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0FFBCB2F-3EED-4CCD-BA95-36A6A649E5A1}" xr6:coauthVersionLast="41" xr6:coauthVersionMax="43" xr10:uidLastSave="{00000000-0000-0000-0000-000000000000}"/>
  <bookViews>
    <workbookView xWindow="-120" yWindow="-120" windowWidth="29040" windowHeight="15840" tabRatio="942" activeTab="6" xr2:uid="{00000000-000D-0000-FFFF-FFFF00000000}"/>
  </bookViews>
  <sheets>
    <sheet name="Hypothése des ventes" sheetId="3" r:id="rId1"/>
    <sheet name="Textile" sheetId="1" r:id="rId2"/>
    <sheet name="Chaussures" sheetId="2" r:id="rId3"/>
    <sheet name="Compilation" sheetId="20" r:id="rId4"/>
    <sheet name="Synthèse" sheetId="22" r:id="rId5"/>
    <sheet name="Répartition Budget" sheetId="23" r:id="rId6"/>
    <sheet name="TCD Global" sheetId="55" r:id="rId7"/>
    <sheet name="Textile (TCD)" sheetId="56" r:id="rId8"/>
    <sheet name="Chaussures (TCD)" sheetId="57" r:id="rId9"/>
  </sheets>
  <externalReferences>
    <externalReference r:id="rId10"/>
  </externalReferences>
  <definedNames>
    <definedName name="_xlnm._FilterDatabase" localSheetId="2" hidden="1">Chaussures!$A$1:$AP$56</definedName>
    <definedName name="_xlnm._FilterDatabase" localSheetId="1" hidden="1">Textile!$A$1:$AP$113</definedName>
    <definedName name="Collection">'Hypothése des ventes'!$S$6</definedName>
    <definedName name="dep">OFFSET([1]list!$A$1,,,COUNTA([1]list!$A:$A))</definedName>
    <definedName name="M">OFFSET([1]list!$A$1,,,COUNTA([1]list!$A:$A))</definedName>
    <definedName name="Marque" localSheetId="8">#REF!</definedName>
    <definedName name="Marque" localSheetId="6">#REF!</definedName>
    <definedName name="Marque" localSheetId="7">#REF!</definedName>
    <definedName name="Marque">#REF!</definedName>
    <definedName name="Marque_Shoes" localSheetId="8">Tableau8[Marque_Shoes]</definedName>
    <definedName name="Marque_Shoes" localSheetId="6">Tableau8[Marque_Shoes]</definedName>
    <definedName name="Marque_Shoes" localSheetId="7">Tableau8[Marque_Shoes]</definedName>
    <definedName name="Marque_Shoes">Tableau8[Marque_Shoes]</definedName>
    <definedName name="Marque_Textile" localSheetId="8">Tableau7[Marque_Textile]</definedName>
    <definedName name="Marque_Textile" localSheetId="6">Tableau7[Marque_Textile]</definedName>
    <definedName name="Marque_Textile" localSheetId="7">Tableau7[Marque_Textile]</definedName>
    <definedName name="Marque_Textile">Tableau7[Marque_Textile]</definedName>
    <definedName name="Segment_Collection">#N/A</definedName>
    <definedName name="Segment_Famille">#N/A</definedName>
    <definedName name="Segment_Genre">#N/A</definedName>
    <definedName name="Segment_Rayon">#N/A</definedName>
  </definedNames>
  <calcPr calcId="181029"/>
  <pivotCaches>
    <pivotCache cacheId="14" r:id="rId11"/>
  </pivotCaches>
  <extLst>
    <ext xmlns:x14="http://schemas.microsoft.com/office/spreadsheetml/2009/9/main" uri="{BBE1A952-AA13-448e-AADC-164F8A28A991}">
      <x14:slicerCaches>
        <x14:slicerCache r:id="rId12"/>
        <x14:slicerCache r:id="rId13"/>
        <x14:slicerCache r:id="rId14"/>
        <x14:slicerCache r:id="rId15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AH47" i="20" l="1"/>
  <c r="AI23" i="20"/>
  <c r="AJ53" i="20"/>
  <c r="AJ101" i="20"/>
  <c r="AK12" i="20"/>
  <c r="AK59" i="20"/>
  <c r="AK80" i="20"/>
  <c r="AK112" i="20"/>
  <c r="AD168" i="20"/>
  <c r="AJ168" i="20" s="1"/>
  <c r="AC168" i="20"/>
  <c r="AK168" i="20" s="1"/>
  <c r="M168" i="20"/>
  <c r="AD167" i="20"/>
  <c r="AC167" i="20"/>
  <c r="M167" i="20"/>
  <c r="AD166" i="20"/>
  <c r="AH166" i="20" s="1"/>
  <c r="AC166" i="20"/>
  <c r="AK166" i="20" s="1"/>
  <c r="M166" i="20"/>
  <c r="AD165" i="20"/>
  <c r="AJ165" i="20" s="1"/>
  <c r="AC165" i="20"/>
  <c r="AK165" i="20" s="1"/>
  <c r="M165" i="20"/>
  <c r="AD164" i="20"/>
  <c r="AC164" i="20"/>
  <c r="AK164" i="20" s="1"/>
  <c r="M164" i="20"/>
  <c r="AD163" i="20"/>
  <c r="AC163" i="20"/>
  <c r="M163" i="20"/>
  <c r="AL162" i="20"/>
  <c r="AD162" i="20"/>
  <c r="AC162" i="20"/>
  <c r="AK162" i="20" s="1"/>
  <c r="M162" i="20"/>
  <c r="AD161" i="20"/>
  <c r="AJ161" i="20" s="1"/>
  <c r="AC161" i="20"/>
  <c r="AL161" i="20" s="1"/>
  <c r="M161" i="20"/>
  <c r="AD160" i="20"/>
  <c r="AI160" i="20" s="1"/>
  <c r="AC160" i="20"/>
  <c r="AK160" i="20" s="1"/>
  <c r="M160" i="20"/>
  <c r="AD159" i="20"/>
  <c r="AI159" i="20" s="1"/>
  <c r="AC159" i="20"/>
  <c r="M159" i="20"/>
  <c r="AD158" i="20"/>
  <c r="AC158" i="20"/>
  <c r="AK158" i="20" s="1"/>
  <c r="M158" i="20"/>
  <c r="AD157" i="20"/>
  <c r="AJ157" i="20" s="1"/>
  <c r="AC157" i="20"/>
  <c r="AK157" i="20" s="1"/>
  <c r="M157" i="20"/>
  <c r="AD156" i="20"/>
  <c r="AC156" i="20"/>
  <c r="AK156" i="20" s="1"/>
  <c r="M156" i="20"/>
  <c r="AD155" i="20"/>
  <c r="AC155" i="20"/>
  <c r="M155" i="20"/>
  <c r="AD154" i="20"/>
  <c r="AE154" i="20" s="1"/>
  <c r="AC154" i="20"/>
  <c r="AL154" i="20" s="1"/>
  <c r="M154" i="20"/>
  <c r="AL153" i="20"/>
  <c r="AE153" i="20"/>
  <c r="AD153" i="20"/>
  <c r="AJ153" i="20" s="1"/>
  <c r="AC153" i="20"/>
  <c r="AK153" i="20" s="1"/>
  <c r="M153" i="20"/>
  <c r="AD152" i="20"/>
  <c r="AC152" i="20"/>
  <c r="AK152" i="20" s="1"/>
  <c r="M152" i="20"/>
  <c r="AD151" i="20"/>
  <c r="AC151" i="20"/>
  <c r="M151" i="20"/>
  <c r="AD150" i="20"/>
  <c r="AC150" i="20"/>
  <c r="AK150" i="20" s="1"/>
  <c r="M150" i="20"/>
  <c r="AD149" i="20"/>
  <c r="AJ149" i="20" s="1"/>
  <c r="AC149" i="20"/>
  <c r="AK149" i="20" s="1"/>
  <c r="M149" i="20"/>
  <c r="AD148" i="20"/>
  <c r="AC148" i="20"/>
  <c r="AK148" i="20" s="1"/>
  <c r="M148" i="20"/>
  <c r="AD147" i="20"/>
  <c r="AC147" i="20"/>
  <c r="M147" i="20"/>
  <c r="AL146" i="20"/>
  <c r="AD146" i="20"/>
  <c r="AC146" i="20"/>
  <c r="AK146" i="20" s="1"/>
  <c r="M146" i="20"/>
  <c r="AD145" i="20"/>
  <c r="AE145" i="20" s="1"/>
  <c r="AC145" i="20"/>
  <c r="AK145" i="20" s="1"/>
  <c r="M145" i="20"/>
  <c r="AD144" i="20"/>
  <c r="AI144" i="20" s="1"/>
  <c r="AC144" i="20"/>
  <c r="AK144" i="20" s="1"/>
  <c r="M144" i="20"/>
  <c r="AD143" i="20"/>
  <c r="AI143" i="20" s="1"/>
  <c r="AC143" i="20"/>
  <c r="M143" i="20"/>
  <c r="AD142" i="20"/>
  <c r="AE142" i="20" s="1"/>
  <c r="AC142" i="20"/>
  <c r="AK142" i="20" s="1"/>
  <c r="M142" i="20"/>
  <c r="AD141" i="20"/>
  <c r="AJ141" i="20" s="1"/>
  <c r="AC141" i="20"/>
  <c r="AK141" i="20" s="1"/>
  <c r="M141" i="20"/>
  <c r="AD140" i="20"/>
  <c r="AC140" i="20"/>
  <c r="AK140" i="20" s="1"/>
  <c r="M140" i="20"/>
  <c r="AD139" i="20"/>
  <c r="AC139" i="20"/>
  <c r="M139" i="20"/>
  <c r="AD138" i="20"/>
  <c r="AE138" i="20" s="1"/>
  <c r="AC138" i="20"/>
  <c r="AL138" i="20" s="1"/>
  <c r="M138" i="20"/>
  <c r="AL137" i="20"/>
  <c r="AE137" i="20"/>
  <c r="AD137" i="20"/>
  <c r="AJ137" i="20" s="1"/>
  <c r="AC137" i="20"/>
  <c r="AK137" i="20" s="1"/>
  <c r="M137" i="20"/>
  <c r="AD136" i="20"/>
  <c r="AC136" i="20"/>
  <c r="AK136" i="20" s="1"/>
  <c r="M136" i="20"/>
  <c r="AD135" i="20"/>
  <c r="AC135" i="20"/>
  <c r="M135" i="20"/>
  <c r="AD134" i="20"/>
  <c r="AE134" i="20" s="1"/>
  <c r="AC134" i="20"/>
  <c r="AK134" i="20" s="1"/>
  <c r="M134" i="20"/>
  <c r="AL133" i="20"/>
  <c r="AE133" i="20"/>
  <c r="AD133" i="20"/>
  <c r="AJ133" i="20" s="1"/>
  <c r="AC133" i="20"/>
  <c r="AK133" i="20" s="1"/>
  <c r="M133" i="20"/>
  <c r="AD132" i="20"/>
  <c r="AC132" i="20"/>
  <c r="AK132" i="20" s="1"/>
  <c r="M132" i="20"/>
  <c r="AL131" i="20"/>
  <c r="AE131" i="20"/>
  <c r="AD131" i="20"/>
  <c r="AC131" i="20"/>
  <c r="AK131" i="20" s="1"/>
  <c r="M131" i="20"/>
  <c r="AD130" i="20"/>
  <c r="AE130" i="20" s="1"/>
  <c r="AC130" i="20"/>
  <c r="AL130" i="20" s="1"/>
  <c r="M130" i="20"/>
  <c r="AD129" i="20"/>
  <c r="AC129" i="20"/>
  <c r="AK129" i="20" s="1"/>
  <c r="M129" i="20"/>
  <c r="AD128" i="20"/>
  <c r="AC128" i="20"/>
  <c r="AK128" i="20" s="1"/>
  <c r="M128" i="20"/>
  <c r="AD127" i="20"/>
  <c r="AE127" i="20" s="1"/>
  <c r="AC127" i="20"/>
  <c r="AK127" i="20" s="1"/>
  <c r="M127" i="20"/>
  <c r="AD126" i="20"/>
  <c r="AH126" i="20" s="1"/>
  <c r="AC126" i="20"/>
  <c r="AK126" i="20" s="1"/>
  <c r="M126" i="20"/>
  <c r="AD125" i="20"/>
  <c r="AC125" i="20"/>
  <c r="AK125" i="20" s="1"/>
  <c r="M125" i="20"/>
  <c r="AD124" i="20"/>
  <c r="AC124" i="20"/>
  <c r="AK124" i="20" s="1"/>
  <c r="M124" i="20"/>
  <c r="AL123" i="20"/>
  <c r="AE123" i="20"/>
  <c r="AD123" i="20"/>
  <c r="AC123" i="20"/>
  <c r="AK123" i="20" s="1"/>
  <c r="M123" i="20"/>
  <c r="AD122" i="20"/>
  <c r="AE122" i="20" s="1"/>
  <c r="AC122" i="20"/>
  <c r="AK122" i="20" s="1"/>
  <c r="M122" i="20"/>
  <c r="AD121" i="20"/>
  <c r="AJ121" i="20" s="1"/>
  <c r="AC121" i="20"/>
  <c r="AK121" i="20" s="1"/>
  <c r="M121" i="20"/>
  <c r="AD120" i="20"/>
  <c r="AE120" i="20" s="1"/>
  <c r="AC120" i="20"/>
  <c r="AK120" i="20" s="1"/>
  <c r="M120" i="20"/>
  <c r="AD119" i="20"/>
  <c r="AE119" i="20" s="1"/>
  <c r="AC119" i="20"/>
  <c r="AK119" i="20" s="1"/>
  <c r="M119" i="20"/>
  <c r="AD118" i="20"/>
  <c r="AE118" i="20" s="1"/>
  <c r="AC118" i="20"/>
  <c r="AK118" i="20" s="1"/>
  <c r="M118" i="20"/>
  <c r="AD117" i="20"/>
  <c r="AC117" i="20"/>
  <c r="AK117" i="20" s="1"/>
  <c r="M117" i="20"/>
  <c r="AD116" i="20"/>
  <c r="AC116" i="20"/>
  <c r="AK116" i="20" s="1"/>
  <c r="M116" i="20"/>
  <c r="AL115" i="20"/>
  <c r="AE115" i="20"/>
  <c r="AD115" i="20"/>
  <c r="AC115" i="20"/>
  <c r="AK115" i="20" s="1"/>
  <c r="M115" i="20"/>
  <c r="AD114" i="20"/>
  <c r="AE114" i="20" s="1"/>
  <c r="AC114" i="20"/>
  <c r="AK114" i="20" s="1"/>
  <c r="M114" i="20"/>
  <c r="AD113" i="20"/>
  <c r="AC113" i="20"/>
  <c r="AK113" i="20" s="1"/>
  <c r="M113" i="20"/>
  <c r="AD112" i="20"/>
  <c r="AC112" i="20"/>
  <c r="AL112" i="20" s="1"/>
  <c r="M112" i="20"/>
  <c r="AD111" i="20"/>
  <c r="AH111" i="20" s="1"/>
  <c r="AC111" i="20"/>
  <c r="AK111" i="20" s="1"/>
  <c r="M111" i="20"/>
  <c r="AD110" i="20"/>
  <c r="AH110" i="20" s="1"/>
  <c r="AC110" i="20"/>
  <c r="AK110" i="20" s="1"/>
  <c r="M110" i="20"/>
  <c r="AD109" i="20"/>
  <c r="AJ109" i="20" s="1"/>
  <c r="AC109" i="20"/>
  <c r="AK109" i="20" s="1"/>
  <c r="M109" i="20"/>
  <c r="AD108" i="20"/>
  <c r="AI108" i="20" s="1"/>
  <c r="AC108" i="20"/>
  <c r="AK108" i="20" s="1"/>
  <c r="M108" i="20"/>
  <c r="AD107" i="20"/>
  <c r="AI107" i="20" s="1"/>
  <c r="AC107" i="20"/>
  <c r="AK107" i="20" s="1"/>
  <c r="M107" i="20"/>
  <c r="AD106" i="20"/>
  <c r="AG106" i="20" s="1"/>
  <c r="AC106" i="20"/>
  <c r="AK106" i="20" s="1"/>
  <c r="M106" i="20"/>
  <c r="AD105" i="20"/>
  <c r="AJ105" i="20" s="1"/>
  <c r="AC105" i="20"/>
  <c r="AK105" i="20" s="1"/>
  <c r="M105" i="20"/>
  <c r="AD104" i="20"/>
  <c r="AC104" i="20"/>
  <c r="AK104" i="20" s="1"/>
  <c r="M104" i="20"/>
  <c r="AD103" i="20"/>
  <c r="AI103" i="20" s="1"/>
  <c r="AC103" i="20"/>
  <c r="AK103" i="20" s="1"/>
  <c r="M103" i="20"/>
  <c r="AD102" i="20"/>
  <c r="AC102" i="20"/>
  <c r="AK102" i="20" s="1"/>
  <c r="M102" i="20"/>
  <c r="AD101" i="20"/>
  <c r="AC101" i="20"/>
  <c r="AK101" i="20" s="1"/>
  <c r="M101" i="20"/>
  <c r="AD100" i="20"/>
  <c r="AC100" i="20"/>
  <c r="AL100" i="20" s="1"/>
  <c r="M100" i="20"/>
  <c r="AD99" i="20"/>
  <c r="AC99" i="20"/>
  <c r="AK99" i="20" s="1"/>
  <c r="M99" i="20"/>
  <c r="AD98" i="20"/>
  <c r="AC98" i="20"/>
  <c r="AK98" i="20" s="1"/>
  <c r="M98" i="20"/>
  <c r="AD97" i="20"/>
  <c r="AF97" i="20" s="1"/>
  <c r="AC97" i="20"/>
  <c r="AK97" i="20" s="1"/>
  <c r="M97" i="20"/>
  <c r="AL96" i="20"/>
  <c r="AD96" i="20"/>
  <c r="AI96" i="20" s="1"/>
  <c r="AC96" i="20"/>
  <c r="AK96" i="20" s="1"/>
  <c r="M96" i="20"/>
  <c r="AD95" i="20"/>
  <c r="AC95" i="20"/>
  <c r="AK95" i="20" s="1"/>
  <c r="M95" i="20"/>
  <c r="AD94" i="20"/>
  <c r="AC94" i="20"/>
  <c r="AK94" i="20" s="1"/>
  <c r="M94" i="20"/>
  <c r="AD93" i="20"/>
  <c r="AJ93" i="20" s="1"/>
  <c r="AC93" i="20"/>
  <c r="AK93" i="20" s="1"/>
  <c r="M93" i="20"/>
  <c r="AD92" i="20"/>
  <c r="AJ92" i="20" s="1"/>
  <c r="AC92" i="20"/>
  <c r="AK92" i="20" s="1"/>
  <c r="M92" i="20"/>
  <c r="AD91" i="20"/>
  <c r="AC91" i="20"/>
  <c r="AK91" i="20" s="1"/>
  <c r="M91" i="20"/>
  <c r="AL90" i="20"/>
  <c r="AD90" i="20"/>
  <c r="AH90" i="20" s="1"/>
  <c r="AC90" i="20"/>
  <c r="AK90" i="20" s="1"/>
  <c r="M90" i="20"/>
  <c r="AD89" i="20"/>
  <c r="AJ89" i="20" s="1"/>
  <c r="AC89" i="20"/>
  <c r="AK89" i="20" s="1"/>
  <c r="M89" i="20"/>
  <c r="AD88" i="20"/>
  <c r="AC88" i="20"/>
  <c r="AK88" i="20" s="1"/>
  <c r="M88" i="20"/>
  <c r="AD87" i="20"/>
  <c r="AI87" i="20" s="1"/>
  <c r="AC87" i="20"/>
  <c r="AK87" i="20" s="1"/>
  <c r="M87" i="20"/>
  <c r="AD86" i="20"/>
  <c r="AC86" i="20"/>
  <c r="AK86" i="20" s="1"/>
  <c r="M86" i="20"/>
  <c r="AD85" i="20"/>
  <c r="AJ85" i="20" s="1"/>
  <c r="AC85" i="20"/>
  <c r="AL85" i="20" s="1"/>
  <c r="M85" i="20"/>
  <c r="AD84" i="20"/>
  <c r="AJ84" i="20" s="1"/>
  <c r="AC84" i="20"/>
  <c r="AL84" i="20" s="1"/>
  <c r="M84" i="20"/>
  <c r="AD83" i="20"/>
  <c r="AC83" i="20"/>
  <c r="AK83" i="20" s="1"/>
  <c r="M83" i="20"/>
  <c r="AD82" i="20"/>
  <c r="AC82" i="20"/>
  <c r="M82" i="20"/>
  <c r="AD81" i="20"/>
  <c r="AI81" i="20" s="1"/>
  <c r="AC81" i="20"/>
  <c r="AK81" i="20" s="1"/>
  <c r="M81" i="20"/>
  <c r="AD80" i="20"/>
  <c r="AC80" i="20"/>
  <c r="AL80" i="20" s="1"/>
  <c r="M80" i="20"/>
  <c r="AD79" i="20"/>
  <c r="AH79" i="20" s="1"/>
  <c r="AC79" i="20"/>
  <c r="AK79" i="20" s="1"/>
  <c r="M79" i="20"/>
  <c r="AD78" i="20"/>
  <c r="AE78" i="20" s="1"/>
  <c r="AC78" i="20"/>
  <c r="M78" i="20"/>
  <c r="AD77" i="20"/>
  <c r="AJ77" i="20" s="1"/>
  <c r="AC77" i="20"/>
  <c r="AK77" i="20" s="1"/>
  <c r="M77" i="20"/>
  <c r="AL76" i="20"/>
  <c r="AE76" i="20"/>
  <c r="AD76" i="20"/>
  <c r="AJ76" i="20" s="1"/>
  <c r="AC76" i="20"/>
  <c r="AK76" i="20" s="1"/>
  <c r="M76" i="20"/>
  <c r="AD75" i="20"/>
  <c r="AI75" i="20" s="1"/>
  <c r="AC75" i="20"/>
  <c r="AL75" i="20" s="1"/>
  <c r="M75" i="20"/>
  <c r="AD74" i="20"/>
  <c r="AE74" i="20" s="1"/>
  <c r="AC74" i="20"/>
  <c r="M74" i="20"/>
  <c r="AD73" i="20"/>
  <c r="AJ73" i="20" s="1"/>
  <c r="AC73" i="20"/>
  <c r="AK73" i="20" s="1"/>
  <c r="M73" i="20"/>
  <c r="AD72" i="20"/>
  <c r="AC72" i="20"/>
  <c r="AK72" i="20" s="1"/>
  <c r="M72" i="20"/>
  <c r="AD71" i="20"/>
  <c r="AI71" i="20" s="1"/>
  <c r="AC71" i="20"/>
  <c r="AK71" i="20" s="1"/>
  <c r="M71" i="20"/>
  <c r="AD70" i="20"/>
  <c r="AE70" i="20" s="1"/>
  <c r="AC70" i="20"/>
  <c r="M70" i="20"/>
  <c r="AD69" i="20"/>
  <c r="AF69" i="20" s="1"/>
  <c r="AC69" i="20"/>
  <c r="AL69" i="20" s="1"/>
  <c r="M69" i="20"/>
  <c r="AD68" i="20"/>
  <c r="AE68" i="20" s="1"/>
  <c r="AC68" i="20"/>
  <c r="AL68" i="20" s="1"/>
  <c r="M68" i="20"/>
  <c r="AD67" i="20"/>
  <c r="AC67" i="20"/>
  <c r="AK67" i="20" s="1"/>
  <c r="M67" i="20"/>
  <c r="AD66" i="20"/>
  <c r="AC66" i="20"/>
  <c r="M66" i="20"/>
  <c r="AD65" i="20"/>
  <c r="AC65" i="20"/>
  <c r="AK65" i="20" s="1"/>
  <c r="M65" i="20"/>
  <c r="AD64" i="20"/>
  <c r="AI64" i="20" s="1"/>
  <c r="AC64" i="20"/>
  <c r="AL64" i="20" s="1"/>
  <c r="M64" i="20"/>
  <c r="AD63" i="20"/>
  <c r="AC63" i="20"/>
  <c r="AK63" i="20" s="1"/>
  <c r="M63" i="20"/>
  <c r="AD62" i="20"/>
  <c r="AC62" i="20"/>
  <c r="M62" i="20"/>
  <c r="AD61" i="20"/>
  <c r="AC61" i="20"/>
  <c r="AK61" i="20" s="1"/>
  <c r="M61" i="20"/>
  <c r="AD60" i="20"/>
  <c r="AI60" i="20" s="1"/>
  <c r="AC60" i="20"/>
  <c r="AK60" i="20" s="1"/>
  <c r="M60" i="20"/>
  <c r="AL59" i="20"/>
  <c r="AD59" i="20"/>
  <c r="AC59" i="20"/>
  <c r="M59" i="20"/>
  <c r="AD58" i="20"/>
  <c r="AE58" i="20" s="1"/>
  <c r="AC58" i="20"/>
  <c r="M58" i="20"/>
  <c r="AL57" i="20"/>
  <c r="AD57" i="20"/>
  <c r="AJ57" i="20" s="1"/>
  <c r="AC57" i="20"/>
  <c r="AK57" i="20" s="1"/>
  <c r="M57" i="20"/>
  <c r="AL56" i="20"/>
  <c r="AD56" i="20"/>
  <c r="AC56" i="20"/>
  <c r="AK56" i="20" s="1"/>
  <c r="M56" i="20"/>
  <c r="AL55" i="20"/>
  <c r="AD55" i="20"/>
  <c r="AI55" i="20" s="1"/>
  <c r="AC55" i="20"/>
  <c r="AK55" i="20" s="1"/>
  <c r="M55" i="20"/>
  <c r="AD54" i="20"/>
  <c r="AC54" i="20"/>
  <c r="M54" i="20"/>
  <c r="AD53" i="20"/>
  <c r="AC53" i="20"/>
  <c r="AK53" i="20" s="1"/>
  <c r="M53" i="20"/>
  <c r="AD52" i="20"/>
  <c r="AC52" i="20"/>
  <c r="AL52" i="20" s="1"/>
  <c r="M52" i="20"/>
  <c r="AD51" i="20"/>
  <c r="AE51" i="20" s="1"/>
  <c r="AC51" i="20"/>
  <c r="AL51" i="20" s="1"/>
  <c r="M51" i="20"/>
  <c r="AD50" i="20"/>
  <c r="AC50" i="20"/>
  <c r="M50" i="20"/>
  <c r="AD49" i="20"/>
  <c r="AC49" i="20"/>
  <c r="M49" i="20"/>
  <c r="AD48" i="20"/>
  <c r="AC48" i="20"/>
  <c r="AL48" i="20" s="1"/>
  <c r="M48" i="20"/>
  <c r="AD47" i="20"/>
  <c r="AC47" i="20"/>
  <c r="AK47" i="20" s="1"/>
  <c r="M47" i="20"/>
  <c r="AD46" i="20"/>
  <c r="AC46" i="20"/>
  <c r="M46" i="20"/>
  <c r="AD45" i="20"/>
  <c r="AC45" i="20"/>
  <c r="M45" i="20"/>
  <c r="AD44" i="20"/>
  <c r="AC44" i="20"/>
  <c r="AL44" i="20" s="1"/>
  <c r="M44" i="20"/>
  <c r="AD43" i="20"/>
  <c r="AI43" i="20" s="1"/>
  <c r="AC43" i="20"/>
  <c r="AK43" i="20" s="1"/>
  <c r="M43" i="20"/>
  <c r="AD42" i="20"/>
  <c r="AC42" i="20"/>
  <c r="AK42" i="20" s="1"/>
  <c r="M42" i="20"/>
  <c r="AD41" i="20"/>
  <c r="AC41" i="20"/>
  <c r="M41" i="20"/>
  <c r="AD40" i="20"/>
  <c r="AC40" i="20"/>
  <c r="AL40" i="20" s="1"/>
  <c r="M40" i="20"/>
  <c r="AD39" i="20"/>
  <c r="AC39" i="20"/>
  <c r="AK39" i="20" s="1"/>
  <c r="M39" i="20"/>
  <c r="AD38" i="20"/>
  <c r="AC38" i="20"/>
  <c r="M38" i="20"/>
  <c r="AD37" i="20"/>
  <c r="AG37" i="20" s="1"/>
  <c r="AC37" i="20"/>
  <c r="AK37" i="20" s="1"/>
  <c r="M37" i="20"/>
  <c r="AD36" i="20"/>
  <c r="AE36" i="20" s="1"/>
  <c r="AC36" i="20"/>
  <c r="AL36" i="20" s="1"/>
  <c r="M36" i="20"/>
  <c r="AL35" i="20"/>
  <c r="AE35" i="20"/>
  <c r="AD35" i="20"/>
  <c r="AC35" i="20"/>
  <c r="AK35" i="20" s="1"/>
  <c r="M35" i="20"/>
  <c r="AD34" i="20"/>
  <c r="AJ34" i="20" s="1"/>
  <c r="AC34" i="20"/>
  <c r="M34" i="20"/>
  <c r="AD33" i="20"/>
  <c r="AC33" i="20"/>
  <c r="M33" i="20"/>
  <c r="AD32" i="20"/>
  <c r="AI32" i="20" s="1"/>
  <c r="AC32" i="20"/>
  <c r="AL32" i="20" s="1"/>
  <c r="M32" i="20"/>
  <c r="AD31" i="20"/>
  <c r="AC31" i="20"/>
  <c r="AK31" i="20" s="1"/>
  <c r="M31" i="20"/>
  <c r="AD30" i="20"/>
  <c r="AC30" i="20"/>
  <c r="AK30" i="20" s="1"/>
  <c r="M30" i="20"/>
  <c r="AD29" i="20"/>
  <c r="AC29" i="20"/>
  <c r="M29" i="20"/>
  <c r="AD28" i="20"/>
  <c r="AC28" i="20"/>
  <c r="AL28" i="20" s="1"/>
  <c r="M28" i="20"/>
  <c r="AD27" i="20"/>
  <c r="AC27" i="20"/>
  <c r="AL27" i="20" s="1"/>
  <c r="M27" i="20"/>
  <c r="AD26" i="20"/>
  <c r="AC26" i="20"/>
  <c r="AK26" i="20" s="1"/>
  <c r="M26" i="20"/>
  <c r="AD25" i="20"/>
  <c r="AC25" i="20"/>
  <c r="M25" i="20"/>
  <c r="AD24" i="20"/>
  <c r="AE24" i="20" s="1"/>
  <c r="AC24" i="20"/>
  <c r="AL24" i="20" s="1"/>
  <c r="M24" i="20"/>
  <c r="AD23" i="20"/>
  <c r="AJ23" i="20" s="1"/>
  <c r="AC23" i="20"/>
  <c r="AK23" i="20" s="1"/>
  <c r="M23" i="20"/>
  <c r="AD22" i="20"/>
  <c r="AJ22" i="20" s="1"/>
  <c r="AC22" i="20"/>
  <c r="M22" i="20"/>
  <c r="AD21" i="20"/>
  <c r="AI21" i="20" s="1"/>
  <c r="AC21" i="20"/>
  <c r="AK21" i="20" s="1"/>
  <c r="M21" i="20"/>
  <c r="AD20" i="20"/>
  <c r="AC20" i="20"/>
  <c r="AL20" i="20" s="1"/>
  <c r="M20" i="20"/>
  <c r="AD19" i="20"/>
  <c r="AC19" i="20"/>
  <c r="AL19" i="20" s="1"/>
  <c r="M19" i="20"/>
  <c r="AD18" i="20"/>
  <c r="AC18" i="20"/>
  <c r="AK18" i="20" s="1"/>
  <c r="M18" i="20"/>
  <c r="AD17" i="20"/>
  <c r="AI17" i="20" s="1"/>
  <c r="AC17" i="20"/>
  <c r="AK17" i="20" s="1"/>
  <c r="M17" i="20"/>
  <c r="AD16" i="20"/>
  <c r="AC16" i="20"/>
  <c r="AL16" i="20" s="1"/>
  <c r="M16" i="20"/>
  <c r="AE15" i="20"/>
  <c r="AD15" i="20"/>
  <c r="AC15" i="20"/>
  <c r="AK15" i="20" s="1"/>
  <c r="M15" i="20"/>
  <c r="AD14" i="20"/>
  <c r="AE14" i="20" s="1"/>
  <c r="AC14" i="20"/>
  <c r="AK14" i="20" s="1"/>
  <c r="M14" i="20"/>
  <c r="AD13" i="20"/>
  <c r="AC13" i="20"/>
  <c r="M13" i="20"/>
  <c r="AE12" i="20"/>
  <c r="AD12" i="20"/>
  <c r="AJ12" i="20" s="1"/>
  <c r="AC12" i="20"/>
  <c r="AL12" i="20" s="1"/>
  <c r="M12" i="20"/>
  <c r="AE11" i="20"/>
  <c r="AD11" i="20"/>
  <c r="AC11" i="20"/>
  <c r="AL11" i="20" s="1"/>
  <c r="M11" i="20"/>
  <c r="AD10" i="20"/>
  <c r="AE10" i="20" s="1"/>
  <c r="AC10" i="20"/>
  <c r="AK10" i="20" s="1"/>
  <c r="M10" i="20"/>
  <c r="AD9" i="20"/>
  <c r="AC9" i="20"/>
  <c r="AK9" i="20" s="1"/>
  <c r="M9" i="20"/>
  <c r="AD8" i="20"/>
  <c r="AE8" i="20" s="1"/>
  <c r="AC8" i="20"/>
  <c r="AL8" i="20" s="1"/>
  <c r="M8" i="20"/>
  <c r="AD7" i="20"/>
  <c r="AI7" i="20" s="1"/>
  <c r="AC7" i="20"/>
  <c r="AK7" i="20" s="1"/>
  <c r="M7" i="20"/>
  <c r="AD6" i="20"/>
  <c r="AE6" i="20" s="1"/>
  <c r="AC6" i="20"/>
  <c r="M6" i="20"/>
  <c r="AD5" i="20"/>
  <c r="AG5" i="20" s="1"/>
  <c r="AC5" i="20"/>
  <c r="AK5" i="20" s="1"/>
  <c r="M5" i="20"/>
  <c r="AD4" i="20"/>
  <c r="AE4" i="20" s="1"/>
  <c r="AC4" i="20"/>
  <c r="AL4" i="20" s="1"/>
  <c r="M4" i="20"/>
  <c r="AD3" i="20"/>
  <c r="AE3" i="20" s="1"/>
  <c r="AC3" i="20"/>
  <c r="AK3" i="20" s="1"/>
  <c r="M3" i="20"/>
  <c r="AD2" i="20"/>
  <c r="AE2" i="20" s="1"/>
  <c r="AC2" i="20"/>
  <c r="AK2" i="20" s="1"/>
  <c r="M2" i="20"/>
  <c r="M38" i="2"/>
  <c r="AC38" i="2"/>
  <c r="AK38" i="2" s="1"/>
  <c r="AD38" i="2"/>
  <c r="AF38" i="2" s="1"/>
  <c r="AE38" i="2"/>
  <c r="AI38" i="2"/>
  <c r="AL38" i="2"/>
  <c r="M37" i="2"/>
  <c r="AC37" i="2"/>
  <c r="AK37" i="2" s="1"/>
  <c r="AD37" i="2"/>
  <c r="AF37" i="2" s="1"/>
  <c r="AE37" i="2"/>
  <c r="AI37" i="2"/>
  <c r="AL37" i="2"/>
  <c r="M36" i="2"/>
  <c r="AC36" i="2"/>
  <c r="AK36" i="2" s="1"/>
  <c r="AD36" i="2"/>
  <c r="AF36" i="2" s="1"/>
  <c r="AL36" i="2"/>
  <c r="M35" i="2"/>
  <c r="AC35" i="2"/>
  <c r="AK35" i="2" s="1"/>
  <c r="AD35" i="2"/>
  <c r="AF35" i="2" s="1"/>
  <c r="AE35" i="2"/>
  <c r="M38" i="23"/>
  <c r="N38" i="23"/>
  <c r="O38" i="23"/>
  <c r="P38" i="23"/>
  <c r="Q38" i="23"/>
  <c r="R38" i="23"/>
  <c r="S38" i="23"/>
  <c r="T38" i="23"/>
  <c r="U38" i="23"/>
  <c r="V38" i="23"/>
  <c r="W38" i="23"/>
  <c r="M39" i="23"/>
  <c r="N39" i="23"/>
  <c r="O39" i="23"/>
  <c r="P39" i="23"/>
  <c r="Q39" i="23"/>
  <c r="R39" i="23"/>
  <c r="S39" i="23"/>
  <c r="T39" i="23"/>
  <c r="U39" i="23"/>
  <c r="V39" i="23"/>
  <c r="W39" i="23"/>
  <c r="M40" i="23"/>
  <c r="N40" i="23"/>
  <c r="O40" i="23"/>
  <c r="P40" i="23"/>
  <c r="Q40" i="23"/>
  <c r="R40" i="23"/>
  <c r="S40" i="23"/>
  <c r="T40" i="23"/>
  <c r="U40" i="23"/>
  <c r="V40" i="23"/>
  <c r="W40" i="23"/>
  <c r="M41" i="23"/>
  <c r="N41" i="23"/>
  <c r="O41" i="23"/>
  <c r="P41" i="23"/>
  <c r="Q41" i="23"/>
  <c r="R41" i="23"/>
  <c r="S41" i="23"/>
  <c r="T41" i="23"/>
  <c r="U41" i="23"/>
  <c r="V41" i="23"/>
  <c r="W41" i="23"/>
  <c r="M42" i="23"/>
  <c r="N42" i="23"/>
  <c r="O42" i="23"/>
  <c r="P42" i="23"/>
  <c r="Q42" i="23"/>
  <c r="R42" i="23"/>
  <c r="S42" i="23"/>
  <c r="T42" i="23"/>
  <c r="U42" i="23"/>
  <c r="V42" i="23"/>
  <c r="W42" i="23"/>
  <c r="M43" i="23"/>
  <c r="N43" i="23"/>
  <c r="O43" i="23"/>
  <c r="P43" i="23"/>
  <c r="Q43" i="23"/>
  <c r="R43" i="23"/>
  <c r="S43" i="23"/>
  <c r="T43" i="23"/>
  <c r="U43" i="23"/>
  <c r="V43" i="23"/>
  <c r="W43" i="23"/>
  <c r="M44" i="23"/>
  <c r="N44" i="23"/>
  <c r="O44" i="23"/>
  <c r="P44" i="23"/>
  <c r="Q44" i="23"/>
  <c r="R44" i="23"/>
  <c r="S44" i="23"/>
  <c r="T44" i="23"/>
  <c r="U44" i="23"/>
  <c r="V44" i="23"/>
  <c r="W44" i="23"/>
  <c r="M45" i="23"/>
  <c r="N45" i="23"/>
  <c r="O45" i="23"/>
  <c r="P45" i="23"/>
  <c r="Q45" i="23"/>
  <c r="R45" i="23"/>
  <c r="S45" i="23"/>
  <c r="T45" i="23"/>
  <c r="U45" i="23"/>
  <c r="V45" i="23"/>
  <c r="W45" i="23"/>
  <c r="M46" i="23"/>
  <c r="N46" i="23"/>
  <c r="O46" i="23"/>
  <c r="P46" i="23"/>
  <c r="Q46" i="23"/>
  <c r="R46" i="23"/>
  <c r="S46" i="23"/>
  <c r="T46" i="23"/>
  <c r="U46" i="23"/>
  <c r="V46" i="23"/>
  <c r="W46" i="23"/>
  <c r="M47" i="23"/>
  <c r="N47" i="23"/>
  <c r="O47" i="23"/>
  <c r="P47" i="23"/>
  <c r="Q47" i="23"/>
  <c r="R47" i="23"/>
  <c r="S47" i="23"/>
  <c r="T47" i="23"/>
  <c r="U47" i="23"/>
  <c r="V47" i="23"/>
  <c r="W47" i="23"/>
  <c r="M17" i="2"/>
  <c r="AC17" i="2"/>
  <c r="AK17" i="2" s="1"/>
  <c r="AD17" i="2"/>
  <c r="AF17" i="2" s="1"/>
  <c r="M16" i="2"/>
  <c r="AC16" i="2"/>
  <c r="AK16" i="2" s="1"/>
  <c r="AD16" i="2"/>
  <c r="AF16" i="2" s="1"/>
  <c r="M90" i="23"/>
  <c r="N90" i="23"/>
  <c r="O90" i="23"/>
  <c r="P90" i="23"/>
  <c r="Q90" i="23"/>
  <c r="R90" i="23"/>
  <c r="S90" i="23"/>
  <c r="T90" i="23"/>
  <c r="U90" i="23"/>
  <c r="V90" i="23"/>
  <c r="W90" i="23"/>
  <c r="M91" i="23"/>
  <c r="N91" i="23"/>
  <c r="O91" i="23"/>
  <c r="P91" i="23"/>
  <c r="Q91" i="23"/>
  <c r="R91" i="23"/>
  <c r="S91" i="23"/>
  <c r="T91" i="23"/>
  <c r="U91" i="23"/>
  <c r="V91" i="23"/>
  <c r="W91" i="23"/>
  <c r="M92" i="23"/>
  <c r="N92" i="23"/>
  <c r="O92" i="23"/>
  <c r="P92" i="23"/>
  <c r="Q92" i="23"/>
  <c r="R92" i="23"/>
  <c r="S92" i="23"/>
  <c r="T92" i="23"/>
  <c r="U92" i="23"/>
  <c r="V92" i="23"/>
  <c r="W92" i="23"/>
  <c r="M93" i="23"/>
  <c r="N93" i="23"/>
  <c r="O93" i="23"/>
  <c r="P93" i="23"/>
  <c r="Q93" i="23"/>
  <c r="R93" i="23"/>
  <c r="S93" i="23"/>
  <c r="T93" i="23"/>
  <c r="U93" i="23"/>
  <c r="V93" i="23"/>
  <c r="W93" i="23"/>
  <c r="M94" i="23"/>
  <c r="N94" i="23"/>
  <c r="O94" i="23"/>
  <c r="P94" i="23"/>
  <c r="Q94" i="23"/>
  <c r="R94" i="23"/>
  <c r="S94" i="23"/>
  <c r="T94" i="23"/>
  <c r="U94" i="23"/>
  <c r="V94" i="23"/>
  <c r="W94" i="23"/>
  <c r="M95" i="23"/>
  <c r="N95" i="23"/>
  <c r="O95" i="23"/>
  <c r="P95" i="23"/>
  <c r="Q95" i="23"/>
  <c r="R95" i="23"/>
  <c r="S95" i="23"/>
  <c r="T95" i="23"/>
  <c r="U95" i="23"/>
  <c r="V95" i="23"/>
  <c r="W95" i="23"/>
  <c r="M96" i="23"/>
  <c r="N96" i="23"/>
  <c r="O96" i="23"/>
  <c r="P96" i="23"/>
  <c r="Q96" i="23"/>
  <c r="R96" i="23"/>
  <c r="S96" i="23"/>
  <c r="T96" i="23"/>
  <c r="U96" i="23"/>
  <c r="V96" i="23"/>
  <c r="W96" i="23"/>
  <c r="M97" i="23"/>
  <c r="N97" i="23"/>
  <c r="O97" i="23"/>
  <c r="P97" i="23"/>
  <c r="Q97" i="23"/>
  <c r="R97" i="23"/>
  <c r="S97" i="23"/>
  <c r="T97" i="23"/>
  <c r="U97" i="23"/>
  <c r="V97" i="23"/>
  <c r="W97" i="23"/>
  <c r="M98" i="23"/>
  <c r="N98" i="23"/>
  <c r="O98" i="23"/>
  <c r="P98" i="23"/>
  <c r="Q98" i="23"/>
  <c r="R98" i="23"/>
  <c r="S98" i="23"/>
  <c r="T98" i="23"/>
  <c r="U98" i="23"/>
  <c r="V98" i="23"/>
  <c r="W98" i="23"/>
  <c r="M99" i="23"/>
  <c r="N99" i="23"/>
  <c r="O99" i="23"/>
  <c r="P99" i="23"/>
  <c r="Q99" i="23"/>
  <c r="R99" i="23"/>
  <c r="S99" i="23"/>
  <c r="T99" i="23"/>
  <c r="U99" i="23"/>
  <c r="V99" i="23"/>
  <c r="W99" i="23"/>
  <c r="M89" i="23"/>
  <c r="N89" i="23"/>
  <c r="O89" i="23"/>
  <c r="P89" i="23"/>
  <c r="Q89" i="23"/>
  <c r="R89" i="23"/>
  <c r="S89" i="23"/>
  <c r="T89" i="23"/>
  <c r="U89" i="23"/>
  <c r="V89" i="23"/>
  <c r="W89" i="23"/>
  <c r="AD44" i="1"/>
  <c r="AD18" i="1"/>
  <c r="AE10" i="1"/>
  <c r="AC30" i="2"/>
  <c r="AL30" i="2" s="1"/>
  <c r="AD30" i="2"/>
  <c r="AG30" i="2" s="1"/>
  <c r="AK30" i="2"/>
  <c r="M30" i="2"/>
  <c r="AC4" i="2"/>
  <c r="AK4" i="2" s="1"/>
  <c r="AC5" i="2"/>
  <c r="AL5" i="2" s="1"/>
  <c r="AC8" i="2"/>
  <c r="AK8" i="2" s="1"/>
  <c r="AC9" i="2"/>
  <c r="AK9" i="2" s="1"/>
  <c r="AC12" i="2"/>
  <c r="AK12" i="2" s="1"/>
  <c r="AC13" i="2"/>
  <c r="AK13" i="2" s="1"/>
  <c r="AC14" i="2"/>
  <c r="AL14" i="2" s="1"/>
  <c r="AC15" i="2"/>
  <c r="AK15" i="2" s="1"/>
  <c r="AD4" i="2"/>
  <c r="AE4" i="2" s="1"/>
  <c r="AD5" i="2"/>
  <c r="AI5" i="2" s="1"/>
  <c r="AD8" i="2"/>
  <c r="AE8" i="2" s="1"/>
  <c r="AD9" i="2"/>
  <c r="AE9" i="2" s="1"/>
  <c r="AD12" i="2"/>
  <c r="AE12" i="2" s="1"/>
  <c r="AD13" i="2"/>
  <c r="AH13" i="2" s="1"/>
  <c r="AD14" i="2"/>
  <c r="AE14" i="2" s="1"/>
  <c r="AD15" i="2"/>
  <c r="AF15" i="2" s="1"/>
  <c r="AF4" i="2"/>
  <c r="AF5" i="2"/>
  <c r="AF8" i="2"/>
  <c r="AG15" i="2"/>
  <c r="AH12" i="2"/>
  <c r="AI4" i="2"/>
  <c r="AI12" i="2"/>
  <c r="AJ4" i="2"/>
  <c r="AJ12" i="2"/>
  <c r="M15" i="2"/>
  <c r="M14" i="2"/>
  <c r="M13" i="2"/>
  <c r="M12" i="2"/>
  <c r="M9" i="2"/>
  <c r="M8" i="2"/>
  <c r="M5" i="2"/>
  <c r="M4" i="2"/>
  <c r="M11" i="2"/>
  <c r="AC11" i="2"/>
  <c r="AK11" i="2" s="1"/>
  <c r="AD11" i="2"/>
  <c r="AF11" i="2" s="1"/>
  <c r="M10" i="2"/>
  <c r="AC10" i="2"/>
  <c r="AL10" i="2" s="1"/>
  <c r="AD10" i="2"/>
  <c r="AF10" i="2" s="1"/>
  <c r="AK10" i="2"/>
  <c r="M7" i="2"/>
  <c r="AC7" i="2"/>
  <c r="AK7" i="2" s="1"/>
  <c r="AD7" i="2"/>
  <c r="AF7" i="2" s="1"/>
  <c r="M6" i="2"/>
  <c r="AC6" i="2"/>
  <c r="AK6" i="2" s="1"/>
  <c r="AD6" i="2"/>
  <c r="AF6" i="2" s="1"/>
  <c r="M3" i="2"/>
  <c r="AC3" i="2"/>
  <c r="AL3" i="2" s="1"/>
  <c r="AD3" i="2"/>
  <c r="AF3" i="2" s="1"/>
  <c r="AH3" i="2"/>
  <c r="AI3" i="2"/>
  <c r="M2" i="2"/>
  <c r="AC2" i="2"/>
  <c r="AK2" i="2" s="1"/>
  <c r="AD2" i="2"/>
  <c r="AF2" i="2" s="1"/>
  <c r="M29" i="2"/>
  <c r="AC29" i="2"/>
  <c r="AK29" i="2" s="1"/>
  <c r="AD29" i="2"/>
  <c r="AF29" i="2" s="1"/>
  <c r="AI29" i="2"/>
  <c r="AL29" i="2"/>
  <c r="M4" i="1"/>
  <c r="M5" i="1"/>
  <c r="M8" i="1"/>
  <c r="M9" i="1"/>
  <c r="M12" i="1"/>
  <c r="M13" i="1"/>
  <c r="M16" i="1"/>
  <c r="M17" i="1"/>
  <c r="AC4" i="1"/>
  <c r="AC5" i="1"/>
  <c r="AC8" i="1"/>
  <c r="AC9" i="1"/>
  <c r="AL9" i="1" s="1"/>
  <c r="AC12" i="1"/>
  <c r="AL12" i="1" s="1"/>
  <c r="AC13" i="1"/>
  <c r="AC16" i="1"/>
  <c r="AC17" i="1"/>
  <c r="AK17" i="1" s="1"/>
  <c r="AD4" i="1"/>
  <c r="AE4" i="1" s="1"/>
  <c r="AD5" i="1"/>
  <c r="AE5" i="1" s="1"/>
  <c r="AD8" i="1"/>
  <c r="AE8" i="1" s="1"/>
  <c r="AD9" i="1"/>
  <c r="AE9" i="1" s="1"/>
  <c r="AD12" i="1"/>
  <c r="AE12" i="1" s="1"/>
  <c r="AD13" i="1"/>
  <c r="AE13" i="1" s="1"/>
  <c r="AD16" i="1"/>
  <c r="AE16" i="1" s="1"/>
  <c r="AD17" i="1"/>
  <c r="AE17" i="1" s="1"/>
  <c r="AF4" i="1"/>
  <c r="AF5" i="1"/>
  <c r="AF8" i="1"/>
  <c r="AF9" i="1"/>
  <c r="AF12" i="1"/>
  <c r="AF13" i="1"/>
  <c r="AF16" i="1"/>
  <c r="AF17" i="1"/>
  <c r="AG4" i="1"/>
  <c r="AG5" i="1"/>
  <c r="AG8" i="1"/>
  <c r="AG9" i="1"/>
  <c r="AG12" i="1"/>
  <c r="AG13" i="1"/>
  <c r="AG16" i="1"/>
  <c r="AG17" i="1"/>
  <c r="AH4" i="1"/>
  <c r="AH5" i="1"/>
  <c r="AH8" i="1"/>
  <c r="AH9" i="1"/>
  <c r="AH12" i="1"/>
  <c r="AH13" i="1"/>
  <c r="AH16" i="1"/>
  <c r="AH17" i="1"/>
  <c r="AI4" i="1"/>
  <c r="AI5" i="1"/>
  <c r="AI8" i="1"/>
  <c r="AI9" i="1"/>
  <c r="AI12" i="1"/>
  <c r="AI13" i="1"/>
  <c r="AI16" i="1"/>
  <c r="AI17" i="1"/>
  <c r="AJ4" i="1"/>
  <c r="AJ5" i="1"/>
  <c r="AJ8" i="1"/>
  <c r="AJ9" i="1"/>
  <c r="AJ12" i="1"/>
  <c r="AJ13" i="1"/>
  <c r="AJ16" i="1"/>
  <c r="AJ17" i="1"/>
  <c r="AK4" i="1"/>
  <c r="AK5" i="1"/>
  <c r="AK8" i="1"/>
  <c r="AK12" i="1"/>
  <c r="AK13" i="1"/>
  <c r="AK16" i="1"/>
  <c r="AL4" i="1"/>
  <c r="AL5" i="1"/>
  <c r="AL8" i="1"/>
  <c r="AL13" i="1"/>
  <c r="AL16" i="1"/>
  <c r="AL17" i="1"/>
  <c r="AC10" i="1"/>
  <c r="AC11" i="1"/>
  <c r="AK11" i="1" s="1"/>
  <c r="AC14" i="1"/>
  <c r="AC15" i="1"/>
  <c r="AD10" i="1"/>
  <c r="AD11" i="1"/>
  <c r="AG11" i="1" s="1"/>
  <c r="AD14" i="1"/>
  <c r="AE14" i="1" s="1"/>
  <c r="AD15" i="1"/>
  <c r="AF15" i="1" s="1"/>
  <c r="AF10" i="1"/>
  <c r="AF11" i="1"/>
  <c r="AF14" i="1"/>
  <c r="AG10" i="1"/>
  <c r="AG14" i="1"/>
  <c r="AH10" i="1"/>
  <c r="AH11" i="1"/>
  <c r="AI10" i="1"/>
  <c r="AI11" i="1"/>
  <c r="AI14" i="1"/>
  <c r="AJ10" i="1"/>
  <c r="AJ11" i="1"/>
  <c r="AJ14" i="1"/>
  <c r="AK10" i="1"/>
  <c r="AK14" i="1"/>
  <c r="AK15" i="1"/>
  <c r="AL10" i="1"/>
  <c r="AL14" i="1"/>
  <c r="AL15" i="1"/>
  <c r="M15" i="1"/>
  <c r="M14" i="1"/>
  <c r="M11" i="1"/>
  <c r="M10" i="1"/>
  <c r="M7" i="1"/>
  <c r="AC7" i="1"/>
  <c r="AD7" i="1"/>
  <c r="AF7" i="1" s="1"/>
  <c r="AH7" i="1"/>
  <c r="AI7" i="1"/>
  <c r="AK7" i="1"/>
  <c r="AL7" i="1"/>
  <c r="M6" i="1"/>
  <c r="AC6" i="1"/>
  <c r="AK6" i="1" s="1"/>
  <c r="AD6" i="1"/>
  <c r="AF6" i="1" s="1"/>
  <c r="AH6" i="1"/>
  <c r="AI6" i="1"/>
  <c r="AL6" i="1"/>
  <c r="M3" i="1"/>
  <c r="AC3" i="1"/>
  <c r="AD3" i="1"/>
  <c r="AF3" i="1" s="1"/>
  <c r="AH3" i="1"/>
  <c r="AK3" i="1"/>
  <c r="AL3" i="1"/>
  <c r="M2" i="1"/>
  <c r="AC2" i="1"/>
  <c r="AD2" i="1"/>
  <c r="AF2" i="1" s="1"/>
  <c r="AH2" i="1"/>
  <c r="AI2" i="1"/>
  <c r="AK2" i="1"/>
  <c r="AL2" i="1"/>
  <c r="K9" i="23"/>
  <c r="AJ2" i="20" l="1"/>
  <c r="AE44" i="20"/>
  <c r="AE60" i="20"/>
  <c r="AE135" i="20"/>
  <c r="AK75" i="20"/>
  <c r="AK44" i="20"/>
  <c r="AK4" i="20"/>
  <c r="AI12" i="20"/>
  <c r="AH5" i="20"/>
  <c r="AL3" i="20"/>
  <c r="AL5" i="20"/>
  <c r="AE7" i="20"/>
  <c r="AL23" i="20"/>
  <c r="AE69" i="20"/>
  <c r="AE82" i="20"/>
  <c r="AL87" i="20"/>
  <c r="AL88" i="20"/>
  <c r="AL103" i="20"/>
  <c r="AL104" i="20"/>
  <c r="AL134" i="20"/>
  <c r="AK69" i="20"/>
  <c r="AK36" i="20"/>
  <c r="AJ145" i="20"/>
  <c r="AI76" i="20"/>
  <c r="AG69" i="20"/>
  <c r="AL14" i="20"/>
  <c r="AE20" i="20"/>
  <c r="AL21" i="20"/>
  <c r="AL47" i="20"/>
  <c r="AE48" i="20"/>
  <c r="AE66" i="20"/>
  <c r="AL71" i="20"/>
  <c r="AL72" i="20"/>
  <c r="AL73" i="20"/>
  <c r="AL119" i="20"/>
  <c r="AL127" i="20"/>
  <c r="AE158" i="20"/>
  <c r="AK138" i="20"/>
  <c r="AK64" i="20"/>
  <c r="AK20" i="20"/>
  <c r="AJ69" i="20"/>
  <c r="AF16" i="20"/>
  <c r="AG16" i="20"/>
  <c r="AH16" i="20"/>
  <c r="AF18" i="20"/>
  <c r="AH18" i="20"/>
  <c r="AI18" i="20"/>
  <c r="AG18" i="20"/>
  <c r="AF30" i="20"/>
  <c r="AG30" i="20"/>
  <c r="AI30" i="20"/>
  <c r="AH30" i="20"/>
  <c r="AJ30" i="20"/>
  <c r="AH33" i="20"/>
  <c r="AG33" i="20"/>
  <c r="AJ33" i="20"/>
  <c r="AF42" i="20"/>
  <c r="AI42" i="20"/>
  <c r="AG42" i="20"/>
  <c r="AH42" i="20"/>
  <c r="AJ42" i="20"/>
  <c r="AH45" i="20"/>
  <c r="AJ45" i="20"/>
  <c r="AF45" i="20"/>
  <c r="AI45" i="20"/>
  <c r="AG45" i="20"/>
  <c r="AF62" i="20"/>
  <c r="AG62" i="20"/>
  <c r="AI62" i="20"/>
  <c r="AH62" i="20"/>
  <c r="AJ62" i="20"/>
  <c r="AF80" i="20"/>
  <c r="AG80" i="20"/>
  <c r="AH80" i="20"/>
  <c r="AF88" i="20"/>
  <c r="AG88" i="20"/>
  <c r="AH88" i="20"/>
  <c r="AI88" i="20"/>
  <c r="AJ152" i="20"/>
  <c r="AI152" i="20"/>
  <c r="AK161" i="20"/>
  <c r="AK28" i="20"/>
  <c r="AI97" i="20"/>
  <c r="AI44" i="20"/>
  <c r="AI33" i="20"/>
  <c r="AL7" i="20"/>
  <c r="AF9" i="20"/>
  <c r="AG9" i="20"/>
  <c r="AJ9" i="20"/>
  <c r="AH9" i="20"/>
  <c r="AI9" i="20"/>
  <c r="AF11" i="20"/>
  <c r="AG11" i="20"/>
  <c r="AH11" i="20"/>
  <c r="AL15" i="20"/>
  <c r="AE16" i="20"/>
  <c r="AL17" i="20"/>
  <c r="AE18" i="20"/>
  <c r="AF19" i="20"/>
  <c r="AG19" i="20"/>
  <c r="AM19" i="20" s="1"/>
  <c r="AH19" i="20"/>
  <c r="AI19" i="20"/>
  <c r="AJ19" i="20"/>
  <c r="AL25" i="20"/>
  <c r="AK25" i="20"/>
  <c r="AF26" i="20"/>
  <c r="AI26" i="20"/>
  <c r="AG26" i="20"/>
  <c r="AJ26" i="20"/>
  <c r="AF27" i="20"/>
  <c r="AG27" i="20"/>
  <c r="AH27" i="20"/>
  <c r="AF28" i="20"/>
  <c r="AG28" i="20"/>
  <c r="AH28" i="20"/>
  <c r="AH29" i="20"/>
  <c r="AJ29" i="20"/>
  <c r="AI29" i="20"/>
  <c r="AG29" i="20"/>
  <c r="AF29" i="20"/>
  <c r="AL30" i="20"/>
  <c r="AL31" i="20"/>
  <c r="AE32" i="20"/>
  <c r="AL38" i="20"/>
  <c r="AK38" i="20"/>
  <c r="AE39" i="20"/>
  <c r="AF39" i="20"/>
  <c r="AG39" i="20"/>
  <c r="AH39" i="20"/>
  <c r="AF40" i="20"/>
  <c r="AG40" i="20"/>
  <c r="AH40" i="20"/>
  <c r="AI40" i="20"/>
  <c r="AJ40" i="20"/>
  <c r="AF41" i="20"/>
  <c r="AG41" i="20"/>
  <c r="AJ41" i="20"/>
  <c r="AH41" i="20"/>
  <c r="AI41" i="20"/>
  <c r="AL42" i="20"/>
  <c r="AL43" i="20"/>
  <c r="AL49" i="20"/>
  <c r="AK49" i="20"/>
  <c r="AF50" i="20"/>
  <c r="AH50" i="20"/>
  <c r="AI50" i="20"/>
  <c r="AJ50" i="20"/>
  <c r="AG50" i="20"/>
  <c r="AF52" i="20"/>
  <c r="AG52" i="20"/>
  <c r="AH52" i="20"/>
  <c r="AI52" i="20"/>
  <c r="AF53" i="20"/>
  <c r="AH53" i="20"/>
  <c r="AL60" i="20"/>
  <c r="AL61" i="20"/>
  <c r="AE62" i="20"/>
  <c r="AL63" i="20"/>
  <c r="AL65" i="20"/>
  <c r="AF67" i="20"/>
  <c r="AG67" i="20"/>
  <c r="AI67" i="20"/>
  <c r="AJ67" i="20"/>
  <c r="AH67" i="20"/>
  <c r="AF68" i="20"/>
  <c r="AG68" i="20"/>
  <c r="AH68" i="20"/>
  <c r="AI68" i="20"/>
  <c r="AL77" i="20"/>
  <c r="AL79" i="20"/>
  <c r="AL81" i="20"/>
  <c r="AL83" i="20"/>
  <c r="AE84" i="20"/>
  <c r="AF85" i="20"/>
  <c r="AH85" i="20"/>
  <c r="AF86" i="20"/>
  <c r="AG86" i="20"/>
  <c r="AH86" i="20"/>
  <c r="AI86" i="20"/>
  <c r="AJ86" i="20"/>
  <c r="AF94" i="20"/>
  <c r="AI94" i="20"/>
  <c r="AH94" i="20"/>
  <c r="AJ94" i="20"/>
  <c r="AG94" i="20"/>
  <c r="AF95" i="20"/>
  <c r="AH95" i="20"/>
  <c r="AI95" i="20"/>
  <c r="AJ95" i="20"/>
  <c r="AF100" i="20"/>
  <c r="AG100" i="20"/>
  <c r="AH100" i="20"/>
  <c r="AI100" i="20"/>
  <c r="AF101" i="20"/>
  <c r="AG101" i="20"/>
  <c r="AF108" i="20"/>
  <c r="AG108" i="20"/>
  <c r="AH108" i="20"/>
  <c r="AG109" i="20"/>
  <c r="AH109" i="20"/>
  <c r="AI109" i="20"/>
  <c r="AF109" i="20"/>
  <c r="AL140" i="20"/>
  <c r="AE141" i="20"/>
  <c r="AE149" i="20"/>
  <c r="AL156" i="20"/>
  <c r="AE157" i="20"/>
  <c r="AL159" i="20"/>
  <c r="AK159" i="20"/>
  <c r="AE165" i="20"/>
  <c r="AL168" i="20"/>
  <c r="AK154" i="20"/>
  <c r="AK100" i="20"/>
  <c r="AK84" i="20"/>
  <c r="AK68" i="20"/>
  <c r="AK51" i="20"/>
  <c r="AK27" i="20"/>
  <c r="AK19" i="20"/>
  <c r="AK11" i="20"/>
  <c r="AJ144" i="20"/>
  <c r="AJ108" i="20"/>
  <c r="AJ100" i="20"/>
  <c r="AJ68" i="20"/>
  <c r="AJ60" i="20"/>
  <c r="AJ52" i="20"/>
  <c r="AJ43" i="20"/>
  <c r="AJ32" i="20"/>
  <c r="AJ11" i="20"/>
  <c r="AI85" i="20"/>
  <c r="AI53" i="20"/>
  <c r="AI11" i="20"/>
  <c r="AH37" i="20"/>
  <c r="AG53" i="20"/>
  <c r="AF31" i="20"/>
  <c r="AM31" i="20" s="1"/>
  <c r="AG31" i="20"/>
  <c r="AH31" i="20"/>
  <c r="AI31" i="20"/>
  <c r="AJ31" i="20"/>
  <c r="AL41" i="20"/>
  <c r="AK41" i="20"/>
  <c r="AF44" i="20"/>
  <c r="AG44" i="20"/>
  <c r="AH44" i="20"/>
  <c r="AM44" i="20" s="1"/>
  <c r="AF63" i="20"/>
  <c r="AG63" i="20"/>
  <c r="AH63" i="20"/>
  <c r="AI63" i="20"/>
  <c r="AJ63" i="20"/>
  <c r="AF64" i="20"/>
  <c r="AG64" i="20"/>
  <c r="AH64" i="20"/>
  <c r="AH65" i="20"/>
  <c r="AG65" i="20"/>
  <c r="AF66" i="20"/>
  <c r="AH66" i="20"/>
  <c r="AI66" i="20"/>
  <c r="AJ66" i="20"/>
  <c r="AG66" i="20"/>
  <c r="AF78" i="20"/>
  <c r="AG78" i="20"/>
  <c r="AI78" i="20"/>
  <c r="AJ78" i="20"/>
  <c r="AH78" i="20"/>
  <c r="AF96" i="20"/>
  <c r="AG96" i="20"/>
  <c r="AH96" i="20"/>
  <c r="AG97" i="20"/>
  <c r="AH97" i="20"/>
  <c r="AF102" i="20"/>
  <c r="AG102" i="20"/>
  <c r="AH102" i="20"/>
  <c r="AI102" i="20"/>
  <c r="AJ102" i="20"/>
  <c r="AK85" i="20"/>
  <c r="AK52" i="20"/>
  <c r="AI65" i="20"/>
  <c r="AF2" i="20"/>
  <c r="AH2" i="20"/>
  <c r="AI2" i="20"/>
  <c r="AG2" i="20"/>
  <c r="AF3" i="20"/>
  <c r="AG3" i="20"/>
  <c r="AI3" i="20"/>
  <c r="AJ3" i="20"/>
  <c r="AH3" i="20"/>
  <c r="AL6" i="20"/>
  <c r="AK6" i="20"/>
  <c r="AL10" i="20"/>
  <c r="AF12" i="20"/>
  <c r="AG12" i="20"/>
  <c r="AH12" i="20"/>
  <c r="AL13" i="20"/>
  <c r="AK13" i="20"/>
  <c r="AF14" i="20"/>
  <c r="AG14" i="20"/>
  <c r="AI14" i="20"/>
  <c r="AJ14" i="20"/>
  <c r="AH14" i="20"/>
  <c r="AL18" i="20"/>
  <c r="AE19" i="20"/>
  <c r="AF20" i="20"/>
  <c r="AG20" i="20"/>
  <c r="AH20" i="20"/>
  <c r="AI20" i="20"/>
  <c r="AJ20" i="20"/>
  <c r="AL22" i="20"/>
  <c r="AK22" i="20"/>
  <c r="AE23" i="20"/>
  <c r="AF23" i="20"/>
  <c r="AG23" i="20"/>
  <c r="AH23" i="20"/>
  <c r="AF24" i="20"/>
  <c r="AG24" i="20"/>
  <c r="AH24" i="20"/>
  <c r="AI24" i="20"/>
  <c r="AJ24" i="20"/>
  <c r="AF25" i="20"/>
  <c r="AG25" i="20"/>
  <c r="AJ25" i="20"/>
  <c r="AI25" i="20"/>
  <c r="AH25" i="20"/>
  <c r="AL26" i="20"/>
  <c r="AE28" i="20"/>
  <c r="AL34" i="20"/>
  <c r="AK34" i="20"/>
  <c r="AF35" i="20"/>
  <c r="AG35" i="20"/>
  <c r="AI35" i="20"/>
  <c r="AJ35" i="20"/>
  <c r="AH35" i="20"/>
  <c r="AF38" i="20"/>
  <c r="AG38" i="20"/>
  <c r="AH38" i="20"/>
  <c r="AI38" i="20"/>
  <c r="AL39" i="20"/>
  <c r="AE40" i="20"/>
  <c r="AL46" i="20"/>
  <c r="AK46" i="20"/>
  <c r="AF47" i="20"/>
  <c r="AG47" i="20"/>
  <c r="AI47" i="20"/>
  <c r="AJ47" i="20"/>
  <c r="AF48" i="20"/>
  <c r="AG48" i="20"/>
  <c r="AH48" i="20"/>
  <c r="AH49" i="20"/>
  <c r="AG49" i="20"/>
  <c r="AF49" i="20"/>
  <c r="AE52" i="20"/>
  <c r="AL58" i="20"/>
  <c r="AK58" i="20"/>
  <c r="AL67" i="20"/>
  <c r="AL70" i="20"/>
  <c r="AK70" i="20"/>
  <c r="AL74" i="20"/>
  <c r="AK74" i="20"/>
  <c r="AF92" i="20"/>
  <c r="AG92" i="20"/>
  <c r="AH92" i="20"/>
  <c r="AG93" i="20"/>
  <c r="AH93" i="20"/>
  <c r="AI93" i="20"/>
  <c r="AF93" i="20"/>
  <c r="AL94" i="20"/>
  <c r="AF99" i="20"/>
  <c r="AG99" i="20"/>
  <c r="AI99" i="20"/>
  <c r="AJ99" i="20"/>
  <c r="AI106" i="20"/>
  <c r="AF106" i="20"/>
  <c r="AJ106" i="20"/>
  <c r="AH106" i="20"/>
  <c r="AF107" i="20"/>
  <c r="AG107" i="20"/>
  <c r="AH107" i="20"/>
  <c r="AJ107" i="20"/>
  <c r="AL108" i="20"/>
  <c r="AF112" i="20"/>
  <c r="AG112" i="20"/>
  <c r="AH112" i="20"/>
  <c r="AG113" i="20"/>
  <c r="AH113" i="20"/>
  <c r="AF113" i="20"/>
  <c r="AE126" i="20"/>
  <c r="AL141" i="20"/>
  <c r="AL144" i="20"/>
  <c r="AL149" i="20"/>
  <c r="AL150" i="20"/>
  <c r="AL157" i="20"/>
  <c r="AL160" i="20"/>
  <c r="AE161" i="20"/>
  <c r="AL165" i="20"/>
  <c r="AL166" i="20"/>
  <c r="AK130" i="20"/>
  <c r="AK48" i="20"/>
  <c r="AK40" i="20"/>
  <c r="AK32" i="20"/>
  <c r="AK24" i="20"/>
  <c r="AK16" i="20"/>
  <c r="AK8" i="20"/>
  <c r="AJ113" i="20"/>
  <c r="AJ97" i="20"/>
  <c r="AJ81" i="20"/>
  <c r="AJ65" i="20"/>
  <c r="AJ49" i="20"/>
  <c r="AJ39" i="20"/>
  <c r="AJ28" i="20"/>
  <c r="AJ18" i="20"/>
  <c r="AJ7" i="20"/>
  <c r="AI113" i="20"/>
  <c r="AI92" i="20"/>
  <c r="AI49" i="20"/>
  <c r="AI39" i="20"/>
  <c r="AI28" i="20"/>
  <c r="AH101" i="20"/>
  <c r="AH69" i="20"/>
  <c r="AH26" i="20"/>
  <c r="AG95" i="20"/>
  <c r="AF65" i="20"/>
  <c r="AF8" i="20"/>
  <c r="AG8" i="20"/>
  <c r="AH8" i="20"/>
  <c r="AI8" i="20"/>
  <c r="AJ8" i="20"/>
  <c r="AF10" i="20"/>
  <c r="AI10" i="20"/>
  <c r="AG10" i="20"/>
  <c r="AH10" i="20"/>
  <c r="AJ10" i="20"/>
  <c r="AH17" i="20"/>
  <c r="AG17" i="20"/>
  <c r="AJ17" i="20"/>
  <c r="AF17" i="20"/>
  <c r="AL29" i="20"/>
  <c r="AK29" i="20"/>
  <c r="AF32" i="20"/>
  <c r="AM32" i="20" s="1"/>
  <c r="AG32" i="20"/>
  <c r="AH32" i="20"/>
  <c r="AF43" i="20"/>
  <c r="AG43" i="20"/>
  <c r="AH43" i="20"/>
  <c r="AL50" i="20"/>
  <c r="AK50" i="20"/>
  <c r="AF51" i="20"/>
  <c r="AG51" i="20"/>
  <c r="AH51" i="20"/>
  <c r="AI51" i="20"/>
  <c r="AJ51" i="20"/>
  <c r="AF54" i="20"/>
  <c r="AG54" i="20"/>
  <c r="AH54" i="20"/>
  <c r="AI54" i="20"/>
  <c r="AJ54" i="20"/>
  <c r="AH61" i="20"/>
  <c r="AI61" i="20"/>
  <c r="AG61" i="20"/>
  <c r="AF61" i="20"/>
  <c r="AE77" i="20"/>
  <c r="AH77" i="20"/>
  <c r="AF77" i="20"/>
  <c r="AI77" i="20"/>
  <c r="AG77" i="20"/>
  <c r="AF79" i="20"/>
  <c r="AG79" i="20"/>
  <c r="AI79" i="20"/>
  <c r="AJ79" i="20"/>
  <c r="AH81" i="20"/>
  <c r="AG81" i="20"/>
  <c r="AF81" i="20"/>
  <c r="AF82" i="20"/>
  <c r="AM82" i="20" s="1"/>
  <c r="AH82" i="20"/>
  <c r="AI82" i="20"/>
  <c r="AJ82" i="20"/>
  <c r="AG82" i="20"/>
  <c r="AF83" i="20"/>
  <c r="AG83" i="20"/>
  <c r="AM83" i="20" s="1"/>
  <c r="AH83" i="20"/>
  <c r="AI83" i="20"/>
  <c r="AJ83" i="20"/>
  <c r="AF84" i="20"/>
  <c r="AG84" i="20"/>
  <c r="AH84" i="20"/>
  <c r="AI84" i="20"/>
  <c r="AF87" i="20"/>
  <c r="AM87" i="20" s="1"/>
  <c r="AG87" i="20"/>
  <c r="AH87" i="20"/>
  <c r="AJ87" i="20"/>
  <c r="AF89" i="20"/>
  <c r="AG89" i="20"/>
  <c r="AI89" i="20"/>
  <c r="AH89" i="20"/>
  <c r="AF110" i="20"/>
  <c r="AI110" i="20"/>
  <c r="AG110" i="20"/>
  <c r="AJ110" i="20"/>
  <c r="AI136" i="20"/>
  <c r="AJ136" i="20"/>
  <c r="AJ61" i="20"/>
  <c r="AJ44" i="20"/>
  <c r="AF4" i="20"/>
  <c r="AG4" i="20"/>
  <c r="AH4" i="20"/>
  <c r="AI4" i="20"/>
  <c r="AJ4" i="20"/>
  <c r="AF5" i="20"/>
  <c r="AJ5" i="20"/>
  <c r="AF6" i="20"/>
  <c r="AM6" i="20" s="1"/>
  <c r="AG6" i="20"/>
  <c r="AH6" i="20"/>
  <c r="AI6" i="20"/>
  <c r="AF7" i="20"/>
  <c r="AG7" i="20"/>
  <c r="AM7" i="20" s="1"/>
  <c r="AH7" i="20"/>
  <c r="AH13" i="20"/>
  <c r="AJ13" i="20"/>
  <c r="AF13" i="20"/>
  <c r="AM13" i="20" s="1"/>
  <c r="AI13" i="20"/>
  <c r="AG13" i="20"/>
  <c r="AF15" i="20"/>
  <c r="AG15" i="20"/>
  <c r="AI15" i="20"/>
  <c r="AJ15" i="20"/>
  <c r="AF21" i="20"/>
  <c r="AJ21" i="20"/>
  <c r="AH21" i="20"/>
  <c r="AF22" i="20"/>
  <c r="AG22" i="20"/>
  <c r="AH22" i="20"/>
  <c r="AI22" i="20"/>
  <c r="AL33" i="20"/>
  <c r="AK33" i="20"/>
  <c r="AF34" i="20"/>
  <c r="AH34" i="20"/>
  <c r="AI34" i="20"/>
  <c r="AG34" i="20"/>
  <c r="AF36" i="20"/>
  <c r="AG36" i="20"/>
  <c r="AH36" i="20"/>
  <c r="AI36" i="20"/>
  <c r="AJ36" i="20"/>
  <c r="AF37" i="20"/>
  <c r="AJ37" i="20"/>
  <c r="AL45" i="20"/>
  <c r="AK45" i="20"/>
  <c r="AF46" i="20"/>
  <c r="AG46" i="20"/>
  <c r="AI46" i="20"/>
  <c r="AJ46" i="20"/>
  <c r="AH46" i="20"/>
  <c r="AL54" i="20"/>
  <c r="AK54" i="20"/>
  <c r="AF55" i="20"/>
  <c r="AG55" i="20"/>
  <c r="AH55" i="20"/>
  <c r="AJ55" i="20"/>
  <c r="AF56" i="20"/>
  <c r="AG56" i="20"/>
  <c r="AH56" i="20"/>
  <c r="AI56" i="20"/>
  <c r="AF57" i="20"/>
  <c r="AG57" i="20"/>
  <c r="AI57" i="20"/>
  <c r="AH57" i="20"/>
  <c r="AF58" i="20"/>
  <c r="AI58" i="20"/>
  <c r="AG58" i="20"/>
  <c r="AJ58" i="20"/>
  <c r="AF59" i="20"/>
  <c r="AG59" i="20"/>
  <c r="AH59" i="20"/>
  <c r="AJ59" i="20"/>
  <c r="AF60" i="20"/>
  <c r="AM60" i="20" s="1"/>
  <c r="AG60" i="20"/>
  <c r="AH60" i="20"/>
  <c r="AL62" i="20"/>
  <c r="AK62" i="20"/>
  <c r="AL66" i="20"/>
  <c r="AK66" i="20"/>
  <c r="AF70" i="20"/>
  <c r="AG70" i="20"/>
  <c r="AH70" i="20"/>
  <c r="AI70" i="20"/>
  <c r="AJ70" i="20"/>
  <c r="AF71" i="20"/>
  <c r="AG71" i="20"/>
  <c r="AH71" i="20"/>
  <c r="AJ71" i="20"/>
  <c r="AF72" i="20"/>
  <c r="AG72" i="20"/>
  <c r="AH72" i="20"/>
  <c r="AI72" i="20"/>
  <c r="AF73" i="20"/>
  <c r="AG73" i="20"/>
  <c r="AH73" i="20"/>
  <c r="AI73" i="20"/>
  <c r="AF74" i="20"/>
  <c r="AI74" i="20"/>
  <c r="AG74" i="20"/>
  <c r="AJ74" i="20"/>
  <c r="AH74" i="20"/>
  <c r="AF75" i="20"/>
  <c r="AG75" i="20"/>
  <c r="AH75" i="20"/>
  <c r="AJ75" i="20"/>
  <c r="AF76" i="20"/>
  <c r="AG76" i="20"/>
  <c r="AH76" i="20"/>
  <c r="AL78" i="20"/>
  <c r="AK78" i="20"/>
  <c r="AL82" i="20"/>
  <c r="AK82" i="20"/>
  <c r="AF90" i="20"/>
  <c r="AI90" i="20"/>
  <c r="AJ90" i="20"/>
  <c r="AG90" i="20"/>
  <c r="AF91" i="20"/>
  <c r="AG91" i="20"/>
  <c r="AH91" i="20"/>
  <c r="AJ91" i="20"/>
  <c r="AL92" i="20"/>
  <c r="AM92" i="20" s="1"/>
  <c r="AF98" i="20"/>
  <c r="AG98" i="20"/>
  <c r="AH98" i="20"/>
  <c r="AI98" i="20"/>
  <c r="AJ98" i="20"/>
  <c r="AF103" i="20"/>
  <c r="AG103" i="20"/>
  <c r="AH103" i="20"/>
  <c r="AJ103" i="20"/>
  <c r="AF104" i="20"/>
  <c r="AG104" i="20"/>
  <c r="AH104" i="20"/>
  <c r="AI104" i="20"/>
  <c r="AF105" i="20"/>
  <c r="AH105" i="20"/>
  <c r="AI105" i="20"/>
  <c r="AG105" i="20"/>
  <c r="AL106" i="20"/>
  <c r="AF111" i="20"/>
  <c r="AG111" i="20"/>
  <c r="AI111" i="20"/>
  <c r="AJ111" i="20"/>
  <c r="AL114" i="20"/>
  <c r="AL118" i="20"/>
  <c r="AL122" i="20"/>
  <c r="AL126" i="20"/>
  <c r="AL142" i="20"/>
  <c r="AL145" i="20"/>
  <c r="AL158" i="20"/>
  <c r="AJ160" i="20"/>
  <c r="AJ112" i="20"/>
  <c r="AJ104" i="20"/>
  <c r="AJ96" i="20"/>
  <c r="AJ88" i="20"/>
  <c r="AJ80" i="20"/>
  <c r="AJ72" i="20"/>
  <c r="AJ64" i="20"/>
  <c r="AJ56" i="20"/>
  <c r="AJ48" i="20"/>
  <c r="AJ38" i="20"/>
  <c r="AJ27" i="20"/>
  <c r="AJ16" i="20"/>
  <c r="AJ6" i="20"/>
  <c r="AI112" i="20"/>
  <c r="AI101" i="20"/>
  <c r="AI91" i="20"/>
  <c r="AI80" i="20"/>
  <c r="AI69" i="20"/>
  <c r="AI59" i="20"/>
  <c r="AI48" i="20"/>
  <c r="AI37" i="20"/>
  <c r="AI27" i="20"/>
  <c r="AI16" i="20"/>
  <c r="AI5" i="20"/>
  <c r="AH99" i="20"/>
  <c r="AH58" i="20"/>
  <c r="AH15" i="20"/>
  <c r="AG85" i="20"/>
  <c r="AG21" i="20"/>
  <c r="AF33" i="20"/>
  <c r="AG115" i="20"/>
  <c r="AF115" i="20"/>
  <c r="AJ115" i="20"/>
  <c r="AI115" i="20"/>
  <c r="AH115" i="20"/>
  <c r="AL117" i="20"/>
  <c r="AG119" i="20"/>
  <c r="AF119" i="20"/>
  <c r="AJ119" i="20"/>
  <c r="AH119" i="20"/>
  <c r="AL121" i="20"/>
  <c r="AG123" i="20"/>
  <c r="AF123" i="20"/>
  <c r="AJ123" i="20"/>
  <c r="AI123" i="20"/>
  <c r="AH123" i="20"/>
  <c r="AL125" i="20"/>
  <c r="AG127" i="20"/>
  <c r="AF127" i="20"/>
  <c r="AJ127" i="20"/>
  <c r="AH127" i="20"/>
  <c r="AL129" i="20"/>
  <c r="AG131" i="20"/>
  <c r="AF131" i="20"/>
  <c r="AJ131" i="20"/>
  <c r="AI131" i="20"/>
  <c r="AH131" i="20"/>
  <c r="AF134" i="20"/>
  <c r="AJ134" i="20"/>
  <c r="AI134" i="20"/>
  <c r="AG134" i="20"/>
  <c r="AG135" i="20"/>
  <c r="AF135" i="20"/>
  <c r="AJ135" i="20"/>
  <c r="AH135" i="20"/>
  <c r="AF142" i="20"/>
  <c r="AJ142" i="20"/>
  <c r="AI142" i="20"/>
  <c r="AG142" i="20"/>
  <c r="AG147" i="20"/>
  <c r="AF147" i="20"/>
  <c r="AJ147" i="20"/>
  <c r="AI147" i="20"/>
  <c r="AH147" i="20"/>
  <c r="AE147" i="20"/>
  <c r="AK151" i="20"/>
  <c r="AL151" i="20"/>
  <c r="AF158" i="20"/>
  <c r="AJ158" i="20"/>
  <c r="AI158" i="20"/>
  <c r="AG158" i="20"/>
  <c r="AG163" i="20"/>
  <c r="AF163" i="20"/>
  <c r="AJ163" i="20"/>
  <c r="AI163" i="20"/>
  <c r="AH163" i="20"/>
  <c r="AE163" i="20"/>
  <c r="AK167" i="20"/>
  <c r="AL167" i="20"/>
  <c r="AI119" i="20"/>
  <c r="AH142" i="20"/>
  <c r="AH124" i="20"/>
  <c r="AG124" i="20"/>
  <c r="AF124" i="20"/>
  <c r="AJ124" i="20"/>
  <c r="AI124" i="20"/>
  <c r="AH128" i="20"/>
  <c r="AG128" i="20"/>
  <c r="AF128" i="20"/>
  <c r="AI128" i="20"/>
  <c r="AK155" i="20"/>
  <c r="AL155" i="20"/>
  <c r="AF162" i="20"/>
  <c r="AJ162" i="20"/>
  <c r="AI162" i="20"/>
  <c r="AG162" i="20"/>
  <c r="AH162" i="20"/>
  <c r="AG167" i="20"/>
  <c r="AF167" i="20"/>
  <c r="AJ167" i="20"/>
  <c r="AE167" i="20"/>
  <c r="AH167" i="20"/>
  <c r="AJ120" i="20"/>
  <c r="AH134" i="20"/>
  <c r="AH116" i="20"/>
  <c r="AG116" i="20"/>
  <c r="AF116" i="20"/>
  <c r="AJ116" i="20"/>
  <c r="AI116" i="20"/>
  <c r="AH132" i="20"/>
  <c r="AG132" i="20"/>
  <c r="AF132" i="20"/>
  <c r="AJ132" i="20"/>
  <c r="AE132" i="20"/>
  <c r="AI132" i="20"/>
  <c r="AK139" i="20"/>
  <c r="AL139" i="20"/>
  <c r="AF146" i="20"/>
  <c r="AJ146" i="20"/>
  <c r="AI146" i="20"/>
  <c r="AG146" i="20"/>
  <c r="AH146" i="20"/>
  <c r="AG151" i="20"/>
  <c r="AF151" i="20"/>
  <c r="AJ151" i="20"/>
  <c r="AE151" i="20"/>
  <c r="AH151" i="20"/>
  <c r="AE116" i="20"/>
  <c r="AI117" i="20"/>
  <c r="AH117" i="20"/>
  <c r="AG117" i="20"/>
  <c r="AF117" i="20"/>
  <c r="AJ117" i="20"/>
  <c r="AI121" i="20"/>
  <c r="AH121" i="20"/>
  <c r="AG121" i="20"/>
  <c r="AF121" i="20"/>
  <c r="AE124" i="20"/>
  <c r="AI125" i="20"/>
  <c r="AH125" i="20"/>
  <c r="AG125" i="20"/>
  <c r="AF125" i="20"/>
  <c r="AJ125" i="20"/>
  <c r="AE128" i="20"/>
  <c r="AI129" i="20"/>
  <c r="AH129" i="20"/>
  <c r="AG129" i="20"/>
  <c r="AF129" i="20"/>
  <c r="AL132" i="20"/>
  <c r="AG139" i="20"/>
  <c r="AF139" i="20"/>
  <c r="AJ139" i="20"/>
  <c r="AI139" i="20"/>
  <c r="AH139" i="20"/>
  <c r="AE139" i="20"/>
  <c r="AK143" i="20"/>
  <c r="AL143" i="20"/>
  <c r="AE146" i="20"/>
  <c r="AL148" i="20"/>
  <c r="AF150" i="20"/>
  <c r="AJ150" i="20"/>
  <c r="AI150" i="20"/>
  <c r="AG150" i="20"/>
  <c r="AG155" i="20"/>
  <c r="AF155" i="20"/>
  <c r="AJ155" i="20"/>
  <c r="AI155" i="20"/>
  <c r="AH155" i="20"/>
  <c r="AE155" i="20"/>
  <c r="AE162" i="20"/>
  <c r="AL164" i="20"/>
  <c r="AF166" i="20"/>
  <c r="AJ166" i="20"/>
  <c r="AI166" i="20"/>
  <c r="AG166" i="20"/>
  <c r="AH168" i="20"/>
  <c r="AG168" i="20"/>
  <c r="AF168" i="20"/>
  <c r="AE168" i="20"/>
  <c r="AJ129" i="20"/>
  <c r="AI168" i="20"/>
  <c r="AI135" i="20"/>
  <c r="AH158" i="20"/>
  <c r="AH120" i="20"/>
  <c r="AG120" i="20"/>
  <c r="AF120" i="20"/>
  <c r="AI120" i="20"/>
  <c r="AF114" i="20"/>
  <c r="AJ114" i="20"/>
  <c r="AI114" i="20"/>
  <c r="AG114" i="20"/>
  <c r="AH114" i="20"/>
  <c r="AL116" i="20"/>
  <c r="AE117" i="20"/>
  <c r="AF118" i="20"/>
  <c r="AJ118" i="20"/>
  <c r="AI118" i="20"/>
  <c r="AG118" i="20"/>
  <c r="AL120" i="20"/>
  <c r="AE121" i="20"/>
  <c r="AF122" i="20"/>
  <c r="AJ122" i="20"/>
  <c r="AI122" i="20"/>
  <c r="AG122" i="20"/>
  <c r="AH122" i="20"/>
  <c r="AL124" i="20"/>
  <c r="AE125" i="20"/>
  <c r="AF126" i="20"/>
  <c r="AJ126" i="20"/>
  <c r="AI126" i="20"/>
  <c r="AG126" i="20"/>
  <c r="AL128" i="20"/>
  <c r="AE129" i="20"/>
  <c r="AF130" i="20"/>
  <c r="AJ130" i="20"/>
  <c r="AI130" i="20"/>
  <c r="AG130" i="20"/>
  <c r="AH130" i="20"/>
  <c r="AK135" i="20"/>
  <c r="AL135" i="20"/>
  <c r="AL136" i="20"/>
  <c r="AF138" i="20"/>
  <c r="AJ138" i="20"/>
  <c r="AI138" i="20"/>
  <c r="AG138" i="20"/>
  <c r="AH138" i="20"/>
  <c r="AG143" i="20"/>
  <c r="AF143" i="20"/>
  <c r="AJ143" i="20"/>
  <c r="AE143" i="20"/>
  <c r="AH143" i="20"/>
  <c r="AK147" i="20"/>
  <c r="AL147" i="20"/>
  <c r="AE150" i="20"/>
  <c r="AL152" i="20"/>
  <c r="AF154" i="20"/>
  <c r="AJ154" i="20"/>
  <c r="AI154" i="20"/>
  <c r="AG154" i="20"/>
  <c r="AH154" i="20"/>
  <c r="AG159" i="20"/>
  <c r="AF159" i="20"/>
  <c r="AJ159" i="20"/>
  <c r="AE159" i="20"/>
  <c r="AH159" i="20"/>
  <c r="AL163" i="20"/>
  <c r="AK163" i="20"/>
  <c r="AE166" i="20"/>
  <c r="AJ128" i="20"/>
  <c r="AI167" i="20"/>
  <c r="AI151" i="20"/>
  <c r="AI127" i="20"/>
  <c r="AH150" i="20"/>
  <c r="AH118" i="20"/>
  <c r="AH136" i="20"/>
  <c r="AG136" i="20"/>
  <c r="AF136" i="20"/>
  <c r="AH140" i="20"/>
  <c r="AG140" i="20"/>
  <c r="AF140" i="20"/>
  <c r="AH144" i="20"/>
  <c r="AG144" i="20"/>
  <c r="AF144" i="20"/>
  <c r="AH148" i="20"/>
  <c r="AG148" i="20"/>
  <c r="AF148" i="20"/>
  <c r="AH152" i="20"/>
  <c r="AG152" i="20"/>
  <c r="AF152" i="20"/>
  <c r="AH156" i="20"/>
  <c r="AG156" i="20"/>
  <c r="AF156" i="20"/>
  <c r="AH160" i="20"/>
  <c r="AG160" i="20"/>
  <c r="AF160" i="20"/>
  <c r="AH164" i="20"/>
  <c r="AG164" i="20"/>
  <c r="AF164" i="20"/>
  <c r="AI164" i="20"/>
  <c r="AI156" i="20"/>
  <c r="AI148" i="20"/>
  <c r="AI140" i="20"/>
  <c r="AI133" i="20"/>
  <c r="AH133" i="20"/>
  <c r="AG133" i="20"/>
  <c r="AF133" i="20"/>
  <c r="AE136" i="20"/>
  <c r="AI137" i="20"/>
  <c r="AH137" i="20"/>
  <c r="AG137" i="20"/>
  <c r="AF137" i="20"/>
  <c r="AE140" i="20"/>
  <c r="AI141" i="20"/>
  <c r="AH141" i="20"/>
  <c r="AG141" i="20"/>
  <c r="AF141" i="20"/>
  <c r="AE144" i="20"/>
  <c r="AI145" i="20"/>
  <c r="AH145" i="20"/>
  <c r="AG145" i="20"/>
  <c r="AF145" i="20"/>
  <c r="AE148" i="20"/>
  <c r="AI149" i="20"/>
  <c r="AH149" i="20"/>
  <c r="AG149" i="20"/>
  <c r="AF149" i="20"/>
  <c r="AE152" i="20"/>
  <c r="AI153" i="20"/>
  <c r="AH153" i="20"/>
  <c r="AG153" i="20"/>
  <c r="AF153" i="20"/>
  <c r="AE156" i="20"/>
  <c r="AI157" i="20"/>
  <c r="AH157" i="20"/>
  <c r="AG157" i="20"/>
  <c r="AF157" i="20"/>
  <c r="AE160" i="20"/>
  <c r="AI161" i="20"/>
  <c r="AH161" i="20"/>
  <c r="AG161" i="20"/>
  <c r="AF161" i="20"/>
  <c r="AE164" i="20"/>
  <c r="AI165" i="20"/>
  <c r="AH165" i="20"/>
  <c r="AG165" i="20"/>
  <c r="AF165" i="20"/>
  <c r="AJ164" i="20"/>
  <c r="AJ156" i="20"/>
  <c r="AJ148" i="20"/>
  <c r="AJ140" i="20"/>
  <c r="AE30" i="20"/>
  <c r="AE71" i="20"/>
  <c r="AE80" i="20"/>
  <c r="AE104" i="20"/>
  <c r="AM112" i="20"/>
  <c r="AE56" i="20"/>
  <c r="AE79" i="20"/>
  <c r="AE90" i="20"/>
  <c r="AE107" i="20"/>
  <c r="AL2" i="20"/>
  <c r="AL9" i="20"/>
  <c r="AE43" i="20"/>
  <c r="AE64" i="20"/>
  <c r="AE85" i="20"/>
  <c r="AE42" i="20"/>
  <c r="AL107" i="20"/>
  <c r="AE27" i="20"/>
  <c r="AE46" i="20"/>
  <c r="AL37" i="20"/>
  <c r="AE55" i="20"/>
  <c r="AE26" i="20"/>
  <c r="AL53" i="20"/>
  <c r="AE61" i="20"/>
  <c r="AE63" i="20"/>
  <c r="AE72" i="20"/>
  <c r="AE87" i="20"/>
  <c r="AL91" i="20"/>
  <c r="AE100" i="20"/>
  <c r="AL105" i="20"/>
  <c r="AE105" i="20"/>
  <c r="AL110" i="20"/>
  <c r="AE34" i="20"/>
  <c r="AE50" i="20"/>
  <c r="AE59" i="20"/>
  <c r="AE67" i="20"/>
  <c r="AE75" i="20"/>
  <c r="AE83" i="20"/>
  <c r="AE88" i="20"/>
  <c r="AL89" i="20"/>
  <c r="AE89" i="20"/>
  <c r="AE91" i="20"/>
  <c r="AL98" i="20"/>
  <c r="AL101" i="20"/>
  <c r="AE101" i="20"/>
  <c r="AE110" i="20"/>
  <c r="AL111" i="20"/>
  <c r="AE5" i="20"/>
  <c r="AE9" i="20"/>
  <c r="AE13" i="20"/>
  <c r="AE17" i="20"/>
  <c r="AE21" i="20"/>
  <c r="AE22" i="20"/>
  <c r="AE31" i="20"/>
  <c r="AE38" i="20"/>
  <c r="AE47" i="20"/>
  <c r="AE54" i="20"/>
  <c r="AE57" i="20"/>
  <c r="AE65" i="20"/>
  <c r="AE73" i="20"/>
  <c r="AE81" i="20"/>
  <c r="AE94" i="20"/>
  <c r="AL95" i="20"/>
  <c r="AE103" i="20"/>
  <c r="AE106" i="20"/>
  <c r="AM29" i="20"/>
  <c r="AM53" i="20"/>
  <c r="AE92" i="20"/>
  <c r="AL93" i="20"/>
  <c r="AE93" i="20"/>
  <c r="AE95" i="20"/>
  <c r="AE98" i="20"/>
  <c r="AE108" i="20"/>
  <c r="AL109" i="20"/>
  <c r="AE109" i="20"/>
  <c r="AE111" i="20"/>
  <c r="AE25" i="20"/>
  <c r="AE29" i="20"/>
  <c r="AE33" i="20"/>
  <c r="AE37" i="20"/>
  <c r="AE41" i="20"/>
  <c r="AE45" i="20"/>
  <c r="AE49" i="20"/>
  <c r="AE53" i="20"/>
  <c r="AE86" i="20"/>
  <c r="AL86" i="20"/>
  <c r="AE96" i="20"/>
  <c r="AL97" i="20"/>
  <c r="AE97" i="20"/>
  <c r="AE99" i="20"/>
  <c r="AL99" i="20"/>
  <c r="AE102" i="20"/>
  <c r="AL102" i="20"/>
  <c r="AE112" i="20"/>
  <c r="AL113" i="20"/>
  <c r="AE113" i="20"/>
  <c r="AI15" i="2"/>
  <c r="AH15" i="2"/>
  <c r="AJ30" i="2"/>
  <c r="AE15" i="2"/>
  <c r="AL8" i="2"/>
  <c r="AI14" i="2"/>
  <c r="AF30" i="2"/>
  <c r="AL35" i="2"/>
  <c r="AH37" i="2"/>
  <c r="AH38" i="2"/>
  <c r="AG38" i="2"/>
  <c r="AJ38" i="2"/>
  <c r="AG37" i="2"/>
  <c r="AM37" i="2" s="1"/>
  <c r="AJ37" i="2"/>
  <c r="AE36" i="2"/>
  <c r="AK14" i="2"/>
  <c r="AM14" i="2" s="1"/>
  <c r="AN14" i="2" s="1"/>
  <c r="AJ8" i="2"/>
  <c r="AH14" i="2"/>
  <c r="AG14" i="2"/>
  <c r="AI8" i="2"/>
  <c r="AG8" i="2"/>
  <c r="AE10" i="2"/>
  <c r="AJ14" i="2"/>
  <c r="AH8" i="2"/>
  <c r="AM8" i="2" s="1"/>
  <c r="AF14" i="2"/>
  <c r="AL16" i="2"/>
  <c r="AH29" i="2"/>
  <c r="AH10" i="2"/>
  <c r="AL6" i="2"/>
  <c r="AE3" i="2"/>
  <c r="AE16" i="2"/>
  <c r="AI17" i="2"/>
  <c r="AI35" i="2"/>
  <c r="AI36" i="2"/>
  <c r="AH6" i="2"/>
  <c r="AL7" i="2"/>
  <c r="AJ5" i="2"/>
  <c r="AI13" i="2"/>
  <c r="AE29" i="2"/>
  <c r="AH35" i="2"/>
  <c r="AH36" i="2"/>
  <c r="AG36" i="2"/>
  <c r="AJ36" i="2"/>
  <c r="AG35" i="2"/>
  <c r="AJ35" i="2"/>
  <c r="AH17" i="2"/>
  <c r="AE17" i="2"/>
  <c r="AI16" i="2"/>
  <c r="AH16" i="2"/>
  <c r="AL17" i="2"/>
  <c r="AG17" i="2"/>
  <c r="AJ17" i="2"/>
  <c r="AG16" i="2"/>
  <c r="AJ16" i="2"/>
  <c r="AL2" i="2"/>
  <c r="AL11" i="2"/>
  <c r="AL13" i="2"/>
  <c r="AK5" i="2"/>
  <c r="AK3" i="2"/>
  <c r="AE11" i="2"/>
  <c r="AJ13" i="2"/>
  <c r="AG5" i="2"/>
  <c r="AF13" i="2"/>
  <c r="AI7" i="2"/>
  <c r="AL12" i="2"/>
  <c r="AL4" i="2"/>
  <c r="AH5" i="2"/>
  <c r="AG13" i="2"/>
  <c r="AG4" i="2"/>
  <c r="AF12" i="2"/>
  <c r="AM12" i="2" s="1"/>
  <c r="AI30" i="2"/>
  <c r="AE13" i="2"/>
  <c r="AE5" i="2"/>
  <c r="AE7" i="2"/>
  <c r="AH2" i="2"/>
  <c r="AH7" i="2"/>
  <c r="AH11" i="2"/>
  <c r="AL15" i="2"/>
  <c r="AL9" i="2"/>
  <c r="AJ15" i="2"/>
  <c r="AH4" i="2"/>
  <c r="AG12" i="2"/>
  <c r="AH30" i="2"/>
  <c r="AE30" i="2"/>
  <c r="AE6" i="2"/>
  <c r="AE2" i="2"/>
  <c r="AE11" i="1"/>
  <c r="AE3" i="1"/>
  <c r="AE2" i="1"/>
  <c r="AE15" i="1"/>
  <c r="AE7" i="1"/>
  <c r="AI3" i="1"/>
  <c r="AL11" i="1"/>
  <c r="AM11" i="1" s="1"/>
  <c r="AH14" i="1"/>
  <c r="AE6" i="1"/>
  <c r="AM13" i="1"/>
  <c r="AN13" i="1" s="1"/>
  <c r="AM12" i="1"/>
  <c r="AN12" i="1" s="1"/>
  <c r="AM4" i="1"/>
  <c r="AN4" i="1" s="1"/>
  <c r="AM17" i="1"/>
  <c r="AM14" i="1"/>
  <c r="AN14" i="1" s="1"/>
  <c r="AO13" i="1"/>
  <c r="AP13" i="1" s="1"/>
  <c r="AM10" i="1"/>
  <c r="AM16" i="1"/>
  <c r="AN16" i="1" s="1"/>
  <c r="AM8" i="1"/>
  <c r="AM5" i="1"/>
  <c r="AM30" i="2"/>
  <c r="AN30" i="2" s="1"/>
  <c r="AI9" i="2"/>
  <c r="AF9" i="2"/>
  <c r="AJ9" i="2"/>
  <c r="AH9" i="2"/>
  <c r="AG9" i="2"/>
  <c r="AI11" i="2"/>
  <c r="AG11" i="2"/>
  <c r="AJ11" i="2"/>
  <c r="AI10" i="2"/>
  <c r="AG10" i="2"/>
  <c r="AJ10" i="2"/>
  <c r="AG7" i="2"/>
  <c r="AJ7" i="2"/>
  <c r="AI6" i="2"/>
  <c r="AG6" i="2"/>
  <c r="AJ6" i="2"/>
  <c r="AG3" i="2"/>
  <c r="AJ3" i="2"/>
  <c r="AI2" i="2"/>
  <c r="AG2" i="2"/>
  <c r="AJ2" i="2"/>
  <c r="AG29" i="2"/>
  <c r="AJ29" i="2"/>
  <c r="AO16" i="1"/>
  <c r="AP16" i="1" s="1"/>
  <c r="AK9" i="1"/>
  <c r="AM9" i="1" s="1"/>
  <c r="AN9" i="1" s="1"/>
  <c r="AJ15" i="1"/>
  <c r="AI15" i="1"/>
  <c r="AH15" i="1"/>
  <c r="AG15" i="1"/>
  <c r="AG7" i="1"/>
  <c r="AJ7" i="1"/>
  <c r="AG6" i="1"/>
  <c r="AJ6" i="1"/>
  <c r="AG3" i="1"/>
  <c r="AJ3" i="1"/>
  <c r="AG2" i="1"/>
  <c r="AJ2" i="1"/>
  <c r="W4" i="23"/>
  <c r="M67" i="1"/>
  <c r="AC67" i="1"/>
  <c r="AL67" i="1" s="1"/>
  <c r="AD67" i="1"/>
  <c r="AH67" i="1"/>
  <c r="AI67" i="1"/>
  <c r="AK67" i="1"/>
  <c r="M66" i="1"/>
  <c r="AC66" i="1"/>
  <c r="AK66" i="1" s="1"/>
  <c r="AD66" i="1"/>
  <c r="M65" i="1"/>
  <c r="AC65" i="1"/>
  <c r="AK65" i="1" s="1"/>
  <c r="AD65" i="1"/>
  <c r="M64" i="1"/>
  <c r="AC64" i="1"/>
  <c r="AL64" i="1" s="1"/>
  <c r="AD64" i="1"/>
  <c r="M63" i="1"/>
  <c r="AC63" i="1"/>
  <c r="AK63" i="1" s="1"/>
  <c r="AD63" i="1"/>
  <c r="AI63" i="1"/>
  <c r="M62" i="1"/>
  <c r="AC62" i="1"/>
  <c r="AK62" i="1" s="1"/>
  <c r="AD62" i="1"/>
  <c r="AI62" i="1"/>
  <c r="M61" i="1"/>
  <c r="AC61" i="1"/>
  <c r="AL61" i="1" s="1"/>
  <c r="AD61" i="1"/>
  <c r="M60" i="1"/>
  <c r="AC60" i="1"/>
  <c r="AK60" i="1" s="1"/>
  <c r="AD60" i="1"/>
  <c r="M59" i="1"/>
  <c r="AC59" i="1"/>
  <c r="AK59" i="1" s="1"/>
  <c r="AD59" i="1"/>
  <c r="M58" i="1"/>
  <c r="AC58" i="1"/>
  <c r="AL58" i="1" s="1"/>
  <c r="AD58" i="1"/>
  <c r="M57" i="1"/>
  <c r="AC57" i="1"/>
  <c r="AK57" i="1" s="1"/>
  <c r="AD57" i="1"/>
  <c r="M56" i="1"/>
  <c r="AC56" i="1"/>
  <c r="AL56" i="1" s="1"/>
  <c r="AD56" i="1"/>
  <c r="M55" i="1"/>
  <c r="AC55" i="1"/>
  <c r="AK55" i="1" s="1"/>
  <c r="AD55" i="1"/>
  <c r="M54" i="1"/>
  <c r="AC54" i="1"/>
  <c r="AK54" i="1" s="1"/>
  <c r="AD54" i="1"/>
  <c r="M53" i="1"/>
  <c r="AC53" i="1"/>
  <c r="AL53" i="1" s="1"/>
  <c r="AD53" i="1"/>
  <c r="M52" i="1"/>
  <c r="AC52" i="1"/>
  <c r="AK52" i="1" s="1"/>
  <c r="AD52" i="1"/>
  <c r="M51" i="1"/>
  <c r="AC51" i="1"/>
  <c r="AL51" i="1" s="1"/>
  <c r="AD51" i="1"/>
  <c r="M50" i="1"/>
  <c r="AC50" i="1"/>
  <c r="AK50" i="1" s="1"/>
  <c r="AD50" i="1"/>
  <c r="M49" i="1"/>
  <c r="AC49" i="1"/>
  <c r="AK49" i="1" s="1"/>
  <c r="AD49" i="1"/>
  <c r="M46" i="1"/>
  <c r="AC46" i="1"/>
  <c r="AL46" i="1" s="1"/>
  <c r="AD46" i="1"/>
  <c r="M47" i="1"/>
  <c r="AC47" i="1"/>
  <c r="AL47" i="1" s="1"/>
  <c r="AD47" i="1"/>
  <c r="M45" i="1"/>
  <c r="AC45" i="1"/>
  <c r="AK45" i="1" s="1"/>
  <c r="AD45" i="1"/>
  <c r="M28" i="2"/>
  <c r="AC28" i="2"/>
  <c r="AL28" i="2" s="1"/>
  <c r="AD28" i="2"/>
  <c r="AH28" i="2" s="1"/>
  <c r="M27" i="2"/>
  <c r="AC27" i="2"/>
  <c r="AK27" i="2" s="1"/>
  <c r="AD27" i="2"/>
  <c r="M26" i="2"/>
  <c r="AC26" i="2"/>
  <c r="AK26" i="2" s="1"/>
  <c r="AD26" i="2"/>
  <c r="M25" i="2"/>
  <c r="AC25" i="2"/>
  <c r="AK25" i="2" s="1"/>
  <c r="AD25" i="2"/>
  <c r="M24" i="2"/>
  <c r="AC24" i="2"/>
  <c r="AK24" i="2" s="1"/>
  <c r="AD24" i="2"/>
  <c r="M23" i="2"/>
  <c r="AC23" i="2"/>
  <c r="AK23" i="2" s="1"/>
  <c r="AD23" i="2"/>
  <c r="AM97" i="20" l="1"/>
  <c r="AN97" i="20" s="1"/>
  <c r="AM15" i="20"/>
  <c r="AN15" i="20" s="1"/>
  <c r="AM16" i="20"/>
  <c r="AM101" i="20"/>
  <c r="AM105" i="20"/>
  <c r="AN105" i="20" s="1"/>
  <c r="AM91" i="20"/>
  <c r="AN91" i="20" s="1"/>
  <c r="AM75" i="20"/>
  <c r="AM74" i="20"/>
  <c r="AM73" i="20"/>
  <c r="AM71" i="20"/>
  <c r="AO71" i="20" s="1"/>
  <c r="AP71" i="20" s="1"/>
  <c r="AM70" i="20"/>
  <c r="AM58" i="20"/>
  <c r="AN58" i="20" s="1"/>
  <c r="AM55" i="20"/>
  <c r="AN55" i="20" s="1"/>
  <c r="AM37" i="20"/>
  <c r="AN37" i="20" s="1"/>
  <c r="AM36" i="20"/>
  <c r="AM22" i="20"/>
  <c r="AO22" i="20" s="1"/>
  <c r="AP22" i="20" s="1"/>
  <c r="AM21" i="20"/>
  <c r="AO21" i="20" s="1"/>
  <c r="AP21" i="20" s="1"/>
  <c r="AM5" i="20"/>
  <c r="AN5" i="20" s="1"/>
  <c r="AM4" i="20"/>
  <c r="AM61" i="20"/>
  <c r="AM17" i="20"/>
  <c r="AO17" i="20" s="1"/>
  <c r="AP17" i="20" s="1"/>
  <c r="AM26" i="20"/>
  <c r="AO26" i="20" s="1"/>
  <c r="AP26" i="20" s="1"/>
  <c r="AM49" i="20"/>
  <c r="AM113" i="20"/>
  <c r="AN113" i="20" s="1"/>
  <c r="AM106" i="20"/>
  <c r="AN106" i="20" s="1"/>
  <c r="AM48" i="20"/>
  <c r="AO48" i="20" s="1"/>
  <c r="AP48" i="20" s="1"/>
  <c r="AM47" i="20"/>
  <c r="AM38" i="20"/>
  <c r="AN38" i="20" s="1"/>
  <c r="AM35" i="20"/>
  <c r="AN35" i="20" s="1"/>
  <c r="AM25" i="20"/>
  <c r="AO25" i="20" s="1"/>
  <c r="AP25" i="20" s="1"/>
  <c r="AM24" i="20"/>
  <c r="AM23" i="20"/>
  <c r="AN23" i="20" s="1"/>
  <c r="AM12" i="20"/>
  <c r="AN12" i="20" s="1"/>
  <c r="AM3" i="20"/>
  <c r="AO3" i="20" s="1"/>
  <c r="AP3" i="20" s="1"/>
  <c r="AM96" i="20"/>
  <c r="AM78" i="20"/>
  <c r="AM65" i="20"/>
  <c r="AN65" i="20" s="1"/>
  <c r="AM64" i="20"/>
  <c r="AN64" i="20" s="1"/>
  <c r="AM63" i="20"/>
  <c r="AM108" i="20"/>
  <c r="AN108" i="20" s="1"/>
  <c r="AM94" i="20"/>
  <c r="AO94" i="20" s="1"/>
  <c r="AP94" i="20" s="1"/>
  <c r="AM52" i="20"/>
  <c r="AO52" i="20" s="1"/>
  <c r="AP52" i="20" s="1"/>
  <c r="AM41" i="20"/>
  <c r="AM40" i="20"/>
  <c r="AM28" i="20"/>
  <c r="AN28" i="20" s="1"/>
  <c r="AM11" i="20"/>
  <c r="AO11" i="20" s="1"/>
  <c r="AP11" i="20" s="1"/>
  <c r="AM9" i="20"/>
  <c r="AM33" i="20"/>
  <c r="AN33" i="20" s="1"/>
  <c r="AM80" i="20"/>
  <c r="AO80" i="20" s="1"/>
  <c r="AP80" i="20" s="1"/>
  <c r="AM62" i="20"/>
  <c r="AN62" i="20" s="1"/>
  <c r="AM45" i="20"/>
  <c r="AM109" i="20"/>
  <c r="AN109" i="20" s="1"/>
  <c r="AO12" i="20"/>
  <c r="AP12" i="20" s="1"/>
  <c r="AM157" i="20"/>
  <c r="AN157" i="20" s="1"/>
  <c r="AM141" i="20"/>
  <c r="AN141" i="20" s="1"/>
  <c r="AM140" i="20"/>
  <c r="AN140" i="20" s="1"/>
  <c r="AM143" i="20"/>
  <c r="AM126" i="20"/>
  <c r="AN126" i="20" s="1"/>
  <c r="AM8" i="20"/>
  <c r="AM20" i="20"/>
  <c r="AM93" i="20"/>
  <c r="AO93" i="20" s="1"/>
  <c r="AP93" i="20" s="1"/>
  <c r="AM160" i="20"/>
  <c r="AO160" i="20" s="1"/>
  <c r="AP160" i="20" s="1"/>
  <c r="AM144" i="20"/>
  <c r="AO144" i="20" s="1"/>
  <c r="AP144" i="20" s="1"/>
  <c r="AM139" i="20"/>
  <c r="AN139" i="20" s="1"/>
  <c r="AM116" i="20"/>
  <c r="AO116" i="20" s="1"/>
  <c r="AP116" i="20" s="1"/>
  <c r="AM167" i="20"/>
  <c r="AN167" i="20" s="1"/>
  <c r="AM66" i="20"/>
  <c r="AO141" i="20"/>
  <c r="AP141" i="20" s="1"/>
  <c r="AM156" i="20"/>
  <c r="AO140" i="20"/>
  <c r="AP140" i="20" s="1"/>
  <c r="AM154" i="20"/>
  <c r="AO143" i="20"/>
  <c r="AP143" i="20" s="1"/>
  <c r="AN143" i="20"/>
  <c r="AM114" i="20"/>
  <c r="AM166" i="20"/>
  <c r="AM150" i="20"/>
  <c r="AM129" i="20"/>
  <c r="AM117" i="20"/>
  <c r="AM151" i="20"/>
  <c r="AM132" i="20"/>
  <c r="AM124" i="20"/>
  <c r="AM158" i="20"/>
  <c r="AM142" i="20"/>
  <c r="AM134" i="20"/>
  <c r="AM131" i="20"/>
  <c r="AM119" i="20"/>
  <c r="AO139" i="20"/>
  <c r="AP139" i="20" s="1"/>
  <c r="AM127" i="20"/>
  <c r="AM153" i="20"/>
  <c r="AM118" i="20"/>
  <c r="AO167" i="20"/>
  <c r="AP167" i="20" s="1"/>
  <c r="AM165" i="20"/>
  <c r="AM149" i="20"/>
  <c r="AM133" i="20"/>
  <c r="AM164" i="20"/>
  <c r="AM148" i="20"/>
  <c r="AM159" i="20"/>
  <c r="AM138" i="20"/>
  <c r="AM130" i="20"/>
  <c r="AM120" i="20"/>
  <c r="AM168" i="20"/>
  <c r="AM125" i="20"/>
  <c r="AM146" i="20"/>
  <c r="AM115" i="20"/>
  <c r="AM137" i="20"/>
  <c r="AN160" i="20"/>
  <c r="AM161" i="20"/>
  <c r="AM145" i="20"/>
  <c r="AM152" i="20"/>
  <c r="AM136" i="20"/>
  <c r="AM122" i="20"/>
  <c r="AM155" i="20"/>
  <c r="AM121" i="20"/>
  <c r="AM162" i="20"/>
  <c r="AM128" i="20"/>
  <c r="AM163" i="20"/>
  <c r="AM147" i="20"/>
  <c r="AM135" i="20"/>
  <c r="AM123" i="20"/>
  <c r="AN53" i="20"/>
  <c r="AO53" i="20"/>
  <c r="AP53" i="20" s="1"/>
  <c r="AO33" i="20"/>
  <c r="AP33" i="20" s="1"/>
  <c r="AO24" i="20"/>
  <c r="AP24" i="20" s="1"/>
  <c r="AN24" i="20"/>
  <c r="AO97" i="20"/>
  <c r="AP97" i="20" s="1"/>
  <c r="AO29" i="20"/>
  <c r="AP29" i="20" s="1"/>
  <c r="AN29" i="20"/>
  <c r="AO9" i="20"/>
  <c r="AP9" i="20" s="1"/>
  <c r="AN9" i="20"/>
  <c r="AN93" i="20"/>
  <c r="AO109" i="20"/>
  <c r="AP109" i="20" s="1"/>
  <c r="AO41" i="20"/>
  <c r="AP41" i="20" s="1"/>
  <c r="AN41" i="20"/>
  <c r="AO32" i="20"/>
  <c r="AP32" i="20" s="1"/>
  <c r="AN32" i="20"/>
  <c r="AO45" i="20"/>
  <c r="AP45" i="20" s="1"/>
  <c r="AN45" i="20"/>
  <c r="AN17" i="20"/>
  <c r="AN63" i="20"/>
  <c r="AO63" i="20"/>
  <c r="AP63" i="20" s="1"/>
  <c r="AO19" i="20"/>
  <c r="AP19" i="20" s="1"/>
  <c r="AN19" i="20"/>
  <c r="AO44" i="20"/>
  <c r="AP44" i="20" s="1"/>
  <c r="AN44" i="20"/>
  <c r="AO96" i="20"/>
  <c r="AP96" i="20" s="1"/>
  <c r="AN96" i="20"/>
  <c r="AO49" i="20"/>
  <c r="AP49" i="20" s="1"/>
  <c r="AN49" i="20"/>
  <c r="AO28" i="20"/>
  <c r="AP28" i="20" s="1"/>
  <c r="AN21" i="20"/>
  <c r="AO15" i="20"/>
  <c r="AP15" i="20" s="1"/>
  <c r="AO13" i="20"/>
  <c r="AP13" i="20" s="1"/>
  <c r="AN13" i="20"/>
  <c r="AO5" i="20"/>
  <c r="AP5" i="20" s="1"/>
  <c r="AO101" i="20"/>
  <c r="AP101" i="20" s="1"/>
  <c r="AN101" i="20"/>
  <c r="AO105" i="20"/>
  <c r="AP105" i="20" s="1"/>
  <c r="AN4" i="20"/>
  <c r="AO4" i="20"/>
  <c r="AP4" i="20" s="1"/>
  <c r="AO108" i="20"/>
  <c r="AP108" i="20" s="1"/>
  <c r="AO92" i="20"/>
  <c r="AP92" i="20" s="1"/>
  <c r="AN92" i="20"/>
  <c r="AO106" i="20"/>
  <c r="AP106" i="20" s="1"/>
  <c r="AN75" i="20"/>
  <c r="AO75" i="20"/>
  <c r="AP75" i="20" s="1"/>
  <c r="AN22" i="20"/>
  <c r="AN87" i="20"/>
  <c r="AO87" i="20"/>
  <c r="AP87" i="20" s="1"/>
  <c r="AN26" i="20"/>
  <c r="AO40" i="20"/>
  <c r="AP40" i="20" s="1"/>
  <c r="AN40" i="20"/>
  <c r="AO23" i="20"/>
  <c r="AP23" i="20" s="1"/>
  <c r="AO61" i="20"/>
  <c r="AP61" i="20" s="1"/>
  <c r="AN61" i="20"/>
  <c r="AN71" i="20"/>
  <c r="AO112" i="20"/>
  <c r="AP112" i="20" s="1"/>
  <c r="AN112" i="20"/>
  <c r="AM30" i="20"/>
  <c r="AO38" i="20"/>
  <c r="AP38" i="20" s="1"/>
  <c r="AM88" i="20"/>
  <c r="AM50" i="20"/>
  <c r="AO31" i="20"/>
  <c r="AP31" i="20" s="1"/>
  <c r="AN31" i="20"/>
  <c r="AM56" i="20"/>
  <c r="AO113" i="20"/>
  <c r="AP113" i="20" s="1"/>
  <c r="AN94" i="20"/>
  <c r="AO35" i="20"/>
  <c r="AP35" i="20" s="1"/>
  <c r="AO65" i="20"/>
  <c r="AP65" i="20" s="1"/>
  <c r="AO36" i="20"/>
  <c r="AP36" i="20" s="1"/>
  <c r="AN36" i="20"/>
  <c r="AO7" i="20"/>
  <c r="AP7" i="20" s="1"/>
  <c r="AN7" i="20"/>
  <c r="AM95" i="20"/>
  <c r="AN83" i="20"/>
  <c r="AO83" i="20"/>
  <c r="AP83" i="20" s="1"/>
  <c r="AM68" i="20"/>
  <c r="AM10" i="20"/>
  <c r="AO73" i="20"/>
  <c r="AP73" i="20" s="1"/>
  <c r="AN73" i="20"/>
  <c r="AM102" i="20"/>
  <c r="AM86" i="20"/>
  <c r="AM111" i="20"/>
  <c r="AM103" i="20"/>
  <c r="AM76" i="20"/>
  <c r="AO70" i="20"/>
  <c r="AP70" i="20" s="1"/>
  <c r="AN70" i="20"/>
  <c r="AM59" i="20"/>
  <c r="AM54" i="20"/>
  <c r="AM51" i="20"/>
  <c r="AM14" i="20"/>
  <c r="AM89" i="20"/>
  <c r="AM81" i="20"/>
  <c r="AM34" i="20"/>
  <c r="AM100" i="20"/>
  <c r="AM72" i="20"/>
  <c r="AM69" i="20"/>
  <c r="AM46" i="20"/>
  <c r="AM27" i="20"/>
  <c r="AM77" i="20"/>
  <c r="AM42" i="20"/>
  <c r="AO82" i="20"/>
  <c r="AP82" i="20" s="1"/>
  <c r="AN82" i="20"/>
  <c r="AM43" i="20"/>
  <c r="AM107" i="20"/>
  <c r="AM90" i="20"/>
  <c r="AM104" i="20"/>
  <c r="AN60" i="20"/>
  <c r="AO60" i="20"/>
  <c r="AP60" i="20" s="1"/>
  <c r="AN6" i="20"/>
  <c r="AO6" i="20"/>
  <c r="AP6" i="20" s="1"/>
  <c r="AO47" i="20"/>
  <c r="AP47" i="20" s="1"/>
  <c r="AN47" i="20"/>
  <c r="AO55" i="20"/>
  <c r="AP55" i="20" s="1"/>
  <c r="AN25" i="20"/>
  <c r="AN80" i="20"/>
  <c r="AM98" i="20"/>
  <c r="AM110" i="20"/>
  <c r="AM99" i="20"/>
  <c r="AM84" i="20"/>
  <c r="AN78" i="20"/>
  <c r="AO78" i="20"/>
  <c r="AP78" i="20" s="1"/>
  <c r="AM67" i="20"/>
  <c r="AM18" i="20"/>
  <c r="AM2" i="20"/>
  <c r="AM57" i="20"/>
  <c r="AO58" i="20"/>
  <c r="AP58" i="20" s="1"/>
  <c r="AN16" i="20"/>
  <c r="AO16" i="20"/>
  <c r="AP16" i="20" s="1"/>
  <c r="AM39" i="20"/>
  <c r="AM79" i="20"/>
  <c r="AM85" i="20"/>
  <c r="AO74" i="20"/>
  <c r="AP74" i="20" s="1"/>
  <c r="AN74" i="20"/>
  <c r="AM38" i="2"/>
  <c r="AM15" i="2"/>
  <c r="AN15" i="2" s="1"/>
  <c r="AM13" i="2"/>
  <c r="AN13" i="2" s="1"/>
  <c r="AM5" i="2"/>
  <c r="AN5" i="2" s="1"/>
  <c r="AN38" i="2"/>
  <c r="AO38" i="2"/>
  <c r="AP38" i="2" s="1"/>
  <c r="AN37" i="2"/>
  <c r="AO37" i="2"/>
  <c r="AP37" i="2" s="1"/>
  <c r="AM35" i="2"/>
  <c r="AN35" i="2" s="1"/>
  <c r="AM36" i="2"/>
  <c r="AM4" i="2"/>
  <c r="AN4" i="2" s="1"/>
  <c r="AN36" i="2"/>
  <c r="AO36" i="2"/>
  <c r="AP36" i="2" s="1"/>
  <c r="AM17" i="2"/>
  <c r="AN17" i="2" s="1"/>
  <c r="AM16" i="2"/>
  <c r="AN16" i="2" s="1"/>
  <c r="AO4" i="2"/>
  <c r="AP4" i="2" s="1"/>
  <c r="AG24" i="2"/>
  <c r="AE24" i="2"/>
  <c r="AF23" i="2"/>
  <c r="AE23" i="2"/>
  <c r="AF25" i="2"/>
  <c r="AE25" i="2"/>
  <c r="AF26" i="2"/>
  <c r="AE26" i="2"/>
  <c r="AO30" i="2"/>
  <c r="AP30" i="2" s="1"/>
  <c r="AH23" i="2"/>
  <c r="AL24" i="2"/>
  <c r="AH25" i="2"/>
  <c r="AL26" i="2"/>
  <c r="AF27" i="2"/>
  <c r="AE27" i="2"/>
  <c r="AF28" i="2"/>
  <c r="AE28" i="2"/>
  <c r="AF46" i="1"/>
  <c r="AE46" i="1"/>
  <c r="AF60" i="1"/>
  <c r="AE60" i="1"/>
  <c r="AF47" i="1"/>
  <c r="AE47" i="1"/>
  <c r="AF51" i="1"/>
  <c r="AE51" i="1"/>
  <c r="AF55" i="1"/>
  <c r="AE55" i="1"/>
  <c r="AF59" i="1"/>
  <c r="AE59" i="1"/>
  <c r="AF66" i="1"/>
  <c r="AE66" i="1"/>
  <c r="AF45" i="1"/>
  <c r="AE45" i="1"/>
  <c r="AK64" i="1"/>
  <c r="AF52" i="1"/>
  <c r="AE52" i="1"/>
  <c r="AF56" i="1"/>
  <c r="AE56" i="1"/>
  <c r="AF50" i="1"/>
  <c r="AE50" i="1"/>
  <c r="AF54" i="1"/>
  <c r="AE54" i="1"/>
  <c r="AF58" i="1"/>
  <c r="AE58" i="1"/>
  <c r="AF65" i="1"/>
  <c r="AE65" i="1"/>
  <c r="AF49" i="1"/>
  <c r="AE49" i="1"/>
  <c r="AF53" i="1"/>
  <c r="AE53" i="1"/>
  <c r="AF57" i="1"/>
  <c r="AE57" i="1"/>
  <c r="AF61" i="1"/>
  <c r="AE61" i="1"/>
  <c r="AF62" i="1"/>
  <c r="AE62" i="1"/>
  <c r="AF63" i="1"/>
  <c r="AE63" i="1"/>
  <c r="AF64" i="1"/>
  <c r="AE64" i="1"/>
  <c r="AF67" i="1"/>
  <c r="AE67" i="1"/>
  <c r="AO14" i="1"/>
  <c r="AP14" i="1" s="1"/>
  <c r="AO4" i="1"/>
  <c r="AP4" i="1" s="1"/>
  <c r="AO12" i="1"/>
  <c r="AP12" i="1" s="1"/>
  <c r="AO14" i="2"/>
  <c r="AP14" i="2" s="1"/>
  <c r="AN17" i="1"/>
  <c r="AO17" i="1"/>
  <c r="AP17" i="1" s="1"/>
  <c r="AO15" i="2"/>
  <c r="AP15" i="2" s="1"/>
  <c r="AO13" i="2"/>
  <c r="AP13" i="2" s="1"/>
  <c r="AM3" i="2"/>
  <c r="AN3" i="2" s="1"/>
  <c r="AM6" i="2"/>
  <c r="AN6" i="2" s="1"/>
  <c r="AM11" i="2"/>
  <c r="AN11" i="2" s="1"/>
  <c r="AM15" i="1"/>
  <c r="AN15" i="1" s="1"/>
  <c r="AN8" i="1"/>
  <c r="AO8" i="1"/>
  <c r="AP8" i="1" s="1"/>
  <c r="AM2" i="1"/>
  <c r="AN2" i="1" s="1"/>
  <c r="AM2" i="2"/>
  <c r="AN2" i="2" s="1"/>
  <c r="AM10" i="2"/>
  <c r="AN10" i="2" s="1"/>
  <c r="AN5" i="1"/>
  <c r="AO5" i="1"/>
  <c r="AP5" i="1" s="1"/>
  <c r="AO12" i="2"/>
  <c r="AP12" i="2" s="1"/>
  <c r="AN12" i="2"/>
  <c r="AO11" i="1"/>
  <c r="AP11" i="1" s="1"/>
  <c r="AN11" i="1"/>
  <c r="AO8" i="2"/>
  <c r="AP8" i="2" s="1"/>
  <c r="AN8" i="2"/>
  <c r="AO10" i="1"/>
  <c r="AP10" i="1" s="1"/>
  <c r="AN10" i="1"/>
  <c r="AM6" i="1"/>
  <c r="AN6" i="1" s="1"/>
  <c r="AM3" i="1"/>
  <c r="AN3" i="1" s="1"/>
  <c r="AM7" i="1"/>
  <c r="AN7" i="1" s="1"/>
  <c r="AM29" i="2"/>
  <c r="AN29" i="2" s="1"/>
  <c r="AM7" i="2"/>
  <c r="AN7" i="2" s="1"/>
  <c r="AM9" i="2"/>
  <c r="AN9" i="2" s="1"/>
  <c r="AO9" i="1"/>
  <c r="AP9" i="1" s="1"/>
  <c r="AG67" i="1"/>
  <c r="AJ67" i="1"/>
  <c r="AK58" i="1"/>
  <c r="AL59" i="1"/>
  <c r="AK61" i="1"/>
  <c r="AH63" i="1"/>
  <c r="AI47" i="1"/>
  <c r="AK53" i="1"/>
  <c r="AH47" i="1"/>
  <c r="AG47" i="1"/>
  <c r="AI50" i="1"/>
  <c r="AI51" i="1"/>
  <c r="AI55" i="1"/>
  <c r="AK46" i="1"/>
  <c r="AL55" i="1"/>
  <c r="AI56" i="1"/>
  <c r="AL57" i="1"/>
  <c r="AH50" i="1"/>
  <c r="AH51" i="1"/>
  <c r="AI53" i="1"/>
  <c r="AH62" i="1"/>
  <c r="AK56" i="1"/>
  <c r="AG50" i="1"/>
  <c r="AG51" i="1"/>
  <c r="AG62" i="1"/>
  <c r="AH53" i="1"/>
  <c r="AL45" i="1"/>
  <c r="AI46" i="1"/>
  <c r="AK51" i="1"/>
  <c r="AI54" i="1"/>
  <c r="AH55" i="1"/>
  <c r="AL60" i="1"/>
  <c r="AL63" i="1"/>
  <c r="AL65" i="1"/>
  <c r="AL66" i="1"/>
  <c r="AI66" i="1"/>
  <c r="AH66" i="1"/>
  <c r="AI65" i="1"/>
  <c r="AH65" i="1"/>
  <c r="AG66" i="1"/>
  <c r="AJ66" i="1"/>
  <c r="AG65" i="1"/>
  <c r="AJ65" i="1"/>
  <c r="AI64" i="1"/>
  <c r="AH64" i="1"/>
  <c r="AG64" i="1"/>
  <c r="AJ64" i="1"/>
  <c r="AG63" i="1"/>
  <c r="AJ63" i="1"/>
  <c r="AL62" i="1"/>
  <c r="AJ62" i="1"/>
  <c r="AI61" i="1"/>
  <c r="AH61" i="1"/>
  <c r="AG61" i="1"/>
  <c r="AJ61" i="1"/>
  <c r="AI60" i="1"/>
  <c r="AH60" i="1"/>
  <c r="AG60" i="1"/>
  <c r="AJ60" i="1"/>
  <c r="AI59" i="1"/>
  <c r="AH59" i="1"/>
  <c r="AG59" i="1"/>
  <c r="AJ59" i="1"/>
  <c r="AI58" i="1"/>
  <c r="AH58" i="1"/>
  <c r="AG58" i="1"/>
  <c r="AJ58" i="1"/>
  <c r="AI57" i="1"/>
  <c r="AH57" i="1"/>
  <c r="AG57" i="1"/>
  <c r="AJ57" i="1"/>
  <c r="AH56" i="1"/>
  <c r="AG56" i="1"/>
  <c r="AJ56" i="1"/>
  <c r="AG55" i="1"/>
  <c r="AJ55" i="1"/>
  <c r="AH54" i="1"/>
  <c r="AG54" i="1"/>
  <c r="AL54" i="1"/>
  <c r="AJ54" i="1"/>
  <c r="AG53" i="1"/>
  <c r="AJ53" i="1"/>
  <c r="AL52" i="1"/>
  <c r="AI52" i="1"/>
  <c r="AG52" i="1"/>
  <c r="AH52" i="1"/>
  <c r="AJ52" i="1"/>
  <c r="AJ51" i="1"/>
  <c r="AL50" i="1"/>
  <c r="AJ50" i="1"/>
  <c r="AL49" i="1"/>
  <c r="AI49" i="1"/>
  <c r="AG49" i="1"/>
  <c r="AH49" i="1"/>
  <c r="AJ49" i="1"/>
  <c r="AK47" i="1"/>
  <c r="AH46" i="1"/>
  <c r="AG46" i="1"/>
  <c r="AJ46" i="1"/>
  <c r="AJ47" i="1"/>
  <c r="AI45" i="1"/>
  <c r="AH45" i="1"/>
  <c r="AG45" i="1"/>
  <c r="AJ45" i="1"/>
  <c r="AK28" i="2"/>
  <c r="AI28" i="2"/>
  <c r="AG28" i="2"/>
  <c r="AJ28" i="2"/>
  <c r="AH27" i="2"/>
  <c r="AI27" i="2"/>
  <c r="AL27" i="2"/>
  <c r="AG27" i="2"/>
  <c r="AJ27" i="2"/>
  <c r="AI26" i="2"/>
  <c r="AH26" i="2"/>
  <c r="AG26" i="2"/>
  <c r="AJ26" i="2"/>
  <c r="AI25" i="2"/>
  <c r="AL25" i="2"/>
  <c r="AG25" i="2"/>
  <c r="AJ25" i="2"/>
  <c r="AJ24" i="2"/>
  <c r="AI24" i="2"/>
  <c r="AH24" i="2"/>
  <c r="AF24" i="2"/>
  <c r="AL23" i="2"/>
  <c r="AG23" i="2"/>
  <c r="AI23" i="2"/>
  <c r="AJ23" i="2"/>
  <c r="M48" i="1"/>
  <c r="AC48" i="1"/>
  <c r="AL48" i="1" s="1"/>
  <c r="AD48" i="1"/>
  <c r="K60" i="23"/>
  <c r="K72" i="23"/>
  <c r="K82" i="23"/>
  <c r="K93" i="23"/>
  <c r="K30" i="23"/>
  <c r="K41" i="23"/>
  <c r="K19" i="23"/>
  <c r="AN11" i="20" l="1"/>
  <c r="AO64" i="20"/>
  <c r="AP64" i="20" s="1"/>
  <c r="AO91" i="20"/>
  <c r="AP91" i="20" s="1"/>
  <c r="AO37" i="20"/>
  <c r="AP37" i="20" s="1"/>
  <c r="AN3" i="20"/>
  <c r="AN48" i="20"/>
  <c r="AN52" i="20"/>
  <c r="AO62" i="20"/>
  <c r="AP62" i="20" s="1"/>
  <c r="AN116" i="20"/>
  <c r="AO126" i="20"/>
  <c r="AP126" i="20" s="1"/>
  <c r="AO66" i="20"/>
  <c r="AP66" i="20" s="1"/>
  <c r="AN66" i="20"/>
  <c r="AN8" i="20"/>
  <c r="AO8" i="20"/>
  <c r="AP8" i="20" s="1"/>
  <c r="AN144" i="20"/>
  <c r="AO157" i="20"/>
  <c r="AP157" i="20" s="1"/>
  <c r="AN20" i="20"/>
  <c r="AO20" i="20"/>
  <c r="AP20" i="20" s="1"/>
  <c r="AO135" i="20"/>
  <c r="AP135" i="20" s="1"/>
  <c r="AN135" i="20"/>
  <c r="AO162" i="20"/>
  <c r="AP162" i="20" s="1"/>
  <c r="AN162" i="20"/>
  <c r="AO136" i="20"/>
  <c r="AP136" i="20" s="1"/>
  <c r="AN136" i="20"/>
  <c r="AO146" i="20"/>
  <c r="AP146" i="20" s="1"/>
  <c r="AN146" i="20"/>
  <c r="AN130" i="20"/>
  <c r="AO130" i="20"/>
  <c r="AP130" i="20" s="1"/>
  <c r="AO164" i="20"/>
  <c r="AP164" i="20" s="1"/>
  <c r="AN164" i="20"/>
  <c r="AN118" i="20"/>
  <c r="AO118" i="20"/>
  <c r="AP118" i="20" s="1"/>
  <c r="AO127" i="20"/>
  <c r="AP127" i="20" s="1"/>
  <c r="AN127" i="20"/>
  <c r="AO131" i="20"/>
  <c r="AP131" i="20" s="1"/>
  <c r="AN131" i="20"/>
  <c r="AO124" i="20"/>
  <c r="AP124" i="20" s="1"/>
  <c r="AN124" i="20"/>
  <c r="AO129" i="20"/>
  <c r="AP129" i="20" s="1"/>
  <c r="AN129" i="20"/>
  <c r="AO154" i="20"/>
  <c r="AP154" i="20" s="1"/>
  <c r="AN154" i="20"/>
  <c r="AO147" i="20"/>
  <c r="AP147" i="20" s="1"/>
  <c r="AN147" i="20"/>
  <c r="AO121" i="20"/>
  <c r="AP121" i="20" s="1"/>
  <c r="AN121" i="20"/>
  <c r="AO152" i="20"/>
  <c r="AP152" i="20" s="1"/>
  <c r="AN152" i="20"/>
  <c r="AO125" i="20"/>
  <c r="AP125" i="20" s="1"/>
  <c r="AN125" i="20"/>
  <c r="AO138" i="20"/>
  <c r="AP138" i="20" s="1"/>
  <c r="AN138" i="20"/>
  <c r="AN133" i="20"/>
  <c r="AO133" i="20"/>
  <c r="AP133" i="20" s="1"/>
  <c r="AN134" i="20"/>
  <c r="AO134" i="20"/>
  <c r="AP134" i="20" s="1"/>
  <c r="AO132" i="20"/>
  <c r="AP132" i="20" s="1"/>
  <c r="AN132" i="20"/>
  <c r="AO150" i="20"/>
  <c r="AP150" i="20" s="1"/>
  <c r="AN150" i="20"/>
  <c r="AO163" i="20"/>
  <c r="AP163" i="20" s="1"/>
  <c r="AN163" i="20"/>
  <c r="AO155" i="20"/>
  <c r="AP155" i="20" s="1"/>
  <c r="AN155" i="20"/>
  <c r="AN145" i="20"/>
  <c r="AO145" i="20"/>
  <c r="AP145" i="20" s="1"/>
  <c r="AN137" i="20"/>
  <c r="AO137" i="20"/>
  <c r="AP137" i="20" s="1"/>
  <c r="AO168" i="20"/>
  <c r="AP168" i="20" s="1"/>
  <c r="AN168" i="20"/>
  <c r="AO159" i="20"/>
  <c r="AP159" i="20" s="1"/>
  <c r="AN159" i="20"/>
  <c r="AN149" i="20"/>
  <c r="AO149" i="20"/>
  <c r="AP149" i="20" s="1"/>
  <c r="AN142" i="20"/>
  <c r="AO142" i="20"/>
  <c r="AP142" i="20" s="1"/>
  <c r="AO151" i="20"/>
  <c r="AP151" i="20" s="1"/>
  <c r="AN151" i="20"/>
  <c r="AO166" i="20"/>
  <c r="AP166" i="20" s="1"/>
  <c r="AN166" i="20"/>
  <c r="AO123" i="20"/>
  <c r="AP123" i="20" s="1"/>
  <c r="AN123" i="20"/>
  <c r="AO128" i="20"/>
  <c r="AP128" i="20" s="1"/>
  <c r="AN128" i="20"/>
  <c r="AN122" i="20"/>
  <c r="AO122" i="20"/>
  <c r="AP122" i="20" s="1"/>
  <c r="AN161" i="20"/>
  <c r="AO161" i="20"/>
  <c r="AP161" i="20" s="1"/>
  <c r="AO115" i="20"/>
  <c r="AP115" i="20" s="1"/>
  <c r="AN115" i="20"/>
  <c r="AO120" i="20"/>
  <c r="AP120" i="20" s="1"/>
  <c r="AN120" i="20"/>
  <c r="AO148" i="20"/>
  <c r="AP148" i="20" s="1"/>
  <c r="AN148" i="20"/>
  <c r="AN165" i="20"/>
  <c r="AO165" i="20"/>
  <c r="AP165" i="20" s="1"/>
  <c r="AN153" i="20"/>
  <c r="AO153" i="20"/>
  <c r="AP153" i="20" s="1"/>
  <c r="AO119" i="20"/>
  <c r="AP119" i="20" s="1"/>
  <c r="AN119" i="20"/>
  <c r="AN158" i="20"/>
  <c r="AO158" i="20"/>
  <c r="AP158" i="20" s="1"/>
  <c r="AO117" i="20"/>
  <c r="AP117" i="20" s="1"/>
  <c r="AN117" i="20"/>
  <c r="AN114" i="20"/>
  <c r="AO114" i="20"/>
  <c r="AP114" i="20" s="1"/>
  <c r="AO156" i="20"/>
  <c r="AP156" i="20" s="1"/>
  <c r="AN156" i="20"/>
  <c r="AN84" i="20"/>
  <c r="AO84" i="20"/>
  <c r="AP84" i="20" s="1"/>
  <c r="AN42" i="20"/>
  <c r="AO42" i="20"/>
  <c r="AP42" i="20" s="1"/>
  <c r="AN54" i="20"/>
  <c r="AO54" i="20"/>
  <c r="AP54" i="20" s="1"/>
  <c r="AN68" i="20"/>
  <c r="AO68" i="20"/>
  <c r="AP68" i="20" s="1"/>
  <c r="AO39" i="20"/>
  <c r="AP39" i="20" s="1"/>
  <c r="AN39" i="20"/>
  <c r="AN99" i="20"/>
  <c r="AO99" i="20"/>
  <c r="AP99" i="20" s="1"/>
  <c r="AO43" i="20"/>
  <c r="AP43" i="20" s="1"/>
  <c r="AN43" i="20"/>
  <c r="AO77" i="20"/>
  <c r="AP77" i="20" s="1"/>
  <c r="AN77" i="20"/>
  <c r="AN72" i="20"/>
  <c r="AO72" i="20"/>
  <c r="AP72" i="20" s="1"/>
  <c r="AO89" i="20"/>
  <c r="AP89" i="20" s="1"/>
  <c r="AN89" i="20"/>
  <c r="AN59" i="20"/>
  <c r="AO59" i="20"/>
  <c r="AP59" i="20" s="1"/>
  <c r="AN103" i="20"/>
  <c r="AO103" i="20"/>
  <c r="AP103" i="20" s="1"/>
  <c r="AN50" i="20"/>
  <c r="AO50" i="20"/>
  <c r="AP50" i="20" s="1"/>
  <c r="AN30" i="20"/>
  <c r="AO30" i="20"/>
  <c r="AP30" i="20" s="1"/>
  <c r="AN18" i="20"/>
  <c r="AO18" i="20"/>
  <c r="AP18" i="20" s="1"/>
  <c r="AN107" i="20"/>
  <c r="AO107" i="20"/>
  <c r="AP107" i="20" s="1"/>
  <c r="AO81" i="20"/>
  <c r="AP81" i="20" s="1"/>
  <c r="AN81" i="20"/>
  <c r="AN102" i="20"/>
  <c r="AO102" i="20"/>
  <c r="AP102" i="20" s="1"/>
  <c r="AN98" i="20"/>
  <c r="AO98" i="20"/>
  <c r="AP98" i="20" s="1"/>
  <c r="AO57" i="20"/>
  <c r="AP57" i="20" s="1"/>
  <c r="AN57" i="20"/>
  <c r="AO110" i="20"/>
  <c r="AP110" i="20" s="1"/>
  <c r="AN110" i="20"/>
  <c r="AO104" i="20"/>
  <c r="AP104" i="20" s="1"/>
  <c r="AN104" i="20"/>
  <c r="AO27" i="20"/>
  <c r="AP27" i="20" s="1"/>
  <c r="AN27" i="20"/>
  <c r="AO100" i="20"/>
  <c r="AP100" i="20" s="1"/>
  <c r="AN100" i="20"/>
  <c r="AN14" i="20"/>
  <c r="AO14" i="20"/>
  <c r="AP14" i="20" s="1"/>
  <c r="AN111" i="20"/>
  <c r="AO111" i="20"/>
  <c r="AP111" i="20" s="1"/>
  <c r="AN56" i="20"/>
  <c r="AO56" i="20"/>
  <c r="AP56" i="20" s="1"/>
  <c r="AO88" i="20"/>
  <c r="AP88" i="20" s="1"/>
  <c r="AN88" i="20"/>
  <c r="AN79" i="20"/>
  <c r="AO79" i="20"/>
  <c r="AP79" i="20" s="1"/>
  <c r="AO69" i="20"/>
  <c r="AP69" i="20" s="1"/>
  <c r="AN69" i="20"/>
  <c r="AN76" i="20"/>
  <c r="AO76" i="20"/>
  <c r="AP76" i="20" s="1"/>
  <c r="AN67" i="20"/>
  <c r="AO67" i="20"/>
  <c r="AP67" i="20" s="1"/>
  <c r="AO85" i="20"/>
  <c r="AP85" i="20" s="1"/>
  <c r="AN85" i="20"/>
  <c r="AN2" i="20"/>
  <c r="AO2" i="20"/>
  <c r="AP2" i="20" s="1"/>
  <c r="AO90" i="20"/>
  <c r="AP90" i="20" s="1"/>
  <c r="AN90" i="20"/>
  <c r="AN46" i="20"/>
  <c r="AO46" i="20"/>
  <c r="AP46" i="20" s="1"/>
  <c r="AN34" i="20"/>
  <c r="AO34" i="20"/>
  <c r="AP34" i="20" s="1"/>
  <c r="AO51" i="20"/>
  <c r="AP51" i="20" s="1"/>
  <c r="AN51" i="20"/>
  <c r="AN86" i="20"/>
  <c r="AO86" i="20"/>
  <c r="AP86" i="20" s="1"/>
  <c r="AN10" i="20"/>
  <c r="AO10" i="20"/>
  <c r="AP10" i="20" s="1"/>
  <c r="AN95" i="20"/>
  <c r="AO95" i="20"/>
  <c r="AP95" i="20" s="1"/>
  <c r="AO16" i="2"/>
  <c r="AP16" i="2" s="1"/>
  <c r="AO5" i="2"/>
  <c r="AP5" i="2" s="1"/>
  <c r="AO35" i="2"/>
  <c r="AP35" i="2" s="1"/>
  <c r="AO29" i="2"/>
  <c r="AP29" i="2" s="1"/>
  <c r="AO17" i="2"/>
  <c r="AP17" i="2" s="1"/>
  <c r="AG48" i="1"/>
  <c r="AE48" i="1"/>
  <c r="AO7" i="1"/>
  <c r="AP7" i="1" s="1"/>
  <c r="AO15" i="1"/>
  <c r="AP15" i="1" s="1"/>
  <c r="AO10" i="2"/>
  <c r="AP10" i="2" s="1"/>
  <c r="AO3" i="1"/>
  <c r="AP3" i="1" s="1"/>
  <c r="AO6" i="1"/>
  <c r="AP6" i="1" s="1"/>
  <c r="AO6" i="2"/>
  <c r="AP6" i="2" s="1"/>
  <c r="AO3" i="2"/>
  <c r="AP3" i="2" s="1"/>
  <c r="AO7" i="2"/>
  <c r="AP7" i="2" s="1"/>
  <c r="AO2" i="1"/>
  <c r="AP2" i="1" s="1"/>
  <c r="AO11" i="2"/>
  <c r="AP11" i="2" s="1"/>
  <c r="AM67" i="1"/>
  <c r="AN67" i="1" s="1"/>
  <c r="AO2" i="2"/>
  <c r="AP2" i="2" s="1"/>
  <c r="AO9" i="2"/>
  <c r="AP9" i="2" s="1"/>
  <c r="AM46" i="1"/>
  <c r="AN46" i="1" s="1"/>
  <c r="AM55" i="1"/>
  <c r="AN55" i="1" s="1"/>
  <c r="AM50" i="1"/>
  <c r="AM56" i="1"/>
  <c r="AN56" i="1" s="1"/>
  <c r="AM58" i="1"/>
  <c r="AN58" i="1" s="1"/>
  <c r="AM62" i="1"/>
  <c r="AN62" i="1" s="1"/>
  <c r="AM60" i="1"/>
  <c r="AN60" i="1" s="1"/>
  <c r="AM53" i="1"/>
  <c r="AN53" i="1" s="1"/>
  <c r="AM64" i="1"/>
  <c r="AN64" i="1" s="1"/>
  <c r="AF48" i="1"/>
  <c r="AM51" i="1"/>
  <c r="AM54" i="1"/>
  <c r="AN54" i="1" s="1"/>
  <c r="AM66" i="1"/>
  <c r="AM65" i="1"/>
  <c r="AN65" i="1" s="1"/>
  <c r="AM63" i="1"/>
  <c r="AM61" i="1"/>
  <c r="AN61" i="1" s="1"/>
  <c r="AM59" i="1"/>
  <c r="AN59" i="1" s="1"/>
  <c r="AM57" i="1"/>
  <c r="AN57" i="1" s="1"/>
  <c r="AM52" i="1"/>
  <c r="AN52" i="1" s="1"/>
  <c r="AM49" i="1"/>
  <c r="AN49" i="1" s="1"/>
  <c r="AM47" i="1"/>
  <c r="AN47" i="1" s="1"/>
  <c r="AM45" i="1"/>
  <c r="AJ48" i="1"/>
  <c r="AI48" i="1"/>
  <c r="AM25" i="2"/>
  <c r="AN25" i="2" s="1"/>
  <c r="AM28" i="2"/>
  <c r="AN28" i="2" s="1"/>
  <c r="AM27" i="2"/>
  <c r="AN27" i="2" s="1"/>
  <c r="AM26" i="2"/>
  <c r="AN26" i="2" s="1"/>
  <c r="AM24" i="2"/>
  <c r="AN24" i="2" s="1"/>
  <c r="AM23" i="2"/>
  <c r="AN23" i="2" s="1"/>
  <c r="AH48" i="1"/>
  <c r="AK48" i="1"/>
  <c r="J9" i="23"/>
  <c r="J19" i="23"/>
  <c r="J30" i="23"/>
  <c r="J41" i="23"/>
  <c r="J60" i="23"/>
  <c r="J72" i="23"/>
  <c r="J82" i="23"/>
  <c r="J93" i="23"/>
  <c r="M78" i="23"/>
  <c r="N78" i="23"/>
  <c r="O78" i="23"/>
  <c r="P78" i="23"/>
  <c r="Q78" i="23"/>
  <c r="R78" i="23"/>
  <c r="S78" i="23"/>
  <c r="T78" i="23"/>
  <c r="U78" i="23"/>
  <c r="V78" i="23"/>
  <c r="W78" i="23"/>
  <c r="M79" i="23"/>
  <c r="N79" i="23"/>
  <c r="O79" i="23"/>
  <c r="P79" i="23"/>
  <c r="Q79" i="23"/>
  <c r="R79" i="23"/>
  <c r="S79" i="23"/>
  <c r="T79" i="23"/>
  <c r="U79" i="23"/>
  <c r="V79" i="23"/>
  <c r="W79" i="23"/>
  <c r="M80" i="23"/>
  <c r="N80" i="23"/>
  <c r="O80" i="23"/>
  <c r="P80" i="23"/>
  <c r="Q80" i="23"/>
  <c r="R80" i="23"/>
  <c r="S80" i="23"/>
  <c r="T80" i="23"/>
  <c r="U80" i="23"/>
  <c r="V80" i="23"/>
  <c r="W80" i="23"/>
  <c r="M81" i="23"/>
  <c r="N81" i="23"/>
  <c r="O81" i="23"/>
  <c r="P81" i="23"/>
  <c r="Q81" i="23"/>
  <c r="R81" i="23"/>
  <c r="S81" i="23"/>
  <c r="T81" i="23"/>
  <c r="U81" i="23"/>
  <c r="V81" i="23"/>
  <c r="W81" i="23"/>
  <c r="M82" i="23"/>
  <c r="N82" i="23"/>
  <c r="O82" i="23"/>
  <c r="P82" i="23"/>
  <c r="Q82" i="23"/>
  <c r="R82" i="23"/>
  <c r="S82" i="23"/>
  <c r="T82" i="23"/>
  <c r="U82" i="23"/>
  <c r="V82" i="23"/>
  <c r="W82" i="23"/>
  <c r="M83" i="23"/>
  <c r="N83" i="23"/>
  <c r="O83" i="23"/>
  <c r="P83" i="23"/>
  <c r="Q83" i="23"/>
  <c r="R83" i="23"/>
  <c r="S83" i="23"/>
  <c r="T83" i="23"/>
  <c r="U83" i="23"/>
  <c r="V83" i="23"/>
  <c r="W83" i="23"/>
  <c r="M84" i="23"/>
  <c r="N84" i="23"/>
  <c r="O84" i="23"/>
  <c r="P84" i="23"/>
  <c r="Q84" i="23"/>
  <c r="R84" i="23"/>
  <c r="S84" i="23"/>
  <c r="T84" i="23"/>
  <c r="U84" i="23"/>
  <c r="V84" i="23"/>
  <c r="W84" i="23"/>
  <c r="M85" i="23"/>
  <c r="N85" i="23"/>
  <c r="O85" i="23"/>
  <c r="P85" i="23"/>
  <c r="Q85" i="23"/>
  <c r="R85" i="23"/>
  <c r="S85" i="23"/>
  <c r="T85" i="23"/>
  <c r="U85" i="23"/>
  <c r="V85" i="23"/>
  <c r="W85" i="23"/>
  <c r="M86" i="23"/>
  <c r="N86" i="23"/>
  <c r="O86" i="23"/>
  <c r="P86" i="23"/>
  <c r="Q86" i="23"/>
  <c r="R86" i="23"/>
  <c r="S86" i="23"/>
  <c r="T86" i="23"/>
  <c r="U86" i="23"/>
  <c r="V86" i="23"/>
  <c r="W86" i="23"/>
  <c r="M87" i="23"/>
  <c r="N87" i="23"/>
  <c r="O87" i="23"/>
  <c r="P87" i="23"/>
  <c r="Q87" i="23"/>
  <c r="R87" i="23"/>
  <c r="S87" i="23"/>
  <c r="T87" i="23"/>
  <c r="U87" i="23"/>
  <c r="V87" i="23"/>
  <c r="W87" i="23"/>
  <c r="M67" i="23"/>
  <c r="N67" i="23"/>
  <c r="O67" i="23"/>
  <c r="P67" i="23"/>
  <c r="Q67" i="23"/>
  <c r="R67" i="23"/>
  <c r="S67" i="23"/>
  <c r="T67" i="23"/>
  <c r="U67" i="23"/>
  <c r="V67" i="23"/>
  <c r="W67" i="23"/>
  <c r="M68" i="23"/>
  <c r="N68" i="23"/>
  <c r="O68" i="23"/>
  <c r="P68" i="23"/>
  <c r="Q68" i="23"/>
  <c r="R68" i="23"/>
  <c r="S68" i="23"/>
  <c r="T68" i="23"/>
  <c r="U68" i="23"/>
  <c r="V68" i="23"/>
  <c r="W68" i="23"/>
  <c r="M69" i="23"/>
  <c r="N69" i="23"/>
  <c r="O69" i="23"/>
  <c r="P69" i="23"/>
  <c r="Q69" i="23"/>
  <c r="R69" i="23"/>
  <c r="S69" i="23"/>
  <c r="T69" i="23"/>
  <c r="U69" i="23"/>
  <c r="V69" i="23"/>
  <c r="W69" i="23"/>
  <c r="M70" i="23"/>
  <c r="N70" i="23"/>
  <c r="O70" i="23"/>
  <c r="P70" i="23"/>
  <c r="Q70" i="23"/>
  <c r="R70" i="23"/>
  <c r="S70" i="23"/>
  <c r="T70" i="23"/>
  <c r="U70" i="23"/>
  <c r="V70" i="23"/>
  <c r="W70" i="23"/>
  <c r="M71" i="23"/>
  <c r="N71" i="23"/>
  <c r="O71" i="23"/>
  <c r="P71" i="23"/>
  <c r="Q71" i="23"/>
  <c r="R71" i="23"/>
  <c r="S71" i="23"/>
  <c r="T71" i="23"/>
  <c r="U71" i="23"/>
  <c r="V71" i="23"/>
  <c r="W71" i="23"/>
  <c r="M72" i="23"/>
  <c r="N72" i="23"/>
  <c r="O72" i="23"/>
  <c r="P72" i="23"/>
  <c r="Q72" i="23"/>
  <c r="R72" i="23"/>
  <c r="S72" i="23"/>
  <c r="T72" i="23"/>
  <c r="U72" i="23"/>
  <c r="V72" i="23"/>
  <c r="W72" i="23"/>
  <c r="M73" i="23"/>
  <c r="N73" i="23"/>
  <c r="O73" i="23"/>
  <c r="P73" i="23"/>
  <c r="Q73" i="23"/>
  <c r="R73" i="23"/>
  <c r="S73" i="23"/>
  <c r="T73" i="23"/>
  <c r="U73" i="23"/>
  <c r="V73" i="23"/>
  <c r="W73" i="23"/>
  <c r="M74" i="23"/>
  <c r="N74" i="23"/>
  <c r="O74" i="23"/>
  <c r="P74" i="23"/>
  <c r="Q74" i="23"/>
  <c r="R74" i="23"/>
  <c r="S74" i="23"/>
  <c r="T74" i="23"/>
  <c r="U74" i="23"/>
  <c r="V74" i="23"/>
  <c r="W74" i="23"/>
  <c r="M75" i="23"/>
  <c r="N75" i="23"/>
  <c r="O75" i="23"/>
  <c r="P75" i="23"/>
  <c r="Q75" i="23"/>
  <c r="R75" i="23"/>
  <c r="S75" i="23"/>
  <c r="T75" i="23"/>
  <c r="U75" i="23"/>
  <c r="V75" i="23"/>
  <c r="W75" i="23"/>
  <c r="M76" i="23"/>
  <c r="N76" i="23"/>
  <c r="O76" i="23"/>
  <c r="P76" i="23"/>
  <c r="Q76" i="23"/>
  <c r="R76" i="23"/>
  <c r="S76" i="23"/>
  <c r="T76" i="23"/>
  <c r="U76" i="23"/>
  <c r="V76" i="23"/>
  <c r="W76" i="23"/>
  <c r="M56" i="23"/>
  <c r="N56" i="23"/>
  <c r="O56" i="23"/>
  <c r="P56" i="23"/>
  <c r="Q56" i="23"/>
  <c r="R56" i="23"/>
  <c r="S56" i="23"/>
  <c r="T56" i="23"/>
  <c r="U56" i="23"/>
  <c r="V56" i="23"/>
  <c r="W56" i="23"/>
  <c r="M57" i="23"/>
  <c r="N57" i="23"/>
  <c r="O57" i="23"/>
  <c r="P57" i="23"/>
  <c r="Q57" i="23"/>
  <c r="R57" i="23"/>
  <c r="S57" i="23"/>
  <c r="T57" i="23"/>
  <c r="U57" i="23"/>
  <c r="V57" i="23"/>
  <c r="W57" i="23"/>
  <c r="M58" i="23"/>
  <c r="N58" i="23"/>
  <c r="O58" i="23"/>
  <c r="P58" i="23"/>
  <c r="Q58" i="23"/>
  <c r="R58" i="23"/>
  <c r="S58" i="23"/>
  <c r="T58" i="23"/>
  <c r="U58" i="23"/>
  <c r="V58" i="23"/>
  <c r="W58" i="23"/>
  <c r="M59" i="23"/>
  <c r="N59" i="23"/>
  <c r="O59" i="23"/>
  <c r="P59" i="23"/>
  <c r="Q59" i="23"/>
  <c r="R59" i="23"/>
  <c r="S59" i="23"/>
  <c r="T59" i="23"/>
  <c r="U59" i="23"/>
  <c r="V59" i="23"/>
  <c r="W59" i="23"/>
  <c r="M60" i="23"/>
  <c r="N60" i="23"/>
  <c r="O60" i="23"/>
  <c r="P60" i="23"/>
  <c r="Q60" i="23"/>
  <c r="R60" i="23"/>
  <c r="S60" i="23"/>
  <c r="T60" i="23"/>
  <c r="U60" i="23"/>
  <c r="V60" i="23"/>
  <c r="W60" i="23"/>
  <c r="M61" i="23"/>
  <c r="N61" i="23"/>
  <c r="O61" i="23"/>
  <c r="P61" i="23"/>
  <c r="Q61" i="23"/>
  <c r="R61" i="23"/>
  <c r="S61" i="23"/>
  <c r="T61" i="23"/>
  <c r="U61" i="23"/>
  <c r="V61" i="23"/>
  <c r="W61" i="23"/>
  <c r="M62" i="23"/>
  <c r="N62" i="23"/>
  <c r="O62" i="23"/>
  <c r="P62" i="23"/>
  <c r="Q62" i="23"/>
  <c r="R62" i="23"/>
  <c r="S62" i="23"/>
  <c r="T62" i="23"/>
  <c r="U62" i="23"/>
  <c r="V62" i="23"/>
  <c r="W62" i="23"/>
  <c r="M63" i="23"/>
  <c r="N63" i="23"/>
  <c r="O63" i="23"/>
  <c r="P63" i="23"/>
  <c r="Q63" i="23"/>
  <c r="R63" i="23"/>
  <c r="S63" i="23"/>
  <c r="T63" i="23"/>
  <c r="U63" i="23"/>
  <c r="V63" i="23"/>
  <c r="W63" i="23"/>
  <c r="M64" i="23"/>
  <c r="N64" i="23"/>
  <c r="O64" i="23"/>
  <c r="P64" i="23"/>
  <c r="Q64" i="23"/>
  <c r="R64" i="23"/>
  <c r="S64" i="23"/>
  <c r="T64" i="23"/>
  <c r="U64" i="23"/>
  <c r="V64" i="23"/>
  <c r="W64" i="23"/>
  <c r="M65" i="23"/>
  <c r="N65" i="23"/>
  <c r="O65" i="23"/>
  <c r="P65" i="23"/>
  <c r="Q65" i="23"/>
  <c r="R65" i="23"/>
  <c r="S65" i="23"/>
  <c r="T65" i="23"/>
  <c r="U65" i="23"/>
  <c r="V65" i="23"/>
  <c r="W65" i="23"/>
  <c r="M37" i="23"/>
  <c r="N37" i="23"/>
  <c r="O37" i="23"/>
  <c r="P37" i="23"/>
  <c r="Q37" i="23"/>
  <c r="R37" i="23"/>
  <c r="S37" i="23"/>
  <c r="T37" i="23"/>
  <c r="U37" i="23"/>
  <c r="V37" i="23"/>
  <c r="W37" i="23"/>
  <c r="M26" i="23"/>
  <c r="N26" i="23"/>
  <c r="O26" i="23"/>
  <c r="P26" i="23"/>
  <c r="Q26" i="23"/>
  <c r="R26" i="23"/>
  <c r="S26" i="23"/>
  <c r="T26" i="23"/>
  <c r="U26" i="23"/>
  <c r="V26" i="23"/>
  <c r="W26" i="23"/>
  <c r="M27" i="23"/>
  <c r="N27" i="23"/>
  <c r="O27" i="23"/>
  <c r="P27" i="23"/>
  <c r="Q27" i="23"/>
  <c r="R27" i="23"/>
  <c r="S27" i="23"/>
  <c r="T27" i="23"/>
  <c r="U27" i="23"/>
  <c r="V27" i="23"/>
  <c r="W27" i="23"/>
  <c r="M28" i="23"/>
  <c r="N28" i="23"/>
  <c r="O28" i="23"/>
  <c r="P28" i="23"/>
  <c r="Q28" i="23"/>
  <c r="R28" i="23"/>
  <c r="S28" i="23"/>
  <c r="T28" i="23"/>
  <c r="U28" i="23"/>
  <c r="V28" i="23"/>
  <c r="W28" i="23"/>
  <c r="M29" i="23"/>
  <c r="N29" i="23"/>
  <c r="O29" i="23"/>
  <c r="P29" i="23"/>
  <c r="Q29" i="23"/>
  <c r="R29" i="23"/>
  <c r="S29" i="23"/>
  <c r="T29" i="23"/>
  <c r="U29" i="23"/>
  <c r="V29" i="23"/>
  <c r="W29" i="23"/>
  <c r="M30" i="23"/>
  <c r="N30" i="23"/>
  <c r="O30" i="23"/>
  <c r="P30" i="23"/>
  <c r="Q30" i="23"/>
  <c r="R30" i="23"/>
  <c r="S30" i="23"/>
  <c r="T30" i="23"/>
  <c r="U30" i="23"/>
  <c r="V30" i="23"/>
  <c r="W30" i="23"/>
  <c r="M31" i="23"/>
  <c r="N31" i="23"/>
  <c r="O31" i="23"/>
  <c r="P31" i="23"/>
  <c r="Q31" i="23"/>
  <c r="R31" i="23"/>
  <c r="S31" i="23"/>
  <c r="T31" i="23"/>
  <c r="U31" i="23"/>
  <c r="V31" i="23"/>
  <c r="W31" i="23"/>
  <c r="M32" i="23"/>
  <c r="N32" i="23"/>
  <c r="O32" i="23"/>
  <c r="P32" i="23"/>
  <c r="Q32" i="23"/>
  <c r="R32" i="23"/>
  <c r="S32" i="23"/>
  <c r="T32" i="23"/>
  <c r="U32" i="23"/>
  <c r="V32" i="23"/>
  <c r="W32" i="23"/>
  <c r="M33" i="23"/>
  <c r="N33" i="23"/>
  <c r="O33" i="23"/>
  <c r="P33" i="23"/>
  <c r="Q33" i="23"/>
  <c r="R33" i="23"/>
  <c r="S33" i="23"/>
  <c r="T33" i="23"/>
  <c r="U33" i="23"/>
  <c r="V33" i="23"/>
  <c r="W33" i="23"/>
  <c r="M34" i="23"/>
  <c r="N34" i="23"/>
  <c r="O34" i="23"/>
  <c r="P34" i="23"/>
  <c r="Q34" i="23"/>
  <c r="R34" i="23"/>
  <c r="S34" i="23"/>
  <c r="T34" i="23"/>
  <c r="U34" i="23"/>
  <c r="V34" i="23"/>
  <c r="W34" i="23"/>
  <c r="M35" i="23"/>
  <c r="N35" i="23"/>
  <c r="O35" i="23"/>
  <c r="P35" i="23"/>
  <c r="Q35" i="23"/>
  <c r="R35" i="23"/>
  <c r="S35" i="23"/>
  <c r="T35" i="23"/>
  <c r="U35" i="23"/>
  <c r="V35" i="23"/>
  <c r="W35" i="23"/>
  <c r="M15" i="23"/>
  <c r="N15" i="23"/>
  <c r="O15" i="23"/>
  <c r="P15" i="23"/>
  <c r="Q15" i="23"/>
  <c r="R15" i="23"/>
  <c r="S15" i="23"/>
  <c r="T15" i="23"/>
  <c r="U15" i="23"/>
  <c r="V15" i="23"/>
  <c r="W15" i="23"/>
  <c r="M16" i="23"/>
  <c r="N16" i="23"/>
  <c r="O16" i="23"/>
  <c r="P16" i="23"/>
  <c r="Q16" i="23"/>
  <c r="R16" i="23"/>
  <c r="S16" i="23"/>
  <c r="T16" i="23"/>
  <c r="U16" i="23"/>
  <c r="V16" i="23"/>
  <c r="W16" i="23"/>
  <c r="M17" i="23"/>
  <c r="N17" i="23"/>
  <c r="O17" i="23"/>
  <c r="P17" i="23"/>
  <c r="Q17" i="23"/>
  <c r="R17" i="23"/>
  <c r="S17" i="23"/>
  <c r="T17" i="23"/>
  <c r="U17" i="23"/>
  <c r="V17" i="23"/>
  <c r="W17" i="23"/>
  <c r="M18" i="23"/>
  <c r="N18" i="23"/>
  <c r="O18" i="23"/>
  <c r="P18" i="23"/>
  <c r="Q18" i="23"/>
  <c r="R18" i="23"/>
  <c r="S18" i="23"/>
  <c r="T18" i="23"/>
  <c r="U18" i="23"/>
  <c r="V18" i="23"/>
  <c r="W18" i="23"/>
  <c r="M19" i="23"/>
  <c r="N19" i="23"/>
  <c r="O19" i="23"/>
  <c r="P19" i="23"/>
  <c r="Q19" i="23"/>
  <c r="R19" i="23"/>
  <c r="S19" i="23"/>
  <c r="T19" i="23"/>
  <c r="U19" i="23"/>
  <c r="V19" i="23"/>
  <c r="W19" i="23"/>
  <c r="M20" i="23"/>
  <c r="N20" i="23"/>
  <c r="O20" i="23"/>
  <c r="P20" i="23"/>
  <c r="Q20" i="23"/>
  <c r="R20" i="23"/>
  <c r="S20" i="23"/>
  <c r="T20" i="23"/>
  <c r="U20" i="23"/>
  <c r="V20" i="23"/>
  <c r="W20" i="23"/>
  <c r="M21" i="23"/>
  <c r="N21" i="23"/>
  <c r="O21" i="23"/>
  <c r="P21" i="23"/>
  <c r="Q21" i="23"/>
  <c r="R21" i="23"/>
  <c r="S21" i="23"/>
  <c r="T21" i="23"/>
  <c r="U21" i="23"/>
  <c r="V21" i="23"/>
  <c r="W21" i="23"/>
  <c r="M22" i="23"/>
  <c r="N22" i="23"/>
  <c r="O22" i="23"/>
  <c r="P22" i="23"/>
  <c r="Q22" i="23"/>
  <c r="R22" i="23"/>
  <c r="S22" i="23"/>
  <c r="T22" i="23"/>
  <c r="U22" i="23"/>
  <c r="V22" i="23"/>
  <c r="W22" i="23"/>
  <c r="M23" i="23"/>
  <c r="N23" i="23"/>
  <c r="O23" i="23"/>
  <c r="P23" i="23"/>
  <c r="Q23" i="23"/>
  <c r="R23" i="23"/>
  <c r="S23" i="23"/>
  <c r="T23" i="23"/>
  <c r="U23" i="23"/>
  <c r="V23" i="23"/>
  <c r="W23" i="23"/>
  <c r="M24" i="23"/>
  <c r="N24" i="23"/>
  <c r="O24" i="23"/>
  <c r="P24" i="23"/>
  <c r="Q24" i="23"/>
  <c r="R24" i="23"/>
  <c r="S24" i="23"/>
  <c r="T24" i="23"/>
  <c r="U24" i="23"/>
  <c r="V24" i="23"/>
  <c r="W24" i="23"/>
  <c r="M4" i="23"/>
  <c r="N4" i="23"/>
  <c r="O4" i="23"/>
  <c r="P4" i="23"/>
  <c r="Q4" i="23"/>
  <c r="R4" i="23"/>
  <c r="S4" i="23"/>
  <c r="T4" i="23"/>
  <c r="U4" i="23"/>
  <c r="V4" i="23"/>
  <c r="M5" i="23"/>
  <c r="N5" i="23"/>
  <c r="O5" i="23"/>
  <c r="P5" i="23"/>
  <c r="Q5" i="23"/>
  <c r="R5" i="23"/>
  <c r="S5" i="23"/>
  <c r="T5" i="23"/>
  <c r="U5" i="23"/>
  <c r="V5" i="23"/>
  <c r="W5" i="23"/>
  <c r="M6" i="23"/>
  <c r="N6" i="23"/>
  <c r="O6" i="23"/>
  <c r="P6" i="23"/>
  <c r="Q6" i="23"/>
  <c r="R6" i="23"/>
  <c r="S6" i="23"/>
  <c r="T6" i="23"/>
  <c r="U6" i="23"/>
  <c r="V6" i="23"/>
  <c r="W6" i="23"/>
  <c r="M7" i="23"/>
  <c r="N7" i="23"/>
  <c r="O7" i="23"/>
  <c r="P7" i="23"/>
  <c r="Q7" i="23"/>
  <c r="R7" i="23"/>
  <c r="S7" i="23"/>
  <c r="T7" i="23"/>
  <c r="U7" i="23"/>
  <c r="V7" i="23"/>
  <c r="W7" i="23"/>
  <c r="M8" i="23"/>
  <c r="N8" i="23"/>
  <c r="O8" i="23"/>
  <c r="P8" i="23"/>
  <c r="Q8" i="23"/>
  <c r="R8" i="23"/>
  <c r="S8" i="23"/>
  <c r="T8" i="23"/>
  <c r="U8" i="23"/>
  <c r="V8" i="23"/>
  <c r="W8" i="23"/>
  <c r="M9" i="23"/>
  <c r="N9" i="23"/>
  <c r="O9" i="23"/>
  <c r="P9" i="23"/>
  <c r="Q9" i="23"/>
  <c r="R9" i="23"/>
  <c r="S9" i="23"/>
  <c r="T9" i="23"/>
  <c r="U9" i="23"/>
  <c r="V9" i="23"/>
  <c r="W9" i="23"/>
  <c r="M10" i="23"/>
  <c r="N10" i="23"/>
  <c r="O10" i="23"/>
  <c r="P10" i="23"/>
  <c r="Q10" i="23"/>
  <c r="R10" i="23"/>
  <c r="S10" i="23"/>
  <c r="T10" i="23"/>
  <c r="U10" i="23"/>
  <c r="V10" i="23"/>
  <c r="W10" i="23"/>
  <c r="M11" i="23"/>
  <c r="N11" i="23"/>
  <c r="O11" i="23"/>
  <c r="P11" i="23"/>
  <c r="Q11" i="23"/>
  <c r="R11" i="23"/>
  <c r="S11" i="23"/>
  <c r="T11" i="23"/>
  <c r="U11" i="23"/>
  <c r="V11" i="23"/>
  <c r="W11" i="23"/>
  <c r="M12" i="23"/>
  <c r="N12" i="23"/>
  <c r="O12" i="23"/>
  <c r="P12" i="23"/>
  <c r="Q12" i="23"/>
  <c r="R12" i="23"/>
  <c r="S12" i="23"/>
  <c r="T12" i="23"/>
  <c r="U12" i="23"/>
  <c r="V12" i="23"/>
  <c r="W12" i="23"/>
  <c r="M13" i="23"/>
  <c r="N13" i="23"/>
  <c r="O13" i="23"/>
  <c r="P13" i="23"/>
  <c r="Q13" i="23"/>
  <c r="R13" i="23"/>
  <c r="S13" i="23"/>
  <c r="T13" i="23"/>
  <c r="U13" i="23"/>
  <c r="V13" i="23"/>
  <c r="W13" i="23"/>
  <c r="AO25" i="2" l="1"/>
  <c r="AP25" i="2" s="1"/>
  <c r="AO46" i="1"/>
  <c r="AP46" i="1" s="1"/>
  <c r="AO64" i="1"/>
  <c r="AP64" i="1" s="1"/>
  <c r="AO67" i="1"/>
  <c r="AP67" i="1" s="1"/>
  <c r="AO51" i="1"/>
  <c r="AP51" i="1" s="1"/>
  <c r="AN51" i="1"/>
  <c r="AO45" i="1"/>
  <c r="AP45" i="1" s="1"/>
  <c r="AN45" i="1"/>
  <c r="AO50" i="1"/>
  <c r="AP50" i="1" s="1"/>
  <c r="AN50" i="1"/>
  <c r="AO55" i="1"/>
  <c r="AP55" i="1" s="1"/>
  <c r="AO62" i="1"/>
  <c r="AP62" i="1" s="1"/>
  <c r="AO66" i="1"/>
  <c r="AP66" i="1" s="1"/>
  <c r="AN66" i="1"/>
  <c r="AO63" i="1"/>
  <c r="AP63" i="1" s="1"/>
  <c r="AN63" i="1"/>
  <c r="T14" i="23"/>
  <c r="U25" i="23"/>
  <c r="Q25" i="23"/>
  <c r="W36" i="23"/>
  <c r="S36" i="23"/>
  <c r="O48" i="23"/>
  <c r="U48" i="23"/>
  <c r="Q48" i="23"/>
  <c r="W66" i="23"/>
  <c r="S66" i="23"/>
  <c r="O66" i="23"/>
  <c r="U77" i="23"/>
  <c r="Q77" i="23"/>
  <c r="W88" i="23"/>
  <c r="S88" i="23"/>
  <c r="U100" i="23"/>
  <c r="Q100" i="23"/>
  <c r="R36" i="23"/>
  <c r="R66" i="23"/>
  <c r="N88" i="23"/>
  <c r="W14" i="23"/>
  <c r="T25" i="23"/>
  <c r="V36" i="23"/>
  <c r="T48" i="23"/>
  <c r="N66" i="23"/>
  <c r="T77" i="23"/>
  <c r="R88" i="23"/>
  <c r="T100" i="23"/>
  <c r="V14" i="23"/>
  <c r="O25" i="23"/>
  <c r="U36" i="23"/>
  <c r="S48" i="23"/>
  <c r="U66" i="23"/>
  <c r="O77" i="23"/>
  <c r="O88" i="23"/>
  <c r="U88" i="23"/>
  <c r="W100" i="23"/>
  <c r="S100" i="23"/>
  <c r="O100" i="23"/>
  <c r="S14" i="23"/>
  <c r="P25" i="23"/>
  <c r="N36" i="23"/>
  <c r="P48" i="23"/>
  <c r="V66" i="23"/>
  <c r="P77" i="23"/>
  <c r="V88" i="23"/>
  <c r="P100" i="23"/>
  <c r="R14" i="23"/>
  <c r="W25" i="23"/>
  <c r="S25" i="23"/>
  <c r="Q36" i="23"/>
  <c r="W48" i="23"/>
  <c r="Q66" i="23"/>
  <c r="W77" i="23"/>
  <c r="S77" i="23"/>
  <c r="Q88" i="23"/>
  <c r="U14" i="23"/>
  <c r="Q14" i="23"/>
  <c r="V25" i="23"/>
  <c r="R25" i="23"/>
  <c r="N25" i="23"/>
  <c r="T36" i="23"/>
  <c r="P36" i="23"/>
  <c r="V48" i="23"/>
  <c r="R48" i="23"/>
  <c r="N48" i="23"/>
  <c r="T66" i="23"/>
  <c r="P66" i="23"/>
  <c r="V77" i="23"/>
  <c r="R77" i="23"/>
  <c r="N77" i="23"/>
  <c r="T88" i="23"/>
  <c r="P88" i="23"/>
  <c r="V100" i="23"/>
  <c r="R100" i="23"/>
  <c r="N100" i="23"/>
  <c r="O36" i="23"/>
  <c r="P14" i="23"/>
  <c r="O14" i="23"/>
  <c r="N14" i="23"/>
  <c r="AO47" i="1"/>
  <c r="AP47" i="1" s="1"/>
  <c r="AO54" i="1"/>
  <c r="AP54" i="1" s="1"/>
  <c r="AO56" i="1"/>
  <c r="AP56" i="1" s="1"/>
  <c r="AO60" i="1"/>
  <c r="AP60" i="1" s="1"/>
  <c r="AO58" i="1"/>
  <c r="AP58" i="1" s="1"/>
  <c r="AO53" i="1"/>
  <c r="AP53" i="1" s="1"/>
  <c r="AO57" i="1"/>
  <c r="AP57" i="1" s="1"/>
  <c r="AO65" i="1"/>
  <c r="AP65" i="1" s="1"/>
  <c r="AO49" i="1"/>
  <c r="AP49" i="1" s="1"/>
  <c r="AO61" i="1"/>
  <c r="AP61" i="1" s="1"/>
  <c r="AO59" i="1"/>
  <c r="AP59" i="1" s="1"/>
  <c r="AO52" i="1"/>
  <c r="AP52" i="1" s="1"/>
  <c r="AM48" i="1"/>
  <c r="AN48" i="1" s="1"/>
  <c r="AO26" i="2"/>
  <c r="AP26" i="2" s="1"/>
  <c r="AO28" i="2"/>
  <c r="AP28" i="2" s="1"/>
  <c r="AO27" i="2"/>
  <c r="AP27" i="2" s="1"/>
  <c r="AO24" i="2"/>
  <c r="AP24" i="2" s="1"/>
  <c r="AO23" i="2"/>
  <c r="AP23" i="2" s="1"/>
  <c r="M46" i="2"/>
  <c r="M47" i="2"/>
  <c r="M18" i="2"/>
  <c r="M19" i="2"/>
  <c r="M39" i="2"/>
  <c r="M40" i="2"/>
  <c r="M48" i="2"/>
  <c r="M49" i="2"/>
  <c r="M50" i="2"/>
  <c r="M20" i="2"/>
  <c r="M21" i="2"/>
  <c r="M22" i="2"/>
  <c r="M41" i="2"/>
  <c r="M42" i="2"/>
  <c r="M31" i="2"/>
  <c r="M32" i="2"/>
  <c r="M33" i="2"/>
  <c r="M34" i="2"/>
  <c r="M53" i="2"/>
  <c r="M54" i="2"/>
  <c r="M55" i="2"/>
  <c r="M56" i="2"/>
  <c r="M43" i="2"/>
  <c r="M44" i="2"/>
  <c r="M51" i="2"/>
  <c r="M52" i="2"/>
  <c r="M45" i="2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98" i="1"/>
  <c r="M99" i="1"/>
  <c r="M68" i="1"/>
  <c r="M69" i="1"/>
  <c r="M76" i="1"/>
  <c r="M77" i="1"/>
  <c r="M78" i="1"/>
  <c r="M79" i="1"/>
  <c r="M72" i="1"/>
  <c r="M73" i="1"/>
  <c r="M74" i="1"/>
  <c r="M75" i="1"/>
  <c r="M70" i="1"/>
  <c r="M71" i="1"/>
  <c r="M100" i="1"/>
  <c r="C22" i="23" l="1"/>
  <c r="C23" i="23"/>
  <c r="C74" i="23"/>
  <c r="C75" i="23"/>
  <c r="C80" i="23"/>
  <c r="C81" i="23" s="1"/>
  <c r="C76" i="23"/>
  <c r="C26" i="23"/>
  <c r="C27" i="23" s="1"/>
  <c r="C78" i="23"/>
  <c r="C79" i="23" s="1"/>
  <c r="C28" i="23"/>
  <c r="C29" i="23" s="1"/>
  <c r="C24" i="23"/>
  <c r="AO48" i="1"/>
  <c r="AP48" i="1" s="1"/>
  <c r="AC43" i="2"/>
  <c r="AL43" i="2" s="1"/>
  <c r="AD43" i="2"/>
  <c r="AC44" i="2"/>
  <c r="AL44" i="2" s="1"/>
  <c r="AD44" i="2"/>
  <c r="AC51" i="2"/>
  <c r="AK51" i="2" s="1"/>
  <c r="AD51" i="2"/>
  <c r="AC52" i="2"/>
  <c r="AL52" i="2" s="1"/>
  <c r="AD52" i="2"/>
  <c r="AE52" i="2" s="1"/>
  <c r="L28" i="3"/>
  <c r="L9" i="3"/>
  <c r="F9" i="3"/>
  <c r="AG44" i="1"/>
  <c r="AJ44" i="1"/>
  <c r="AI44" i="1"/>
  <c r="AH44" i="1"/>
  <c r="AF44" i="1"/>
  <c r="M18" i="3"/>
  <c r="M37" i="3"/>
  <c r="F28" i="3"/>
  <c r="L25" i="3"/>
  <c r="M25" i="3" s="1"/>
  <c r="G25" i="3"/>
  <c r="G27" i="3" s="1"/>
  <c r="L6" i="3"/>
  <c r="M6" i="3" s="1"/>
  <c r="G6" i="3"/>
  <c r="G8" i="3" s="1"/>
  <c r="I9" i="23" s="1"/>
  <c r="AF44" i="2" l="1"/>
  <c r="AE44" i="2"/>
  <c r="AH51" i="2"/>
  <c r="AE51" i="2"/>
  <c r="AH43" i="2"/>
  <c r="AE43" i="2"/>
  <c r="C77" i="23"/>
  <c r="AI43" i="2"/>
  <c r="AH52" i="2"/>
  <c r="AK44" i="2"/>
  <c r="AK52" i="2"/>
  <c r="AG52" i="2"/>
  <c r="AJ52" i="2"/>
  <c r="AF52" i="2"/>
  <c r="AL51" i="2"/>
  <c r="AI52" i="2"/>
  <c r="AJ44" i="2"/>
  <c r="AJ43" i="2"/>
  <c r="AF51" i="2"/>
  <c r="AG51" i="2"/>
  <c r="AK43" i="2"/>
  <c r="AI44" i="2"/>
  <c r="AG43" i="2"/>
  <c r="AJ51" i="2"/>
  <c r="AH44" i="2"/>
  <c r="AF43" i="2"/>
  <c r="AI51" i="2"/>
  <c r="AG44" i="2"/>
  <c r="I60" i="23"/>
  <c r="I61" i="23" s="1"/>
  <c r="G9" i="3"/>
  <c r="M8" i="3"/>
  <c r="I19" i="23" s="1"/>
  <c r="I20" i="23" s="1"/>
  <c r="G28" i="3"/>
  <c r="M28" i="3"/>
  <c r="M27" i="3"/>
  <c r="F66" i="23" s="1"/>
  <c r="M9" i="3"/>
  <c r="C25" i="23"/>
  <c r="AM44" i="2" l="1"/>
  <c r="AN44" i="2" s="1"/>
  <c r="AM52" i="2"/>
  <c r="AM43" i="2"/>
  <c r="AN43" i="2" s="1"/>
  <c r="AM51" i="2"/>
  <c r="AN51" i="2" s="1"/>
  <c r="E31" i="3"/>
  <c r="F88" i="23"/>
  <c r="I82" i="23"/>
  <c r="I83" i="23" s="1"/>
  <c r="I93" i="23"/>
  <c r="I94" i="23" s="1"/>
  <c r="K31" i="3"/>
  <c r="I72" i="23"/>
  <c r="I73" i="23" s="1"/>
  <c r="E12" i="3"/>
  <c r="I10" i="23"/>
  <c r="F14" i="23"/>
  <c r="K12" i="3"/>
  <c r="I41" i="23"/>
  <c r="I42" i="23" s="1"/>
  <c r="F36" i="23"/>
  <c r="I30" i="23"/>
  <c r="I31" i="23" s="1"/>
  <c r="H34" i="3" l="1"/>
  <c r="C73" i="23" s="1"/>
  <c r="AO44" i="2"/>
  <c r="AP44" i="2" s="1"/>
  <c r="AO52" i="2"/>
  <c r="AP52" i="2" s="1"/>
  <c r="AN52" i="2"/>
  <c r="AO51" i="2"/>
  <c r="AP51" i="2" s="1"/>
  <c r="AO43" i="2"/>
  <c r="AP43" i="2" s="1"/>
  <c r="H15" i="3"/>
  <c r="C21" i="23" s="1"/>
  <c r="AC43" i="1" l="1"/>
  <c r="AK43" i="1" s="1"/>
  <c r="AD43" i="1"/>
  <c r="AE43" i="1" s="1"/>
  <c r="AC98" i="1"/>
  <c r="AC99" i="1"/>
  <c r="AD98" i="1"/>
  <c r="AE98" i="1" s="1"/>
  <c r="AD99" i="1"/>
  <c r="AE99" i="1" s="1"/>
  <c r="AC44" i="1"/>
  <c r="AE44" i="1" s="1"/>
  <c r="AG99" i="1" l="1"/>
  <c r="AJ99" i="1"/>
  <c r="AI99" i="1"/>
  <c r="AH99" i="1"/>
  <c r="AF99" i="1"/>
  <c r="AG98" i="1"/>
  <c r="AJ98" i="1"/>
  <c r="AI98" i="1"/>
  <c r="AF98" i="1"/>
  <c r="AH98" i="1"/>
  <c r="AL99" i="1"/>
  <c r="AK99" i="1"/>
  <c r="AL98" i="1"/>
  <c r="AK98" i="1"/>
  <c r="AG43" i="1"/>
  <c r="AJ43" i="1"/>
  <c r="AI43" i="1"/>
  <c r="AH43" i="1"/>
  <c r="AF43" i="1"/>
  <c r="AL44" i="1"/>
  <c r="AK44" i="1"/>
  <c r="AL43" i="1"/>
  <c r="AD39" i="2" l="1"/>
  <c r="AE39" i="2" s="1"/>
  <c r="AD40" i="2"/>
  <c r="AE40" i="2" s="1"/>
  <c r="AD48" i="2"/>
  <c r="AE48" i="2" s="1"/>
  <c r="AD49" i="2"/>
  <c r="AE49" i="2" s="1"/>
  <c r="AD50" i="2"/>
  <c r="AE50" i="2" s="1"/>
  <c r="AD20" i="2"/>
  <c r="AD21" i="2"/>
  <c r="AD22" i="2"/>
  <c r="AE22" i="2" s="1"/>
  <c r="AD41" i="2"/>
  <c r="AE41" i="2" s="1"/>
  <c r="AD42" i="2"/>
  <c r="AE42" i="2" s="1"/>
  <c r="AD31" i="2"/>
  <c r="AE31" i="2" s="1"/>
  <c r="AD32" i="2"/>
  <c r="AE32" i="2" s="1"/>
  <c r="AD33" i="2"/>
  <c r="AE33" i="2" s="1"/>
  <c r="AD34" i="2"/>
  <c r="AE34" i="2" s="1"/>
  <c r="AD53" i="2"/>
  <c r="AE53" i="2" s="1"/>
  <c r="AD54" i="2"/>
  <c r="AE54" i="2" s="1"/>
  <c r="AD55" i="2"/>
  <c r="AE55" i="2" s="1"/>
  <c r="AD56" i="2"/>
  <c r="AE56" i="2" s="1"/>
  <c r="AC39" i="2"/>
  <c r="AK39" i="2" s="1"/>
  <c r="AC40" i="2"/>
  <c r="AK40" i="2" s="1"/>
  <c r="AC48" i="2"/>
  <c r="AK48" i="2" s="1"/>
  <c r="AC49" i="2"/>
  <c r="AC50" i="2"/>
  <c r="AK50" i="2" s="1"/>
  <c r="AC20" i="2"/>
  <c r="AK20" i="2" s="1"/>
  <c r="AC21" i="2"/>
  <c r="AK21" i="2" s="1"/>
  <c r="AC22" i="2"/>
  <c r="AK22" i="2" s="1"/>
  <c r="AC41" i="2"/>
  <c r="AK41" i="2" s="1"/>
  <c r="AC42" i="2"/>
  <c r="AK42" i="2" s="1"/>
  <c r="AC31" i="2"/>
  <c r="AK31" i="2" s="1"/>
  <c r="AC32" i="2"/>
  <c r="AC33" i="2"/>
  <c r="AK33" i="2" s="1"/>
  <c r="AC34" i="2"/>
  <c r="AK34" i="2" s="1"/>
  <c r="AC53" i="2"/>
  <c r="AK53" i="2" s="1"/>
  <c r="AC54" i="2"/>
  <c r="AK54" i="2" s="1"/>
  <c r="AC55" i="2"/>
  <c r="AK55" i="2" s="1"/>
  <c r="AC56" i="2"/>
  <c r="AK56" i="2" s="1"/>
  <c r="AD19" i="2"/>
  <c r="AC19" i="2"/>
  <c r="AK19" i="2" s="1"/>
  <c r="AD18" i="2"/>
  <c r="AC18" i="2"/>
  <c r="AK18" i="2" s="1"/>
  <c r="AD47" i="2"/>
  <c r="AC47" i="2"/>
  <c r="AK47" i="2" s="1"/>
  <c r="AD46" i="2"/>
  <c r="AC46" i="2"/>
  <c r="AK46" i="2" s="1"/>
  <c r="AD45" i="2"/>
  <c r="AC45" i="2"/>
  <c r="AK45" i="2" s="1"/>
  <c r="AC101" i="1"/>
  <c r="AK101" i="1" s="1"/>
  <c r="AC102" i="1"/>
  <c r="AK102" i="1" s="1"/>
  <c r="AC103" i="1"/>
  <c r="AK103" i="1" s="1"/>
  <c r="AC104" i="1"/>
  <c r="AK104" i="1" s="1"/>
  <c r="AC105" i="1"/>
  <c r="AK105" i="1" s="1"/>
  <c r="AC106" i="1"/>
  <c r="AK106" i="1" s="1"/>
  <c r="AC107" i="1"/>
  <c r="AK107" i="1" s="1"/>
  <c r="AC108" i="1"/>
  <c r="AK108" i="1" s="1"/>
  <c r="AC109" i="1"/>
  <c r="AK109" i="1" s="1"/>
  <c r="AC110" i="1"/>
  <c r="AK110" i="1" s="1"/>
  <c r="AC111" i="1"/>
  <c r="AK111" i="1" s="1"/>
  <c r="AC112" i="1"/>
  <c r="AK112" i="1" s="1"/>
  <c r="AC113" i="1"/>
  <c r="AK113" i="1" s="1"/>
  <c r="AC80" i="1"/>
  <c r="AK80" i="1" s="1"/>
  <c r="AC81" i="1"/>
  <c r="AK81" i="1" s="1"/>
  <c r="AC82" i="1"/>
  <c r="AK82" i="1" s="1"/>
  <c r="AC83" i="1"/>
  <c r="AK83" i="1" s="1"/>
  <c r="AC84" i="1"/>
  <c r="AK84" i="1" s="1"/>
  <c r="AC85" i="1"/>
  <c r="AK85" i="1" s="1"/>
  <c r="AC86" i="1"/>
  <c r="AK86" i="1" s="1"/>
  <c r="AC87" i="1"/>
  <c r="AK87" i="1" s="1"/>
  <c r="AC88" i="1"/>
  <c r="AK88" i="1" s="1"/>
  <c r="AC89" i="1"/>
  <c r="AK89" i="1" s="1"/>
  <c r="AC90" i="1"/>
  <c r="AK90" i="1" s="1"/>
  <c r="AC91" i="1"/>
  <c r="AK91" i="1" s="1"/>
  <c r="AC92" i="1"/>
  <c r="AK92" i="1" s="1"/>
  <c r="AC93" i="1"/>
  <c r="AK93" i="1" s="1"/>
  <c r="AC94" i="1"/>
  <c r="AK94" i="1" s="1"/>
  <c r="AC95" i="1"/>
  <c r="AK95" i="1" s="1"/>
  <c r="AC96" i="1"/>
  <c r="AK96" i="1" s="1"/>
  <c r="AC97" i="1"/>
  <c r="AK97" i="1" s="1"/>
  <c r="AC18" i="1"/>
  <c r="AC19" i="1"/>
  <c r="AK19" i="1" s="1"/>
  <c r="AC20" i="1"/>
  <c r="AK20" i="1" s="1"/>
  <c r="AC21" i="1"/>
  <c r="AK21" i="1" s="1"/>
  <c r="AC22" i="1"/>
  <c r="AK22" i="1" s="1"/>
  <c r="AC23" i="1"/>
  <c r="AK23" i="1" s="1"/>
  <c r="AC24" i="1"/>
  <c r="AK24" i="1" s="1"/>
  <c r="AC25" i="1"/>
  <c r="AK25" i="1" s="1"/>
  <c r="AC26" i="1"/>
  <c r="AK26" i="1" s="1"/>
  <c r="AC27" i="1"/>
  <c r="AK27" i="1" s="1"/>
  <c r="AC28" i="1"/>
  <c r="AK28" i="1" s="1"/>
  <c r="AC29" i="1"/>
  <c r="AK29" i="1" s="1"/>
  <c r="AC30" i="1"/>
  <c r="AK30" i="1" s="1"/>
  <c r="AC31" i="1"/>
  <c r="AK31" i="1" s="1"/>
  <c r="AC32" i="1"/>
  <c r="AK32" i="1" s="1"/>
  <c r="AC33" i="1"/>
  <c r="AK33" i="1" s="1"/>
  <c r="AC34" i="1"/>
  <c r="AK34" i="1" s="1"/>
  <c r="AC35" i="1"/>
  <c r="AK35" i="1" s="1"/>
  <c r="AC36" i="1"/>
  <c r="AK36" i="1" s="1"/>
  <c r="AC37" i="1"/>
  <c r="AK37" i="1" s="1"/>
  <c r="AC38" i="1"/>
  <c r="AK38" i="1" s="1"/>
  <c r="AC39" i="1"/>
  <c r="AK39" i="1" s="1"/>
  <c r="AC40" i="1"/>
  <c r="AK40" i="1" s="1"/>
  <c r="AC41" i="1"/>
  <c r="AK41" i="1" s="1"/>
  <c r="AC42" i="1"/>
  <c r="AK42" i="1" s="1"/>
  <c r="AC68" i="1"/>
  <c r="AK68" i="1" s="1"/>
  <c r="AC69" i="1"/>
  <c r="AK69" i="1" s="1"/>
  <c r="AC76" i="1"/>
  <c r="AK76" i="1" s="1"/>
  <c r="AC77" i="1"/>
  <c r="AK77" i="1" s="1"/>
  <c r="AC78" i="1"/>
  <c r="AK78" i="1" s="1"/>
  <c r="AC79" i="1"/>
  <c r="AK79" i="1" s="1"/>
  <c r="AC72" i="1"/>
  <c r="AK72" i="1" s="1"/>
  <c r="AC73" i="1"/>
  <c r="AK73" i="1" s="1"/>
  <c r="AC74" i="1"/>
  <c r="AK74" i="1" s="1"/>
  <c r="AC75" i="1"/>
  <c r="AK75" i="1" s="1"/>
  <c r="AC70" i="1"/>
  <c r="AK70" i="1" s="1"/>
  <c r="AC71" i="1"/>
  <c r="AK71" i="1" s="1"/>
  <c r="AC100" i="1"/>
  <c r="AK100" i="1" s="1"/>
  <c r="AD101" i="1"/>
  <c r="AE101" i="1" s="1"/>
  <c r="AD102" i="1"/>
  <c r="AD103" i="1"/>
  <c r="AE103" i="1" s="1"/>
  <c r="AD104" i="1"/>
  <c r="AE104" i="1" s="1"/>
  <c r="AD105" i="1"/>
  <c r="AE105" i="1" s="1"/>
  <c r="AD106" i="1"/>
  <c r="AD107" i="1"/>
  <c r="AE107" i="1" s="1"/>
  <c r="AD108" i="1"/>
  <c r="AE108" i="1" s="1"/>
  <c r="AD109" i="1"/>
  <c r="AE109" i="1" s="1"/>
  <c r="AD110" i="1"/>
  <c r="AD111" i="1"/>
  <c r="AE111" i="1" s="1"/>
  <c r="AD112" i="1"/>
  <c r="AE112" i="1" s="1"/>
  <c r="AD113" i="1"/>
  <c r="AE113" i="1" s="1"/>
  <c r="AD80" i="1"/>
  <c r="AD81" i="1"/>
  <c r="AE81" i="1" s="1"/>
  <c r="AD82" i="1"/>
  <c r="AE82" i="1" s="1"/>
  <c r="AD83" i="1"/>
  <c r="AE83" i="1" s="1"/>
  <c r="AD84" i="1"/>
  <c r="AD85" i="1"/>
  <c r="AE85" i="1" s="1"/>
  <c r="AD86" i="1"/>
  <c r="AE86" i="1" s="1"/>
  <c r="AD87" i="1"/>
  <c r="AE87" i="1" s="1"/>
  <c r="AD88" i="1"/>
  <c r="AD89" i="1"/>
  <c r="AE89" i="1" s="1"/>
  <c r="AD90" i="1"/>
  <c r="AE90" i="1" s="1"/>
  <c r="AD91" i="1"/>
  <c r="AE91" i="1" s="1"/>
  <c r="AD92" i="1"/>
  <c r="AD93" i="1"/>
  <c r="AE93" i="1" s="1"/>
  <c r="AD94" i="1"/>
  <c r="AE94" i="1" s="1"/>
  <c r="AD95" i="1"/>
  <c r="AE95" i="1" s="1"/>
  <c r="AD96" i="1"/>
  <c r="AD97" i="1"/>
  <c r="AE97" i="1" s="1"/>
  <c r="AD19" i="1"/>
  <c r="AE19" i="1" s="1"/>
  <c r="AD20" i="1"/>
  <c r="AE20" i="1" s="1"/>
  <c r="AD21" i="1"/>
  <c r="AE21" i="1" s="1"/>
  <c r="AD22" i="1"/>
  <c r="AE22" i="1" s="1"/>
  <c r="AD23" i="1"/>
  <c r="AE23" i="1" s="1"/>
  <c r="AD24" i="1"/>
  <c r="AE24" i="1" s="1"/>
  <c r="AD25" i="1"/>
  <c r="AE25" i="1" s="1"/>
  <c r="AD26" i="1"/>
  <c r="AE26" i="1" s="1"/>
  <c r="AD27" i="1"/>
  <c r="AE27" i="1" s="1"/>
  <c r="AD28" i="1"/>
  <c r="AE28" i="1" s="1"/>
  <c r="AD29" i="1"/>
  <c r="AE29" i="1" s="1"/>
  <c r="AD30" i="1"/>
  <c r="AE30" i="1" s="1"/>
  <c r="AD31" i="1"/>
  <c r="AE31" i="1" s="1"/>
  <c r="AD32" i="1"/>
  <c r="AE32" i="1" s="1"/>
  <c r="AD33" i="1"/>
  <c r="AE33" i="1" s="1"/>
  <c r="AD34" i="1"/>
  <c r="AE34" i="1" s="1"/>
  <c r="AD35" i="1"/>
  <c r="AE35" i="1" s="1"/>
  <c r="AD36" i="1"/>
  <c r="AE36" i="1" s="1"/>
  <c r="AD37" i="1"/>
  <c r="AE37" i="1" s="1"/>
  <c r="AD38" i="1"/>
  <c r="AE38" i="1" s="1"/>
  <c r="AD39" i="1"/>
  <c r="AE39" i="1" s="1"/>
  <c r="AD40" i="1"/>
  <c r="AE40" i="1" s="1"/>
  <c r="AD41" i="1"/>
  <c r="AE41" i="1" s="1"/>
  <c r="AD42" i="1"/>
  <c r="AE42" i="1" s="1"/>
  <c r="AD68" i="1"/>
  <c r="AE68" i="1" s="1"/>
  <c r="AD69" i="1"/>
  <c r="AE69" i="1" s="1"/>
  <c r="AD76" i="1"/>
  <c r="AE76" i="1" s="1"/>
  <c r="AD77" i="1"/>
  <c r="AE77" i="1" s="1"/>
  <c r="AD78" i="1"/>
  <c r="AE78" i="1" s="1"/>
  <c r="AD79" i="1"/>
  <c r="AE79" i="1" s="1"/>
  <c r="AD72" i="1"/>
  <c r="AE72" i="1" s="1"/>
  <c r="AD73" i="1"/>
  <c r="AE73" i="1" s="1"/>
  <c r="AD74" i="1"/>
  <c r="AE74" i="1" s="1"/>
  <c r="AD75" i="1"/>
  <c r="AE75" i="1" s="1"/>
  <c r="AD70" i="1"/>
  <c r="AE70" i="1" s="1"/>
  <c r="AD71" i="1"/>
  <c r="AE71" i="1" s="1"/>
  <c r="AD100" i="1"/>
  <c r="AE100" i="1" s="1"/>
  <c r="AE21" i="2" l="1"/>
  <c r="AE46" i="2"/>
  <c r="AE20" i="2"/>
  <c r="AE18" i="2"/>
  <c r="AE45" i="2"/>
  <c r="AE47" i="2"/>
  <c r="AE19" i="2"/>
  <c r="AK18" i="1"/>
  <c r="AE18" i="1"/>
  <c r="AE96" i="1"/>
  <c r="AE92" i="1"/>
  <c r="AE88" i="1"/>
  <c r="AE84" i="1"/>
  <c r="AE80" i="1"/>
  <c r="AE110" i="1"/>
  <c r="AE106" i="1"/>
  <c r="AE102" i="1"/>
  <c r="AI33" i="2"/>
  <c r="AG33" i="2"/>
  <c r="AJ33" i="2"/>
  <c r="AH33" i="2"/>
  <c r="AF33" i="2"/>
  <c r="AI50" i="2"/>
  <c r="AG50" i="2"/>
  <c r="AJ50" i="2"/>
  <c r="AH50" i="2"/>
  <c r="AF50" i="2"/>
  <c r="AI46" i="2"/>
  <c r="AG46" i="2"/>
  <c r="AJ46" i="2"/>
  <c r="AH46" i="2"/>
  <c r="AF46" i="2"/>
  <c r="AI32" i="2"/>
  <c r="AG32" i="2"/>
  <c r="AJ32" i="2"/>
  <c r="AF32" i="2"/>
  <c r="AH32" i="2"/>
  <c r="AI49" i="2"/>
  <c r="AG49" i="2"/>
  <c r="AJ49" i="2"/>
  <c r="AF49" i="2"/>
  <c r="AH49" i="2"/>
  <c r="AI31" i="2"/>
  <c r="AG31" i="2"/>
  <c r="AJ31" i="2"/>
  <c r="AF31" i="2"/>
  <c r="AH31" i="2"/>
  <c r="AI48" i="2"/>
  <c r="AG48" i="2"/>
  <c r="AJ48" i="2"/>
  <c r="AF48" i="2"/>
  <c r="AH48" i="2"/>
  <c r="AI47" i="2"/>
  <c r="AG47" i="2"/>
  <c r="AJ47" i="2"/>
  <c r="AF47" i="2"/>
  <c r="AH47" i="2"/>
  <c r="AL32" i="2"/>
  <c r="AK32" i="2"/>
  <c r="AL49" i="2"/>
  <c r="AK49" i="2"/>
  <c r="AI56" i="2"/>
  <c r="AG56" i="2"/>
  <c r="AJ56" i="2"/>
  <c r="AH56" i="2"/>
  <c r="AF56" i="2"/>
  <c r="AI42" i="2"/>
  <c r="AG42" i="2"/>
  <c r="AJ42" i="2"/>
  <c r="AH42" i="2"/>
  <c r="AF42" i="2"/>
  <c r="AI40" i="2"/>
  <c r="AG40" i="2"/>
  <c r="AJ40" i="2"/>
  <c r="AH40" i="2"/>
  <c r="AF40" i="2"/>
  <c r="AG55" i="2"/>
  <c r="AJ55" i="2"/>
  <c r="AI55" i="2"/>
  <c r="AF55" i="2"/>
  <c r="AH55" i="2"/>
  <c r="AG41" i="2"/>
  <c r="AJ41" i="2"/>
  <c r="AI41" i="2"/>
  <c r="AF41" i="2"/>
  <c r="AH41" i="2"/>
  <c r="AG39" i="2"/>
  <c r="AJ39" i="2"/>
  <c r="AI39" i="2"/>
  <c r="AF39" i="2"/>
  <c r="AH39" i="2"/>
  <c r="AI18" i="2"/>
  <c r="AG18" i="2"/>
  <c r="AJ18" i="2"/>
  <c r="AF18" i="2"/>
  <c r="AH18" i="2"/>
  <c r="AI54" i="2"/>
  <c r="AJ54" i="2"/>
  <c r="AF54" i="2"/>
  <c r="AH54" i="2"/>
  <c r="AG54" i="2"/>
  <c r="AI22" i="2"/>
  <c r="AJ22" i="2"/>
  <c r="AF22" i="2"/>
  <c r="AH22" i="2"/>
  <c r="AG22" i="2"/>
  <c r="AI53" i="2"/>
  <c r="AG53" i="2"/>
  <c r="AJ53" i="2"/>
  <c r="AF53" i="2"/>
  <c r="AH53" i="2"/>
  <c r="AI21" i="2"/>
  <c r="AG21" i="2"/>
  <c r="AJ21" i="2"/>
  <c r="AF21" i="2"/>
  <c r="AH21" i="2"/>
  <c r="AL54" i="2"/>
  <c r="AH45" i="2"/>
  <c r="AI45" i="2"/>
  <c r="AG45" i="2"/>
  <c r="AJ45" i="2"/>
  <c r="AF45" i="2"/>
  <c r="AI19" i="2"/>
  <c r="AG19" i="2"/>
  <c r="AF19" i="2"/>
  <c r="AH19" i="2"/>
  <c r="AJ19" i="2"/>
  <c r="AI34" i="2"/>
  <c r="AG34" i="2"/>
  <c r="AJ34" i="2"/>
  <c r="AF34" i="2"/>
  <c r="AH34" i="2"/>
  <c r="AI20" i="2"/>
  <c r="AG20" i="2"/>
  <c r="AJ20" i="2"/>
  <c r="AF20" i="2"/>
  <c r="AH20" i="2"/>
  <c r="AL22" i="2"/>
  <c r="AG71" i="1"/>
  <c r="AJ71" i="1"/>
  <c r="AI71" i="1"/>
  <c r="AH71" i="1"/>
  <c r="AF71" i="1"/>
  <c r="AG30" i="1"/>
  <c r="AJ30" i="1"/>
  <c r="AI30" i="1"/>
  <c r="AH30" i="1"/>
  <c r="AF30" i="1"/>
  <c r="AG94" i="1"/>
  <c r="AJ94" i="1"/>
  <c r="AI94" i="1"/>
  <c r="AH94" i="1"/>
  <c r="AF94" i="1"/>
  <c r="AG86" i="1"/>
  <c r="AJ86" i="1"/>
  <c r="AI86" i="1"/>
  <c r="AH86" i="1"/>
  <c r="AF86" i="1"/>
  <c r="AG104" i="1"/>
  <c r="AJ104" i="1"/>
  <c r="AI104" i="1"/>
  <c r="AH104" i="1"/>
  <c r="AF104" i="1"/>
  <c r="AG70" i="1"/>
  <c r="AJ70" i="1"/>
  <c r="AI70" i="1"/>
  <c r="AH70" i="1"/>
  <c r="AF70" i="1"/>
  <c r="AG76" i="1"/>
  <c r="AJ76" i="1"/>
  <c r="AI76" i="1"/>
  <c r="AH76" i="1"/>
  <c r="AF76" i="1"/>
  <c r="AG37" i="1"/>
  <c r="AI37" i="1"/>
  <c r="AJ37" i="1"/>
  <c r="AH37" i="1"/>
  <c r="AF37" i="1"/>
  <c r="AG29" i="1"/>
  <c r="AJ29" i="1"/>
  <c r="AI29" i="1"/>
  <c r="AH29" i="1"/>
  <c r="AF29" i="1"/>
  <c r="AG21" i="1"/>
  <c r="AI21" i="1"/>
  <c r="AJ21" i="1"/>
  <c r="AF21" i="1"/>
  <c r="AH21" i="1"/>
  <c r="AG93" i="1"/>
  <c r="AJ93" i="1"/>
  <c r="AI93" i="1"/>
  <c r="AF93" i="1"/>
  <c r="AH93" i="1"/>
  <c r="AG85" i="1"/>
  <c r="AJ85" i="1"/>
  <c r="AI85" i="1"/>
  <c r="AH85" i="1"/>
  <c r="AF85" i="1"/>
  <c r="AG111" i="1"/>
  <c r="AJ111" i="1"/>
  <c r="AI111" i="1"/>
  <c r="AF111" i="1"/>
  <c r="AH111" i="1"/>
  <c r="AG103" i="1"/>
  <c r="AJ103" i="1"/>
  <c r="AI103" i="1"/>
  <c r="AF103" i="1"/>
  <c r="AH103" i="1"/>
  <c r="AG112" i="1"/>
  <c r="AJ112" i="1"/>
  <c r="AI112" i="1"/>
  <c r="AH112" i="1"/>
  <c r="AF112" i="1"/>
  <c r="AG28" i="1"/>
  <c r="AI28" i="1"/>
  <c r="AJ28" i="1"/>
  <c r="AH28" i="1"/>
  <c r="AF28" i="1"/>
  <c r="AG27" i="1"/>
  <c r="AJ27" i="1"/>
  <c r="AI27" i="1"/>
  <c r="AH27" i="1"/>
  <c r="AF27" i="1"/>
  <c r="AG109" i="1"/>
  <c r="AJ109" i="1"/>
  <c r="AI109" i="1"/>
  <c r="AH109" i="1"/>
  <c r="AF109" i="1"/>
  <c r="AG101" i="1"/>
  <c r="AJ101" i="1"/>
  <c r="AI101" i="1"/>
  <c r="AH101" i="1"/>
  <c r="AF101" i="1"/>
  <c r="AG38" i="1"/>
  <c r="AJ38" i="1"/>
  <c r="AI38" i="1"/>
  <c r="AH38" i="1"/>
  <c r="AF38" i="1"/>
  <c r="AG69" i="1"/>
  <c r="AJ69" i="1"/>
  <c r="AI69" i="1"/>
  <c r="AH69" i="1"/>
  <c r="AF69" i="1"/>
  <c r="AG92" i="1"/>
  <c r="AJ92" i="1"/>
  <c r="AI92" i="1"/>
  <c r="AH92" i="1"/>
  <c r="AF92" i="1"/>
  <c r="AG74" i="1"/>
  <c r="AJ74" i="1"/>
  <c r="AI74" i="1"/>
  <c r="AH74" i="1"/>
  <c r="AF74" i="1"/>
  <c r="AG68" i="1"/>
  <c r="AI68" i="1"/>
  <c r="AJ68" i="1"/>
  <c r="AH68" i="1"/>
  <c r="AF68" i="1"/>
  <c r="AG35" i="1"/>
  <c r="AI35" i="1"/>
  <c r="AJ35" i="1"/>
  <c r="AH35" i="1"/>
  <c r="AF35" i="1"/>
  <c r="AG19" i="1"/>
  <c r="AI19" i="1"/>
  <c r="AH19" i="1"/>
  <c r="AJ19" i="1"/>
  <c r="AF19" i="1"/>
  <c r="AG91" i="1"/>
  <c r="AJ91" i="1"/>
  <c r="AI91" i="1"/>
  <c r="AH91" i="1"/>
  <c r="AF91" i="1"/>
  <c r="AG83" i="1"/>
  <c r="AJ83" i="1"/>
  <c r="AI83" i="1"/>
  <c r="AH83" i="1"/>
  <c r="AF83" i="1"/>
  <c r="AG73" i="1"/>
  <c r="AJ73" i="1"/>
  <c r="AI73" i="1"/>
  <c r="AH73" i="1"/>
  <c r="AF73" i="1"/>
  <c r="AG42" i="1"/>
  <c r="AJ42" i="1"/>
  <c r="AI42" i="1"/>
  <c r="AF42" i="1"/>
  <c r="AH42" i="1"/>
  <c r="AG34" i="1"/>
  <c r="AJ34" i="1"/>
  <c r="AI34" i="1"/>
  <c r="AH34" i="1"/>
  <c r="AF34" i="1"/>
  <c r="AG26" i="1"/>
  <c r="AJ26" i="1"/>
  <c r="AI26" i="1"/>
  <c r="AF26" i="1"/>
  <c r="AH26" i="1"/>
  <c r="AG18" i="1"/>
  <c r="AJ18" i="1"/>
  <c r="AI18" i="1"/>
  <c r="AH18" i="1"/>
  <c r="AF18" i="1"/>
  <c r="AG90" i="1"/>
  <c r="AJ90" i="1"/>
  <c r="AI90" i="1"/>
  <c r="AH90" i="1"/>
  <c r="AF90" i="1"/>
  <c r="AG82" i="1"/>
  <c r="AJ82" i="1"/>
  <c r="AI82" i="1"/>
  <c r="AH82" i="1"/>
  <c r="AF82" i="1"/>
  <c r="AG108" i="1"/>
  <c r="AJ108" i="1"/>
  <c r="AI108" i="1"/>
  <c r="AH108" i="1"/>
  <c r="AF108" i="1"/>
  <c r="AG77" i="1"/>
  <c r="AI77" i="1"/>
  <c r="AJ77" i="1"/>
  <c r="AH77" i="1"/>
  <c r="AF77" i="1"/>
  <c r="AG75" i="1"/>
  <c r="AJ75" i="1"/>
  <c r="AI75" i="1"/>
  <c r="AH75" i="1"/>
  <c r="AF75" i="1"/>
  <c r="AG20" i="1"/>
  <c r="AJ20" i="1"/>
  <c r="AI20" i="1"/>
  <c r="AF20" i="1"/>
  <c r="AH20" i="1"/>
  <c r="AG110" i="1"/>
  <c r="AJ110" i="1"/>
  <c r="AI110" i="1"/>
  <c r="AH110" i="1"/>
  <c r="AF110" i="1"/>
  <c r="AG102" i="1"/>
  <c r="AJ102" i="1"/>
  <c r="AI102" i="1"/>
  <c r="AF102" i="1"/>
  <c r="AH102" i="1"/>
  <c r="AG100" i="1"/>
  <c r="AJ100" i="1"/>
  <c r="AI100" i="1"/>
  <c r="AH100" i="1"/>
  <c r="AF100" i="1"/>
  <c r="AG33" i="1"/>
  <c r="AJ33" i="1"/>
  <c r="AI33" i="1"/>
  <c r="AH33" i="1"/>
  <c r="AF33" i="1"/>
  <c r="AG89" i="1"/>
  <c r="AJ89" i="1"/>
  <c r="AI89" i="1"/>
  <c r="AH89" i="1"/>
  <c r="AF89" i="1"/>
  <c r="AG107" i="1"/>
  <c r="AJ107" i="1"/>
  <c r="AI107" i="1"/>
  <c r="AH107" i="1"/>
  <c r="AF107" i="1"/>
  <c r="AG79" i="1"/>
  <c r="AI79" i="1"/>
  <c r="AH79" i="1"/>
  <c r="AJ79" i="1"/>
  <c r="AF79" i="1"/>
  <c r="AG40" i="1"/>
  <c r="AJ40" i="1"/>
  <c r="AI40" i="1"/>
  <c r="AF40" i="1"/>
  <c r="AH40" i="1"/>
  <c r="AG32" i="1"/>
  <c r="AI32" i="1"/>
  <c r="AJ32" i="1"/>
  <c r="AH32" i="1"/>
  <c r="AF32" i="1"/>
  <c r="AG24" i="1"/>
  <c r="AJ24" i="1"/>
  <c r="AI24" i="1"/>
  <c r="AF24" i="1"/>
  <c r="AH24" i="1"/>
  <c r="AG96" i="1"/>
  <c r="AI96" i="1"/>
  <c r="AJ96" i="1"/>
  <c r="AH96" i="1"/>
  <c r="AF96" i="1"/>
  <c r="AG88" i="1"/>
  <c r="AJ88" i="1"/>
  <c r="AI88" i="1"/>
  <c r="AF88" i="1"/>
  <c r="AH88" i="1"/>
  <c r="AG80" i="1"/>
  <c r="AI80" i="1"/>
  <c r="AJ80" i="1"/>
  <c r="AH80" i="1"/>
  <c r="AF80" i="1"/>
  <c r="AG106" i="1"/>
  <c r="AI106" i="1"/>
  <c r="AJ106" i="1"/>
  <c r="AH106" i="1"/>
  <c r="AF106" i="1"/>
  <c r="AG22" i="1"/>
  <c r="AJ22" i="1"/>
  <c r="AI22" i="1"/>
  <c r="AH22" i="1"/>
  <c r="AF22" i="1"/>
  <c r="AG36" i="1"/>
  <c r="AJ36" i="1"/>
  <c r="AI36" i="1"/>
  <c r="AH36" i="1"/>
  <c r="AF36" i="1"/>
  <c r="AG84" i="1"/>
  <c r="AI84" i="1"/>
  <c r="AJ84" i="1"/>
  <c r="AH84" i="1"/>
  <c r="AF84" i="1"/>
  <c r="AG72" i="1"/>
  <c r="AJ72" i="1"/>
  <c r="AI72" i="1"/>
  <c r="AH72" i="1"/>
  <c r="AF72" i="1"/>
  <c r="AG41" i="1"/>
  <c r="AJ41" i="1"/>
  <c r="AI41" i="1"/>
  <c r="AH41" i="1"/>
  <c r="AF41" i="1"/>
  <c r="AG25" i="1"/>
  <c r="AJ25" i="1"/>
  <c r="AI25" i="1"/>
  <c r="AH25" i="1"/>
  <c r="AF25" i="1"/>
  <c r="AG97" i="1"/>
  <c r="AJ97" i="1"/>
  <c r="AI97" i="1"/>
  <c r="AH97" i="1"/>
  <c r="AF97" i="1"/>
  <c r="AG81" i="1"/>
  <c r="AJ81" i="1"/>
  <c r="AI81" i="1"/>
  <c r="AH81" i="1"/>
  <c r="AF81" i="1"/>
  <c r="AG78" i="1"/>
  <c r="AJ78" i="1"/>
  <c r="AI78" i="1"/>
  <c r="AF78" i="1"/>
  <c r="AH78" i="1"/>
  <c r="AG39" i="1"/>
  <c r="AJ39" i="1"/>
  <c r="AI39" i="1"/>
  <c r="AH39" i="1"/>
  <c r="AF39" i="1"/>
  <c r="AG31" i="1"/>
  <c r="AJ31" i="1"/>
  <c r="AI31" i="1"/>
  <c r="AH31" i="1"/>
  <c r="AF31" i="1"/>
  <c r="AG23" i="1"/>
  <c r="AJ23" i="1"/>
  <c r="AI23" i="1"/>
  <c r="AH23" i="1"/>
  <c r="AF23" i="1"/>
  <c r="AJ95" i="1"/>
  <c r="AG95" i="1"/>
  <c r="AH95" i="1"/>
  <c r="AI95" i="1"/>
  <c r="AF95" i="1"/>
  <c r="AG87" i="1"/>
  <c r="AJ87" i="1"/>
  <c r="AI87" i="1"/>
  <c r="AH87" i="1"/>
  <c r="AF87" i="1"/>
  <c r="AG113" i="1"/>
  <c r="AJ113" i="1"/>
  <c r="AH113" i="1"/>
  <c r="AF113" i="1"/>
  <c r="AI113" i="1"/>
  <c r="AG105" i="1"/>
  <c r="AJ105" i="1"/>
  <c r="AI105" i="1"/>
  <c r="AH105" i="1"/>
  <c r="AF105" i="1"/>
  <c r="AL100" i="1"/>
  <c r="AL74" i="1"/>
  <c r="AL78" i="1"/>
  <c r="AL40" i="1"/>
  <c r="AL36" i="1"/>
  <c r="AL32" i="1"/>
  <c r="AL24" i="1"/>
  <c r="AL20" i="1"/>
  <c r="AL96" i="1"/>
  <c r="AL92" i="1"/>
  <c r="AL88" i="1"/>
  <c r="AL84" i="1"/>
  <c r="AL80" i="1"/>
  <c r="AL110" i="1"/>
  <c r="AL106" i="1"/>
  <c r="AL102" i="1"/>
  <c r="AL71" i="1"/>
  <c r="AL73" i="1"/>
  <c r="AL77" i="1"/>
  <c r="AL39" i="1"/>
  <c r="AL35" i="1"/>
  <c r="AL31" i="1"/>
  <c r="AL27" i="1"/>
  <c r="AL23" i="1"/>
  <c r="AL19" i="1"/>
  <c r="AL95" i="1"/>
  <c r="AL91" i="1"/>
  <c r="AL87" i="1"/>
  <c r="AL83" i="1"/>
  <c r="AL113" i="1"/>
  <c r="AL109" i="1"/>
  <c r="AL105" i="1"/>
  <c r="AL101" i="1"/>
  <c r="AL70" i="1"/>
  <c r="AL72" i="1"/>
  <c r="AL76" i="1"/>
  <c r="AL42" i="1"/>
  <c r="AL38" i="1"/>
  <c r="AL34" i="1"/>
  <c r="AL30" i="1"/>
  <c r="AL26" i="1"/>
  <c r="AL22" i="1"/>
  <c r="AL18" i="1"/>
  <c r="AL94" i="1"/>
  <c r="AL90" i="1"/>
  <c r="AL86" i="1"/>
  <c r="AL82" i="1"/>
  <c r="AL112" i="1"/>
  <c r="AL104" i="1"/>
  <c r="AL75" i="1"/>
  <c r="AL79" i="1"/>
  <c r="AL69" i="1"/>
  <c r="AL41" i="1"/>
  <c r="AL33" i="1"/>
  <c r="AL29" i="1"/>
  <c r="AL25" i="1"/>
  <c r="AL21" i="1"/>
  <c r="AL97" i="1"/>
  <c r="AL93" i="1"/>
  <c r="AL89" i="1"/>
  <c r="AL85" i="1"/>
  <c r="AL81" i="1"/>
  <c r="AL111" i="1"/>
  <c r="AL107" i="1"/>
  <c r="AL103" i="1"/>
  <c r="AL45" i="2"/>
  <c r="AL19" i="2"/>
  <c r="AL53" i="2"/>
  <c r="AL31" i="2"/>
  <c r="AL21" i="2"/>
  <c r="AL48" i="2"/>
  <c r="AL46" i="2"/>
  <c r="AL56" i="2"/>
  <c r="AL34" i="2"/>
  <c r="AL42" i="2"/>
  <c r="AL20" i="2"/>
  <c r="AL40" i="2"/>
  <c r="AL55" i="2"/>
  <c r="AL33" i="2"/>
  <c r="AL41" i="2"/>
  <c r="AL50" i="2"/>
  <c r="AL39" i="2"/>
  <c r="AL37" i="1"/>
  <c r="AL108" i="1"/>
  <c r="AL68" i="1"/>
  <c r="AL28" i="1"/>
  <c r="AL47" i="2"/>
  <c r="AL18" i="2"/>
  <c r="AM44" i="1" l="1"/>
  <c r="AN44" i="1" s="1"/>
  <c r="AM98" i="1"/>
  <c r="AN98" i="1" s="1"/>
  <c r="AM43" i="1"/>
  <c r="AN43" i="1" s="1"/>
  <c r="AM99" i="1"/>
  <c r="AN99" i="1" s="1"/>
  <c r="AM33" i="1"/>
  <c r="AM108" i="1"/>
  <c r="AM70" i="1"/>
  <c r="AM113" i="1"/>
  <c r="AM32" i="1"/>
  <c r="AN32" i="1" s="1"/>
  <c r="AM88" i="1"/>
  <c r="AN88" i="1" s="1"/>
  <c r="AM30" i="1"/>
  <c r="AN30" i="1" s="1"/>
  <c r="AM112" i="1"/>
  <c r="AM102" i="1"/>
  <c r="AM34" i="1"/>
  <c r="AN34" i="1" s="1"/>
  <c r="AM110" i="1"/>
  <c r="AN110" i="1" s="1"/>
  <c r="AM40" i="2"/>
  <c r="AM42" i="2"/>
  <c r="AN42" i="2" s="1"/>
  <c r="AM34" i="2"/>
  <c r="AN34" i="2" s="1"/>
  <c r="AM48" i="2"/>
  <c r="AN48" i="2" s="1"/>
  <c r="AM31" i="2"/>
  <c r="AN31" i="2" s="1"/>
  <c r="AM41" i="2"/>
  <c r="AM85" i="1"/>
  <c r="AM95" i="1"/>
  <c r="AN95" i="1" s="1"/>
  <c r="AM106" i="1"/>
  <c r="AM81" i="1"/>
  <c r="AN81" i="1" s="1"/>
  <c r="AM37" i="1"/>
  <c r="AM79" i="1"/>
  <c r="AM22" i="1"/>
  <c r="AN22" i="1" s="1"/>
  <c r="AM83" i="1"/>
  <c r="AM31" i="1"/>
  <c r="AN31" i="1" s="1"/>
  <c r="AM80" i="1"/>
  <c r="AM92" i="1"/>
  <c r="AM96" i="1"/>
  <c r="AN96" i="1" s="1"/>
  <c r="AM68" i="1"/>
  <c r="AM50" i="2"/>
  <c r="AN50" i="2" s="1"/>
  <c r="AM22" i="2"/>
  <c r="AN22" i="2" s="1"/>
  <c r="AM20" i="2"/>
  <c r="AN20" i="2" s="1"/>
  <c r="AM56" i="2"/>
  <c r="AN56" i="2" s="1"/>
  <c r="AM21" i="2"/>
  <c r="AN21" i="2" s="1"/>
  <c r="AM49" i="2"/>
  <c r="AN49" i="2" s="1"/>
  <c r="AM39" i="2"/>
  <c r="AN39" i="2" s="1"/>
  <c r="AM33" i="2"/>
  <c r="AN33" i="2" s="1"/>
  <c r="AM55" i="2"/>
  <c r="AN55" i="2" s="1"/>
  <c r="AM53" i="2"/>
  <c r="AN53" i="2" s="1"/>
  <c r="AM32" i="2"/>
  <c r="AN32" i="2" s="1"/>
  <c r="AM54" i="2"/>
  <c r="AN54" i="2" s="1"/>
  <c r="AM75" i="1"/>
  <c r="AM109" i="1"/>
  <c r="AN109" i="1" s="1"/>
  <c r="AM35" i="1"/>
  <c r="AM94" i="1"/>
  <c r="AM104" i="1"/>
  <c r="AM72" i="1"/>
  <c r="AN72" i="1" s="1"/>
  <c r="AM111" i="1"/>
  <c r="AN111" i="1" s="1"/>
  <c r="AM20" i="1"/>
  <c r="AN20" i="1" s="1"/>
  <c r="AM24" i="1"/>
  <c r="AN24" i="1" s="1"/>
  <c r="AM36" i="1"/>
  <c r="AN36" i="1" s="1"/>
  <c r="AM29" i="1"/>
  <c r="AN29" i="1" s="1"/>
  <c r="AM25" i="1"/>
  <c r="AM69" i="1"/>
  <c r="AM76" i="1"/>
  <c r="AN76" i="1" s="1"/>
  <c r="AM101" i="1"/>
  <c r="AM19" i="1"/>
  <c r="AN19" i="1" s="1"/>
  <c r="AM89" i="1"/>
  <c r="AM93" i="1"/>
  <c r="AN93" i="1" s="1"/>
  <c r="AM73" i="1"/>
  <c r="AM97" i="1"/>
  <c r="AN97" i="1" s="1"/>
  <c r="AM21" i="1"/>
  <c r="AM87" i="1"/>
  <c r="AN87" i="1" s="1"/>
  <c r="AM23" i="1"/>
  <c r="AN23" i="1" s="1"/>
  <c r="AM27" i="1"/>
  <c r="AM39" i="1"/>
  <c r="AN39" i="1" s="1"/>
  <c r="AM103" i="1"/>
  <c r="AN103" i="1" s="1"/>
  <c r="AM82" i="1"/>
  <c r="AM86" i="1"/>
  <c r="AM90" i="1"/>
  <c r="AM40" i="1"/>
  <c r="AM105" i="1"/>
  <c r="AM84" i="1"/>
  <c r="AM71" i="1"/>
  <c r="AN71" i="1" s="1"/>
  <c r="AM77" i="1"/>
  <c r="AN77" i="1" s="1"/>
  <c r="AM41" i="1"/>
  <c r="AN41" i="1" s="1"/>
  <c r="AM28" i="1"/>
  <c r="AM74" i="1"/>
  <c r="AM18" i="1"/>
  <c r="AM38" i="1"/>
  <c r="AM91" i="1"/>
  <c r="AN91" i="1" s="1"/>
  <c r="AM107" i="1"/>
  <c r="AN107" i="1" s="1"/>
  <c r="AM78" i="1"/>
  <c r="AN78" i="1" s="1"/>
  <c r="AM100" i="1"/>
  <c r="AN100" i="1" s="1"/>
  <c r="AM42" i="1"/>
  <c r="AN42" i="1" s="1"/>
  <c r="AM26" i="1"/>
  <c r="AN26" i="1" s="1"/>
  <c r="AM45" i="2"/>
  <c r="AN45" i="2" s="1"/>
  <c r="AM18" i="2"/>
  <c r="AM47" i="2"/>
  <c r="AN47" i="2" s="1"/>
  <c r="AM19" i="2"/>
  <c r="AN19" i="2" s="1"/>
  <c r="AM46" i="2"/>
  <c r="AN46" i="2" s="1"/>
  <c r="AO40" i="1" l="1"/>
  <c r="AP40" i="1" s="1"/>
  <c r="AN40" i="1"/>
  <c r="AO40" i="2"/>
  <c r="AP40" i="2" s="1"/>
  <c r="AN40" i="2"/>
  <c r="AO112" i="1"/>
  <c r="AP112" i="1" s="1"/>
  <c r="AN112" i="1"/>
  <c r="AO74" i="1"/>
  <c r="AP74" i="1" s="1"/>
  <c r="AN74" i="1"/>
  <c r="AO90" i="1"/>
  <c r="AP90" i="1" s="1"/>
  <c r="AN90" i="1"/>
  <c r="AO21" i="1"/>
  <c r="AP21" i="1" s="1"/>
  <c r="AN21" i="1"/>
  <c r="AO89" i="1"/>
  <c r="AP89" i="1" s="1"/>
  <c r="AN89" i="1"/>
  <c r="AO69" i="1"/>
  <c r="AP69" i="1" s="1"/>
  <c r="AN69" i="1"/>
  <c r="AO104" i="1"/>
  <c r="AP104" i="1" s="1"/>
  <c r="AN104" i="1"/>
  <c r="AO75" i="1"/>
  <c r="AP75" i="1" s="1"/>
  <c r="AN75" i="1"/>
  <c r="AO80" i="1"/>
  <c r="AP80" i="1" s="1"/>
  <c r="AN80" i="1"/>
  <c r="AO79" i="1"/>
  <c r="AP79" i="1" s="1"/>
  <c r="AN79" i="1"/>
  <c r="AO70" i="1"/>
  <c r="AP70" i="1" s="1"/>
  <c r="AN70" i="1"/>
  <c r="AO92" i="1"/>
  <c r="AP92" i="1" s="1"/>
  <c r="AN92" i="1"/>
  <c r="AO113" i="1"/>
  <c r="AP113" i="1" s="1"/>
  <c r="AN113" i="1"/>
  <c r="AO28" i="1"/>
  <c r="AP28" i="1" s="1"/>
  <c r="AN28" i="1"/>
  <c r="AO84" i="1"/>
  <c r="AP84" i="1" s="1"/>
  <c r="AN84" i="1"/>
  <c r="AO86" i="1"/>
  <c r="AP86" i="1" s="1"/>
  <c r="AN86" i="1"/>
  <c r="AO27" i="1"/>
  <c r="AP27" i="1" s="1"/>
  <c r="AN27" i="1"/>
  <c r="AO25" i="1"/>
  <c r="AP25" i="1" s="1"/>
  <c r="AN25" i="1"/>
  <c r="AO94" i="1"/>
  <c r="AP94" i="1" s="1"/>
  <c r="AN94" i="1"/>
  <c r="AO68" i="1"/>
  <c r="AP68" i="1" s="1"/>
  <c r="AN68" i="1"/>
  <c r="AO37" i="1"/>
  <c r="AP37" i="1" s="1"/>
  <c r="AN37" i="1"/>
  <c r="AO85" i="1"/>
  <c r="AP85" i="1" s="1"/>
  <c r="AN85" i="1"/>
  <c r="AO108" i="1"/>
  <c r="AP108" i="1" s="1"/>
  <c r="AN108" i="1"/>
  <c r="AO106" i="1"/>
  <c r="AP106" i="1" s="1"/>
  <c r="AN106" i="1"/>
  <c r="AO18" i="2"/>
  <c r="AP18" i="2" s="1"/>
  <c r="AN18" i="2"/>
  <c r="AO38" i="1"/>
  <c r="AP38" i="1" s="1"/>
  <c r="AN38" i="1"/>
  <c r="AO105" i="1"/>
  <c r="AP105" i="1" s="1"/>
  <c r="AN105" i="1"/>
  <c r="AO82" i="1"/>
  <c r="AP82" i="1" s="1"/>
  <c r="AN82" i="1"/>
  <c r="AO73" i="1"/>
  <c r="AP73" i="1" s="1"/>
  <c r="AN73" i="1"/>
  <c r="AO101" i="1"/>
  <c r="AP101" i="1" s="1"/>
  <c r="AN101" i="1"/>
  <c r="AO35" i="1"/>
  <c r="AP35" i="1" s="1"/>
  <c r="AN35" i="1"/>
  <c r="AO83" i="1"/>
  <c r="AP83" i="1" s="1"/>
  <c r="AN83" i="1"/>
  <c r="AO41" i="2"/>
  <c r="AP41" i="2" s="1"/>
  <c r="AN41" i="2"/>
  <c r="AO102" i="1"/>
  <c r="AP102" i="1" s="1"/>
  <c r="AN102" i="1"/>
  <c r="AO33" i="1"/>
  <c r="AP33" i="1" s="1"/>
  <c r="AN33" i="1"/>
  <c r="AO18" i="1"/>
  <c r="AP18" i="1" s="1"/>
  <c r="AN18" i="1"/>
  <c r="AO99" i="1"/>
  <c r="AP99" i="1" s="1"/>
  <c r="AO43" i="1"/>
  <c r="AP43" i="1" s="1"/>
  <c r="AO98" i="1"/>
  <c r="AP98" i="1" s="1"/>
  <c r="AO44" i="1"/>
  <c r="AP44" i="1" s="1"/>
  <c r="AO32" i="1"/>
  <c r="AP32" i="1" s="1"/>
  <c r="AO88" i="1"/>
  <c r="AP88" i="1" s="1"/>
  <c r="AO30" i="1"/>
  <c r="AP30" i="1" s="1"/>
  <c r="AO110" i="1"/>
  <c r="AP110" i="1" s="1"/>
  <c r="AO95" i="1"/>
  <c r="AP95" i="1" s="1"/>
  <c r="AO34" i="1"/>
  <c r="AP34" i="1" s="1"/>
  <c r="AO81" i="1"/>
  <c r="AP81" i="1" s="1"/>
  <c r="AO22" i="1"/>
  <c r="AP22" i="1" s="1"/>
  <c r="AO31" i="1"/>
  <c r="AP31" i="1" s="1"/>
  <c r="AO96" i="1"/>
  <c r="AP96" i="1" s="1"/>
  <c r="AO48" i="2"/>
  <c r="AP48" i="2" s="1"/>
  <c r="AO34" i="2"/>
  <c r="AP34" i="2" s="1"/>
  <c r="AO42" i="2"/>
  <c r="AP42" i="2" s="1"/>
  <c r="AO31" i="2"/>
  <c r="AP31" i="2" s="1"/>
  <c r="AO54" i="2"/>
  <c r="AP54" i="2" s="1"/>
  <c r="AO20" i="2"/>
  <c r="AP20" i="2" s="1"/>
  <c r="AO32" i="2"/>
  <c r="AP32" i="2" s="1"/>
  <c r="AO55" i="2"/>
  <c r="AP55" i="2" s="1"/>
  <c r="AO21" i="2"/>
  <c r="AP21" i="2" s="1"/>
  <c r="AO53" i="2"/>
  <c r="AP53" i="2" s="1"/>
  <c r="AO33" i="2"/>
  <c r="AP33" i="2" s="1"/>
  <c r="AO39" i="2"/>
  <c r="AP39" i="2" s="1"/>
  <c r="AO49" i="2"/>
  <c r="AP49" i="2" s="1"/>
  <c r="AO56" i="2"/>
  <c r="AP56" i="2" s="1"/>
  <c r="AO22" i="2"/>
  <c r="AP22" i="2" s="1"/>
  <c r="AO50" i="2"/>
  <c r="AP50" i="2" s="1"/>
  <c r="AO76" i="1"/>
  <c r="AP76" i="1" s="1"/>
  <c r="AO20" i="1"/>
  <c r="AP20" i="1" s="1"/>
  <c r="AO103" i="1"/>
  <c r="AP103" i="1" s="1"/>
  <c r="AO24" i="1"/>
  <c r="AP24" i="1" s="1"/>
  <c r="AO72" i="1"/>
  <c r="AP72" i="1" s="1"/>
  <c r="AO36" i="1"/>
  <c r="AP36" i="1" s="1"/>
  <c r="AO47" i="2"/>
  <c r="AP47" i="2" s="1"/>
  <c r="AO23" i="1"/>
  <c r="AP23" i="1" s="1"/>
  <c r="AO19" i="1"/>
  <c r="AP19" i="1" s="1"/>
  <c r="AO109" i="1"/>
  <c r="AP109" i="1" s="1"/>
  <c r="AO39" i="1"/>
  <c r="AP39" i="1" s="1"/>
  <c r="AO97" i="1"/>
  <c r="AP97" i="1" s="1"/>
  <c r="AO111" i="1"/>
  <c r="AP111" i="1" s="1"/>
  <c r="AO29" i="1"/>
  <c r="AP29" i="1" s="1"/>
  <c r="AO93" i="1"/>
  <c r="AP93" i="1" s="1"/>
  <c r="AO87" i="1"/>
  <c r="AP87" i="1" s="1"/>
  <c r="AO77" i="1"/>
  <c r="AP77" i="1" s="1"/>
  <c r="AO91" i="1"/>
  <c r="AP91" i="1" s="1"/>
  <c r="AO41" i="1"/>
  <c r="AP41" i="1" s="1"/>
  <c r="AO71" i="1"/>
  <c r="AP71" i="1" s="1"/>
  <c r="AO42" i="1"/>
  <c r="AP42" i="1" s="1"/>
  <c r="AO107" i="1"/>
  <c r="AP107" i="1" s="1"/>
  <c r="AO78" i="1"/>
  <c r="AP78" i="1" s="1"/>
  <c r="AO26" i="1"/>
  <c r="AP26" i="1" s="1"/>
  <c r="AO100" i="1"/>
  <c r="AP100" i="1" s="1"/>
  <c r="AO45" i="2"/>
  <c r="AP45" i="2" s="1"/>
  <c r="AO46" i="2"/>
  <c r="AP46" i="2" s="1"/>
  <c r="AO19" i="2"/>
  <c r="AP19" i="2" s="1"/>
</calcChain>
</file>

<file path=xl/sharedStrings.xml><?xml version="1.0" encoding="utf-8"?>
<sst xmlns="http://schemas.openxmlformats.org/spreadsheetml/2006/main" count="9182" uniqueCount="361">
  <si>
    <t>Marque</t>
  </si>
  <si>
    <t>Famille</t>
  </si>
  <si>
    <t>Genre</t>
  </si>
  <si>
    <t>Ref</t>
  </si>
  <si>
    <t>Désign.</t>
  </si>
  <si>
    <t>Rayon</t>
  </si>
  <si>
    <t>Livraison</t>
  </si>
  <si>
    <t>Longueur</t>
  </si>
  <si>
    <t>34</t>
  </si>
  <si>
    <t>36</t>
  </si>
  <si>
    <t>XS38</t>
  </si>
  <si>
    <t>S 40</t>
  </si>
  <si>
    <t>M 42</t>
  </si>
  <si>
    <t>L  44</t>
  </si>
  <si>
    <t>XL46</t>
  </si>
  <si>
    <t>XXL48</t>
  </si>
  <si>
    <t>50</t>
  </si>
  <si>
    <t>Q</t>
  </si>
  <si>
    <t>PA</t>
  </si>
  <si>
    <t>Remise</t>
  </si>
  <si>
    <t>PV</t>
  </si>
  <si>
    <t>RFA</t>
  </si>
  <si>
    <t>Aide Solde</t>
  </si>
  <si>
    <t>ROHNISCH</t>
  </si>
  <si>
    <t>Bonnet</t>
  </si>
  <si>
    <t>1100700001ONE</t>
  </si>
  <si>
    <t>Pompom beanie</t>
  </si>
  <si>
    <t>HEADWEAR</t>
  </si>
  <si>
    <t>110070S088ONE</t>
  </si>
  <si>
    <t>110070S089ONE</t>
  </si>
  <si>
    <t>Compression</t>
  </si>
  <si>
    <t>235228S011</t>
  </si>
  <si>
    <t>Dew polo</t>
  </si>
  <si>
    <t>TEXTILE</t>
  </si>
  <si>
    <t>Polo ML</t>
  </si>
  <si>
    <t>235238T094</t>
  </si>
  <si>
    <t>Heat half zip</t>
  </si>
  <si>
    <t>235238T095</t>
  </si>
  <si>
    <t>2356380001</t>
  </si>
  <si>
    <t>Dew poloshirt</t>
  </si>
  <si>
    <t>Pantalon</t>
  </si>
  <si>
    <t>2898980001</t>
  </si>
  <si>
    <t>Heat pants</t>
  </si>
  <si>
    <t>289898S083</t>
  </si>
  <si>
    <t>Doudoune</t>
  </si>
  <si>
    <t>401802S062</t>
  </si>
  <si>
    <t>Light Down Vest</t>
  </si>
  <si>
    <t>401802S088</t>
  </si>
  <si>
    <t>405802S011</t>
  </si>
  <si>
    <t>Light Down Jacket</t>
  </si>
  <si>
    <t>Casquette</t>
  </si>
  <si>
    <t>564044S011ONE</t>
  </si>
  <si>
    <t>Padded logo cap</t>
  </si>
  <si>
    <t>564044S083ONE</t>
  </si>
  <si>
    <t>PUMA</t>
  </si>
  <si>
    <t>192226</t>
  </si>
  <si>
    <t>IGNITE DRIVE DISC.BCK</t>
  </si>
  <si>
    <t>SHOES</t>
  </si>
  <si>
    <t>190584</t>
  </si>
  <si>
    <t>IGNITE PW JR.BLACK</t>
  </si>
  <si>
    <t>190581</t>
  </si>
  <si>
    <t>IGNITE PW LTH.BCK-BCK</t>
  </si>
  <si>
    <t>595113</t>
  </si>
  <si>
    <t>LONG SLEEVE POLO.BCK HTLER</t>
  </si>
  <si>
    <t>022401</t>
  </si>
  <si>
    <t>POM BEANIE.G SEA</t>
  </si>
  <si>
    <t>Chaussettes</t>
  </si>
  <si>
    <t>897580</t>
  </si>
  <si>
    <t>POUNCE CREW 3 PR PCK.BCK</t>
  </si>
  <si>
    <t>ACCESSOIRES</t>
  </si>
  <si>
    <t>595720</t>
  </si>
  <si>
    <t>PRESTON 1/4 ZIP.G SEA HTR</t>
  </si>
  <si>
    <t>595122</t>
  </si>
  <si>
    <t>QUILTED PMALOFT JCKT.BCK</t>
  </si>
  <si>
    <t>595123</t>
  </si>
  <si>
    <t>QUILTED PMALOFT VEST.G SEA</t>
  </si>
  <si>
    <t>Ceinture</t>
  </si>
  <si>
    <t>053537</t>
  </si>
  <si>
    <t>REVERSIBLE BELT.G SEA</t>
  </si>
  <si>
    <t>595162</t>
  </si>
  <si>
    <t>SLOUCHY FLEECE.B QUARRY</t>
  </si>
  <si>
    <t>595129</t>
  </si>
  <si>
    <t>STRETCH UTILITY PANT.BLACK</t>
  </si>
  <si>
    <t>STRETCH UTILITY PANT.</t>
  </si>
  <si>
    <t>053538</t>
  </si>
  <si>
    <t>UTL STRETCH BELT.PCT</t>
  </si>
  <si>
    <t>595166</t>
  </si>
  <si>
    <t>W 7/8 PANT.BLACK</t>
  </si>
  <si>
    <t>W 7/8 PANT.G SEA</t>
  </si>
  <si>
    <t>595447</t>
  </si>
  <si>
    <t>W FULL ZIP JACKET.AZALEA</t>
  </si>
  <si>
    <t>595169</t>
  </si>
  <si>
    <t>W PRIMALOFT VEST.G SEA</t>
  </si>
  <si>
    <t>576143</t>
  </si>
  <si>
    <t>W PWRWARM EXT JACKET.BCK</t>
  </si>
  <si>
    <t>022402</t>
  </si>
  <si>
    <t>W'S POM BEANIE.AZALEA</t>
  </si>
  <si>
    <t>573268</t>
  </si>
  <si>
    <t>WARM BASELAYER.BCK</t>
  </si>
  <si>
    <t>ADIDAS</t>
  </si>
  <si>
    <t>G28917</t>
  </si>
  <si>
    <t>CP TRAXION MID</t>
  </si>
  <si>
    <t>F35404</t>
  </si>
  <si>
    <t>TOUR 360 XT TWIN BOA</t>
  </si>
  <si>
    <t>veste</t>
  </si>
  <si>
    <t>DZ8545</t>
  </si>
  <si>
    <t>FRST GUARD JACKET</t>
  </si>
  <si>
    <t>DZ8581</t>
  </si>
  <si>
    <t>LS THERMAL POLO</t>
  </si>
  <si>
    <t>pullower</t>
  </si>
  <si>
    <t>DX4941</t>
  </si>
  <si>
    <t>ADI PRIMEKNIT C</t>
  </si>
  <si>
    <t>DZ8593</t>
  </si>
  <si>
    <t>ADI ULT FW PANT</t>
  </si>
  <si>
    <t>DZ8559</t>
  </si>
  <si>
    <t>EI9948</t>
  </si>
  <si>
    <t>ADIP WIND JACKET</t>
  </si>
  <si>
    <t>DZ7082</t>
  </si>
  <si>
    <t>ADIP PM PANT</t>
  </si>
  <si>
    <t>sweate</t>
  </si>
  <si>
    <t>EH4701</t>
  </si>
  <si>
    <t>ADI SWEATER</t>
  </si>
  <si>
    <t>CW6584</t>
  </si>
  <si>
    <t>ADIP KNIT JACKET</t>
  </si>
  <si>
    <t>DX5093</t>
  </si>
  <si>
    <t>GLF POM BANNIE</t>
  </si>
  <si>
    <t>DP7427</t>
  </si>
  <si>
    <t>ADI braided stretch belt</t>
  </si>
  <si>
    <t>DX5097</t>
  </si>
  <si>
    <t>360 CLIMAWARM SOCKS</t>
  </si>
  <si>
    <t>DN1873</t>
  </si>
  <si>
    <t>NECK WAEMER</t>
  </si>
  <si>
    <t>EA2888</t>
  </si>
  <si>
    <t>DoudouneW</t>
  </si>
  <si>
    <t>DZ6419</t>
  </si>
  <si>
    <t>FROSTGUARD VEST</t>
  </si>
  <si>
    <t>DZ6466</t>
  </si>
  <si>
    <t>3 STRIPE SWEATER</t>
  </si>
  <si>
    <t>DZ6476</t>
  </si>
  <si>
    <t>QUILTED PANT</t>
  </si>
  <si>
    <t>CY5257</t>
  </si>
  <si>
    <t>CLIMAWARM PANT</t>
  </si>
  <si>
    <t>DZ6601</t>
  </si>
  <si>
    <t>LINED POM BEANIE</t>
  </si>
  <si>
    <t>DZ6598</t>
  </si>
  <si>
    <t>DZ6599</t>
  </si>
  <si>
    <t>EA1530</t>
  </si>
  <si>
    <t>CLIMAWARM NECK GAITER</t>
  </si>
  <si>
    <t>EA1529</t>
  </si>
  <si>
    <t>DZ6418</t>
  </si>
  <si>
    <t>FROSTGUARD FULL ZIP  VEST</t>
  </si>
  <si>
    <t>GANTS HIVER</t>
  </si>
  <si>
    <t>CW6409</t>
  </si>
  <si>
    <t>W CLIMAHEAT GLOVES</t>
  </si>
  <si>
    <t>GANTS</t>
  </si>
  <si>
    <t>Total PA Remisé</t>
  </si>
  <si>
    <t>CA TTC BRUT</t>
  </si>
  <si>
    <t>Coeff BRUT</t>
  </si>
  <si>
    <t>Invendu</t>
  </si>
  <si>
    <t>Prix Normal</t>
  </si>
  <si>
    <t>Coeff NET</t>
  </si>
  <si>
    <t>Marge HT</t>
  </si>
  <si>
    <t>Marge Net %</t>
  </si>
  <si>
    <t>CA HT NET</t>
  </si>
  <si>
    <t>Aide Sol</t>
  </si>
  <si>
    <t>Total</t>
  </si>
  <si>
    <t>T1</t>
  </si>
  <si>
    <t>T2</t>
  </si>
  <si>
    <t>T3</t>
  </si>
  <si>
    <t>10%</t>
  </si>
  <si>
    <t>20%</t>
  </si>
  <si>
    <t>30%</t>
  </si>
  <si>
    <t>50%</t>
  </si>
  <si>
    <t>Notice</t>
  </si>
  <si>
    <t>Remise sur famille Chaussures</t>
  </si>
  <si>
    <t>Remise sur famille TEXTILE</t>
  </si>
  <si>
    <t>Propotion des ventes en %</t>
  </si>
  <si>
    <t>Total général</t>
  </si>
  <si>
    <t>.Coeff BRUT</t>
  </si>
  <si>
    <t>.Coeff NET</t>
  </si>
  <si>
    <t>.Marge Net %</t>
  </si>
  <si>
    <t>Appuyer sur le bouton "Actualiser les données"</t>
  </si>
  <si>
    <t>Visualisation des résultats Total Achat remisé, CA Brut, CA H.T généré, MARGE NET en montant et en % par rapport aux Hypohéses entrées</t>
  </si>
  <si>
    <t>Printemps / Eté :</t>
  </si>
  <si>
    <t>Autome/Hiver :</t>
  </si>
  <si>
    <t>Calcul développé d'un budget achat textile</t>
  </si>
  <si>
    <t>Homme :</t>
  </si>
  <si>
    <t xml:space="preserve"> </t>
  </si>
  <si>
    <t>Femme :</t>
  </si>
  <si>
    <t>Total Achats Target :</t>
  </si>
  <si>
    <t>Total Achats Réel :</t>
  </si>
  <si>
    <t>Total Ventes :</t>
  </si>
  <si>
    <t>Total Marge :</t>
  </si>
  <si>
    <t>Total Marge % :</t>
  </si>
  <si>
    <t>Marge Aut/Hiv :</t>
  </si>
  <si>
    <t>% Marge Aut/Hiv :</t>
  </si>
  <si>
    <t>Marge Prin/Eté :</t>
  </si>
  <si>
    <t>% Marge Prin/Eté :</t>
  </si>
  <si>
    <t>Collection</t>
  </si>
  <si>
    <t>AW19</t>
  </si>
  <si>
    <t>Men</t>
  </si>
  <si>
    <t>Ldy</t>
  </si>
  <si>
    <t>SS20</t>
  </si>
  <si>
    <t>CROSS</t>
  </si>
  <si>
    <t>GOLFINO</t>
  </si>
  <si>
    <t>FJ</t>
  </si>
  <si>
    <t>Homme</t>
  </si>
  <si>
    <t>Femme</t>
  </si>
  <si>
    <t>.RFA</t>
  </si>
  <si>
    <t>∑.PA Remisé</t>
  </si>
  <si>
    <t>∑.CA TTC BRUT</t>
  </si>
  <si>
    <t>∑.CA HT NET</t>
  </si>
  <si>
    <t>∑.Marge HT</t>
  </si>
  <si>
    <t>(Tous)</t>
  </si>
  <si>
    <t>en %</t>
  </si>
  <si>
    <t>CA TEXTILE année précédante</t>
  </si>
  <si>
    <t>Total Budget Achat Homme n+1</t>
  </si>
  <si>
    <t>Total Budget Achat Femme n+1</t>
  </si>
  <si>
    <t>Budget Prévisionnel Annuel Textile</t>
  </si>
  <si>
    <t>CA SHOES année précédante</t>
  </si>
  <si>
    <t>Calcul développé d'un budget achat Chaussures</t>
  </si>
  <si>
    <t>CALLAWAY</t>
  </si>
  <si>
    <t>SKECHERS</t>
  </si>
  <si>
    <t/>
  </si>
  <si>
    <t>Reste :</t>
  </si>
  <si>
    <t>Reste:</t>
  </si>
  <si>
    <r>
      <t xml:space="preserve">4) Entrer les REMISES (envisagées) pour la famille </t>
    </r>
    <r>
      <rPr>
        <b/>
        <sz val="14"/>
        <color rgb="FFFF0000"/>
        <rFont val="Calibri"/>
        <family val="2"/>
        <scheme val="minor"/>
      </rPr>
      <t>Textile</t>
    </r>
    <r>
      <rPr>
        <sz val="14"/>
        <color theme="1"/>
        <rFont val="Calibri"/>
        <family val="2"/>
        <scheme val="minor"/>
      </rPr>
      <t xml:space="preserve"> (vous pouver modifier ces remises en fonction de vos souhaits (pour l'exemple : 10%;20%;30%50%, </t>
    </r>
    <r>
      <rPr>
        <b/>
        <sz val="14"/>
        <color rgb="FFFF0000"/>
        <rFont val="Calibri"/>
        <family val="2"/>
        <scheme val="minor"/>
      </rPr>
      <t>CELLULES MODIFIABLES</t>
    </r>
  </si>
  <si>
    <r>
      <t xml:space="preserve">5) Entrer les proportions des ventes souhaitées (dans l'exemple : Estimation de vente de 50% du total acheté à Prix Normal, de 10% à 20% de remise; etc) </t>
    </r>
    <r>
      <rPr>
        <b/>
        <sz val="14"/>
        <color rgb="FFFF0000"/>
        <rFont val="Calibri"/>
        <family val="2"/>
        <scheme val="minor"/>
      </rPr>
      <t>CELLULES MODIFIABLES</t>
    </r>
  </si>
  <si>
    <r>
      <t xml:space="preserve">6) Faire la même chose pour la famille </t>
    </r>
    <r>
      <rPr>
        <b/>
        <sz val="14"/>
        <color rgb="FFFF0000"/>
        <rFont val="Calibri"/>
        <family val="2"/>
        <scheme val="minor"/>
      </rPr>
      <t>Chaussures</t>
    </r>
  </si>
  <si>
    <t xml:space="preserve">7) Allez dans l'onglet Textile et entrez vos données </t>
  </si>
  <si>
    <t>8) Allez dans l'onglet Chaussures et entrez vos données</t>
  </si>
  <si>
    <t>Une fois vos données entrées, il suffit d'aller dans l'onglet "Répartition Budget "</t>
  </si>
  <si>
    <r>
      <t>1) Enter le chiffre d'affaire réalisé sur N-1 pour la famille Textile</t>
    </r>
    <r>
      <rPr>
        <sz val="14"/>
        <color rgb="FF0070C0"/>
        <rFont val="Calibri"/>
        <family val="2"/>
        <scheme val="minor"/>
      </rPr>
      <t xml:space="preserve"> ( Seules les cases en bleues sont modifiables)</t>
    </r>
  </si>
  <si>
    <t>AW20</t>
  </si>
  <si>
    <t>SS21</t>
  </si>
  <si>
    <t>Total Achat</t>
  </si>
  <si>
    <t>.Total Achat</t>
  </si>
  <si>
    <t>!!!!</t>
  </si>
  <si>
    <t>Total AW19</t>
  </si>
  <si>
    <t>Total SS20</t>
  </si>
  <si>
    <t>%</t>
  </si>
  <si>
    <t>.Marge HT</t>
  </si>
  <si>
    <t>(vide)</t>
  </si>
  <si>
    <t>EF2003</t>
  </si>
  <si>
    <t>W ADIPURE DC</t>
  </si>
  <si>
    <t>Total AW20</t>
  </si>
  <si>
    <t>Total SS21</t>
  </si>
  <si>
    <t>Total (vide)</t>
  </si>
  <si>
    <t>Total FJ</t>
  </si>
  <si>
    <t>Total PUMA</t>
  </si>
  <si>
    <t>Total ROHNISCH</t>
  </si>
  <si>
    <t>Total SKECHERS</t>
  </si>
  <si>
    <t>Total CROSS</t>
  </si>
  <si>
    <t>Total GOLFINO</t>
  </si>
  <si>
    <t>Total CALLAWAY</t>
  </si>
  <si>
    <t>Valeurs</t>
  </si>
  <si>
    <t>ECCO</t>
  </si>
  <si>
    <t>Total ECCO</t>
  </si>
  <si>
    <t>Total ACCESSOIRES</t>
  </si>
  <si>
    <t>Total GANTS</t>
  </si>
  <si>
    <t>Total HEADWEAR</t>
  </si>
  <si>
    <t>Total SHOES</t>
  </si>
  <si>
    <t>Total TEXTILE</t>
  </si>
  <si>
    <t>BD7123</t>
  </si>
  <si>
    <t>EE9101</t>
  </si>
  <si>
    <t>CODE CHAOS</t>
  </si>
  <si>
    <t>Total ADIDAS</t>
  </si>
  <si>
    <t>EE9003</t>
  </si>
  <si>
    <t>EE9164</t>
  </si>
  <si>
    <t>ADICROSS RETRO</t>
  </si>
  <si>
    <t>EE9341</t>
  </si>
  <si>
    <t>EF0688</t>
  </si>
  <si>
    <t>SG2</t>
  </si>
  <si>
    <t>EF5728</t>
  </si>
  <si>
    <t>CODE CHAOS SPORT</t>
  </si>
  <si>
    <t>EG9061</t>
  </si>
  <si>
    <t>W ADICROSS RETRO</t>
  </si>
  <si>
    <t>Budget Prévisionnel Annuel Shoes</t>
  </si>
  <si>
    <t>Short</t>
  </si>
  <si>
    <t>ULT 365</t>
  </si>
  <si>
    <t>CE0457</t>
  </si>
  <si>
    <t>DQ2186</t>
  </si>
  <si>
    <t>ULT PANT TEPPERED</t>
  </si>
  <si>
    <t>DQ2197</t>
  </si>
  <si>
    <t>DX4440</t>
  </si>
  <si>
    <t>DX4441</t>
  </si>
  <si>
    <t>FI3014</t>
  </si>
  <si>
    <t>REVERS WEB BELT</t>
  </si>
  <si>
    <t>FI3015</t>
  </si>
  <si>
    <t>FI3017</t>
  </si>
  <si>
    <t>FI3120</t>
  </si>
  <si>
    <t>CLR POP HAT</t>
  </si>
  <si>
    <t>FI3122</t>
  </si>
  <si>
    <t>FJ4875</t>
  </si>
  <si>
    <t>PRT PANT PLON</t>
  </si>
  <si>
    <t>JUPE</t>
  </si>
  <si>
    <t>FJ4891</t>
  </si>
  <si>
    <t>ULT P KNT SKORT</t>
  </si>
  <si>
    <t>Polo</t>
  </si>
  <si>
    <t>FJ4917</t>
  </si>
  <si>
    <t>ULT PRT SS POLO</t>
  </si>
  <si>
    <t>FJ9831</t>
  </si>
  <si>
    <t>FJ9948</t>
  </si>
  <si>
    <t>FJ9970</t>
  </si>
  <si>
    <t>SPORT PK</t>
  </si>
  <si>
    <t>FL4808</t>
  </si>
  <si>
    <t>ADICROSS PRM JACKET</t>
  </si>
  <si>
    <t>FL4811</t>
  </si>
  <si>
    <t>ADICROSS NVLT P</t>
  </si>
  <si>
    <t>FQ2163</t>
  </si>
  <si>
    <t>FQ3228</t>
  </si>
  <si>
    <t>FR5530</t>
  </si>
  <si>
    <t>MDWZ JACKET</t>
  </si>
  <si>
    <t>FS8735</t>
  </si>
  <si>
    <t>ULT 2,0 SOL LC POLO</t>
  </si>
  <si>
    <t>FS8736</t>
  </si>
  <si>
    <t>CE0449</t>
  </si>
  <si>
    <t>POLO</t>
  </si>
  <si>
    <t>FJ4904</t>
  </si>
  <si>
    <t>ULT PRT SL P</t>
  </si>
  <si>
    <t>.CA TTC BRUT</t>
  </si>
  <si>
    <t>.Remise</t>
  </si>
  <si>
    <t>.total PA Remisé</t>
  </si>
  <si>
    <t>.CA HT NET</t>
  </si>
  <si>
    <t>.Net %</t>
  </si>
  <si>
    <t>Total 1</t>
  </si>
  <si>
    <t>Total 2</t>
  </si>
  <si>
    <t>Total 3</t>
  </si>
  <si>
    <t>Total 4</t>
  </si>
  <si>
    <t>Marque 1</t>
  </si>
  <si>
    <t>Marque 2</t>
  </si>
  <si>
    <t>Marque 3</t>
  </si>
  <si>
    <t>Marque 4</t>
  </si>
  <si>
    <t>Marque 5</t>
  </si>
  <si>
    <t>Marque 6</t>
  </si>
  <si>
    <t>Marque 7</t>
  </si>
  <si>
    <t>Marque 8</t>
  </si>
  <si>
    <t>Marque 9</t>
  </si>
  <si>
    <t>Marque 10</t>
  </si>
  <si>
    <t>ROHNISH</t>
  </si>
  <si>
    <t>Marque_Textile</t>
  </si>
  <si>
    <t>Marque_Shoes</t>
  </si>
  <si>
    <t>Total 7</t>
  </si>
  <si>
    <t>Total 8</t>
  </si>
  <si>
    <t>Total 9</t>
  </si>
  <si>
    <t>Total 10</t>
  </si>
  <si>
    <t>Proportion Homme:</t>
  </si>
  <si>
    <t>Proportion Femme:</t>
  </si>
  <si>
    <t>2) Entrer la proportion des ventes Homme ( la proportion pour les femmes s'affichera automatiquement)</t>
  </si>
  <si>
    <t>3) Entrer la proportion Printemps/Eté (la proportion Automne/Hiver s'affichera automatiquement)</t>
  </si>
  <si>
    <t>7) Entrer les marques Textile et Shoes dans les tableaux correspondants (jusqu'à 10 maximum)</t>
  </si>
  <si>
    <t xml:space="preserve">!!!! Ne pas supprimer les lignes dans les feuilles "Textile et/ou Chaussures" </t>
  </si>
  <si>
    <t>SS22</t>
  </si>
  <si>
    <t>AW21</t>
  </si>
  <si>
    <t>AW22</t>
  </si>
  <si>
    <t>Collection Textile Printemps/été</t>
  </si>
  <si>
    <t>Collection Textile Automne/hiver</t>
  </si>
  <si>
    <t>Collection Shoes Printemps/été</t>
  </si>
  <si>
    <t>Collection Shoes Automne/hiver</t>
  </si>
  <si>
    <t>Segments appliqués uniquement au TCD Global</t>
  </si>
  <si>
    <t>Segments appliqués au trois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</si>
</sst>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_-* #,##0.00_-;\-* #,##0.00_-;_-* &quot;-&quot;??_-;_-@_-"/>
    <numFmt numFmtId="165" formatCode="_-* #,##0\ _€_-;\-* #,##0\ _€_-;_-* &quot;-&quot;??\ _€_-;_-@_-"/>
    <numFmt numFmtId="166" formatCode="#,##0\ &quot;€&quot;"/>
    <numFmt numFmtId="167" formatCode="#,##0_ ;\-#,##0\ "/>
  </numFmts>
  <fonts count="38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b/>
      <sz val="10"/>
      <name val="Calibri"/>
      <family val="2"/>
    </font>
    <font>
      <sz val="8"/>
      <color indexed="8"/>
      <name val="Arial"/>
      <family val="2"/>
    </font>
    <font>
      <sz val="8"/>
      <color indexed="8"/>
      <name val="Calibri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14"/>
      <color rgb="FF0070C0"/>
      <name val="Calibri"/>
      <family val="2"/>
      <scheme val="minor"/>
    </font>
    <font>
      <sz val="18"/>
      <color rgb="FFFF0000"/>
      <name val="Calibri"/>
      <family val="2"/>
    </font>
    <font>
      <b/>
      <sz val="8"/>
      <color indexed="8"/>
      <name val="Arial"/>
      <family val="2"/>
    </font>
    <font>
      <sz val="11"/>
      <color theme="0"/>
      <name val="Calibri"/>
      <family val="2"/>
      <scheme val="minor"/>
    </font>
    <font>
      <b/>
      <sz val="36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indexed="8"/>
      <name val="Calibri"/>
      <family val="2"/>
      <scheme val="minor"/>
    </font>
    <font>
      <sz val="36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4" tint="0.79998168889431442"/>
        <bgColor theme="0" tint="-0.14999847407452621"/>
      </patternFill>
    </fill>
    <fill>
      <patternFill patternType="solid">
        <fgColor theme="4" tint="0.79998168889431442"/>
        <bgColor indexed="64"/>
      </patternFill>
    </fill>
  </fills>
  <borders count="59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/>
      <top style="thin">
        <color theme="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/>
      <right style="thin">
        <color theme="1"/>
      </right>
      <top style="thin">
        <color theme="1"/>
      </top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medium">
        <color theme="1"/>
      </right>
      <top/>
      <bottom style="thick">
        <color auto="1"/>
      </bottom>
      <diagonal/>
    </border>
    <border>
      <left/>
      <right style="medium">
        <color theme="1"/>
      </right>
      <top style="thick">
        <color auto="1"/>
      </top>
      <bottom/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</borders>
  <cellStyleXfs count="4">
    <xf numFmtId="0" fontId="0" fillId="0" borderId="0"/>
    <xf numFmtId="0" fontId="8" fillId="0" borderId="2"/>
    <xf numFmtId="164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614">
    <xf numFmtId="0" fontId="0" fillId="0" borderId="0" xfId="0"/>
    <xf numFmtId="2" fontId="0" fillId="0" borderId="0" xfId="0" applyNumberFormat="1"/>
    <xf numFmtId="9" fontId="7" fillId="2" borderId="2" xfId="0" applyNumberFormat="1" applyFont="1" applyFill="1" applyBorder="1" applyAlignment="1">
      <alignment horizontal="center" vertical="center"/>
    </xf>
    <xf numFmtId="10" fontId="0" fillId="0" borderId="0" xfId="0" applyNumberFormat="1"/>
    <xf numFmtId="0" fontId="0" fillId="3" borderId="0" xfId="0" applyFill="1"/>
    <xf numFmtId="0" fontId="0" fillId="4" borderId="0" xfId="0" applyFill="1"/>
    <xf numFmtId="9" fontId="3" fillId="4" borderId="2" xfId="0" applyNumberFormat="1" applyFont="1" applyFill="1" applyBorder="1" applyAlignment="1" applyProtection="1">
      <alignment horizontal="center" vertical="top" wrapText="1"/>
      <protection locked="0"/>
    </xf>
    <xf numFmtId="0" fontId="0" fillId="0" borderId="0" xfId="0" applyAlignment="1"/>
    <xf numFmtId="2" fontId="0" fillId="3" borderId="2" xfId="0" applyNumberFormat="1" applyFill="1" applyBorder="1" applyProtection="1">
      <protection hidden="1"/>
    </xf>
    <xf numFmtId="10" fontId="0" fillId="3" borderId="4" xfId="0" applyNumberFormat="1" applyFill="1" applyBorder="1" applyProtection="1">
      <protection hidden="1"/>
    </xf>
    <xf numFmtId="2" fontId="0" fillId="3" borderId="0" xfId="0" applyNumberFormat="1" applyFill="1" applyProtection="1">
      <protection hidden="1"/>
    </xf>
    <xf numFmtId="0" fontId="0" fillId="3" borderId="0" xfId="0" applyFill="1" applyProtection="1">
      <protection hidden="1"/>
    </xf>
    <xf numFmtId="10" fontId="0" fillId="3" borderId="0" xfId="0" applyNumberFormat="1" applyFill="1" applyProtection="1">
      <protection hidden="1"/>
    </xf>
    <xf numFmtId="0" fontId="0" fillId="4" borderId="1" xfId="0" applyFill="1" applyBorder="1" applyAlignment="1" applyProtection="1">
      <alignment vertical="top"/>
      <protection locked="0"/>
    </xf>
    <xf numFmtId="0" fontId="0" fillId="4" borderId="2" xfId="0" applyFill="1" applyBorder="1" applyAlignment="1" applyProtection="1">
      <alignment vertical="top"/>
      <protection locked="0"/>
    </xf>
    <xf numFmtId="0" fontId="0" fillId="4" borderId="2" xfId="0" applyFill="1" applyBorder="1" applyAlignment="1" applyProtection="1">
      <alignment horizontal="center" vertical="top"/>
      <protection locked="0"/>
    </xf>
    <xf numFmtId="0" fontId="3" fillId="4" borderId="2" xfId="0" applyFont="1" applyFill="1" applyBorder="1" applyAlignment="1" applyProtection="1">
      <alignment vertical="top"/>
      <protection locked="0"/>
    </xf>
    <xf numFmtId="1" fontId="0" fillId="4" borderId="2" xfId="0" applyNumberFormat="1" applyFill="1" applyBorder="1" applyAlignment="1" applyProtection="1">
      <alignment vertical="top"/>
      <protection locked="0"/>
    </xf>
    <xf numFmtId="9" fontId="0" fillId="4" borderId="2" xfId="0" applyNumberFormat="1" applyFill="1" applyBorder="1" applyProtection="1">
      <protection locked="0"/>
    </xf>
    <xf numFmtId="10" fontId="0" fillId="4" borderId="2" xfId="0" applyNumberFormat="1" applyFill="1" applyBorder="1" applyProtection="1">
      <protection locked="0"/>
    </xf>
    <xf numFmtId="0" fontId="3" fillId="3" borderId="2" xfId="0" applyFont="1" applyFill="1" applyBorder="1" applyAlignment="1" applyProtection="1">
      <alignment vertical="top" wrapText="1"/>
      <protection locked="0"/>
    </xf>
    <xf numFmtId="16" fontId="4" fillId="3" borderId="2" xfId="0" applyNumberFormat="1" applyFont="1" applyFill="1" applyBorder="1" applyAlignment="1" applyProtection="1">
      <alignment horizontal="center" vertical="center"/>
      <protection locked="0"/>
    </xf>
    <xf numFmtId="2" fontId="2" fillId="4" borderId="2" xfId="0" applyNumberFormat="1" applyFont="1" applyFill="1" applyBorder="1" applyAlignment="1" applyProtection="1">
      <alignment horizontal="center" vertical="top"/>
      <protection locked="0"/>
    </xf>
    <xf numFmtId="2" fontId="4" fillId="4" borderId="2" xfId="0" applyNumberFormat="1" applyFont="1" applyFill="1" applyBorder="1" applyAlignment="1" applyProtection="1">
      <alignment horizontal="center" vertical="center"/>
      <protection locked="0"/>
    </xf>
    <xf numFmtId="49" fontId="0" fillId="4" borderId="2" xfId="0" applyNumberFormat="1" applyFill="1" applyBorder="1" applyAlignment="1" applyProtection="1">
      <alignment vertical="top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0" fontId="0" fillId="3" borderId="2" xfId="0" applyFill="1" applyBorder="1" applyAlignment="1" applyProtection="1">
      <alignment vertical="top" wrapText="1"/>
      <protection locked="0"/>
    </xf>
    <xf numFmtId="16" fontId="1" fillId="3" borderId="2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 vertical="center"/>
      <protection locked="0"/>
    </xf>
    <xf numFmtId="9" fontId="3" fillId="4" borderId="2" xfId="0" applyNumberFormat="1" applyFont="1" applyFill="1" applyBorder="1" applyAlignment="1" applyProtection="1">
      <alignment horizontal="center" vertical="top"/>
      <protection locked="0"/>
    </xf>
    <xf numFmtId="9" fontId="0" fillId="4" borderId="2" xfId="0" applyNumberFormat="1" applyFill="1" applyBorder="1" applyAlignment="1" applyProtection="1">
      <alignment vertical="top"/>
      <protection locked="0"/>
    </xf>
    <xf numFmtId="0" fontId="0" fillId="4" borderId="2" xfId="0" applyFill="1" applyBorder="1" applyProtection="1">
      <protection locked="0"/>
    </xf>
    <xf numFmtId="0" fontId="0" fillId="4" borderId="0" xfId="0" applyFill="1" applyProtection="1">
      <protection locked="0"/>
    </xf>
    <xf numFmtId="9" fontId="0" fillId="4" borderId="0" xfId="0" applyNumberFormat="1" applyFill="1" applyProtection="1">
      <protection locked="0"/>
    </xf>
    <xf numFmtId="0" fontId="0" fillId="3" borderId="0" xfId="0" applyFill="1" applyProtection="1">
      <protection locked="0"/>
    </xf>
    <xf numFmtId="0" fontId="0" fillId="3" borderId="0" xfId="0" applyFill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vertical="top" wrapText="1"/>
      <protection hidden="1"/>
    </xf>
    <xf numFmtId="16" fontId="1" fillId="3" borderId="2" xfId="0" applyNumberFormat="1" applyFont="1" applyFill="1" applyBorder="1" applyAlignment="1" applyProtection="1">
      <alignment horizontal="center" vertical="center"/>
      <protection hidden="1"/>
    </xf>
    <xf numFmtId="0" fontId="0" fillId="3" borderId="2" xfId="0" applyFill="1" applyBorder="1" applyAlignment="1" applyProtection="1">
      <alignment horizontal="center" vertical="center"/>
      <protection hidden="1"/>
    </xf>
    <xf numFmtId="0" fontId="0" fillId="3" borderId="4" xfId="0" applyFill="1" applyBorder="1" applyAlignment="1" applyProtection="1">
      <alignment horizontal="center" vertical="center"/>
      <protection hidden="1"/>
    </xf>
    <xf numFmtId="0" fontId="1" fillId="3" borderId="2" xfId="0" applyFont="1" applyFill="1" applyBorder="1" applyAlignment="1" applyProtection="1">
      <alignment horizontal="center" vertical="center"/>
      <protection hidden="1"/>
    </xf>
    <xf numFmtId="0" fontId="0" fillId="0" borderId="10" xfId="0" pivotButton="1" applyBorder="1"/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/>
    </xf>
    <xf numFmtId="9" fontId="0" fillId="2" borderId="2" xfId="0" applyNumberFormat="1" applyFill="1" applyBorder="1" applyAlignment="1">
      <alignment horizontal="center"/>
    </xf>
    <xf numFmtId="0" fontId="11" fillId="0" borderId="0" xfId="0" applyFont="1" applyAlignment="1"/>
    <xf numFmtId="0" fontId="11" fillId="0" borderId="0" xfId="0" quotePrefix="1" applyFont="1" applyAlignment="1"/>
    <xf numFmtId="0" fontId="0" fillId="3" borderId="0" xfId="0" applyFill="1" applyProtection="1"/>
    <xf numFmtId="0" fontId="0" fillId="3" borderId="0" xfId="0" applyFill="1" applyAlignment="1" applyProtection="1">
      <alignment horizontal="center" vertical="center"/>
    </xf>
    <xf numFmtId="0" fontId="0" fillId="5" borderId="0" xfId="0" applyFill="1" applyProtection="1"/>
    <xf numFmtId="0" fontId="0" fillId="0" borderId="10" xfId="0" pivotButton="1" applyBorder="1" applyAlignment="1">
      <alignment horizontal="center"/>
    </xf>
    <xf numFmtId="0" fontId="0" fillId="4" borderId="2" xfId="0" applyFill="1" applyBorder="1" applyAlignment="1" applyProtection="1">
      <alignment horizontal="center" vertical="center"/>
      <protection locked="0"/>
    </xf>
    <xf numFmtId="0" fontId="0" fillId="4" borderId="4" xfId="0" applyFill="1" applyBorder="1" applyAlignment="1" applyProtection="1">
      <alignment horizontal="center" vertical="center"/>
      <protection locked="0"/>
    </xf>
    <xf numFmtId="0" fontId="12" fillId="0" borderId="0" xfId="0" applyFont="1"/>
    <xf numFmtId="0" fontId="12" fillId="0" borderId="0" xfId="0" applyFont="1" applyAlignment="1">
      <alignment horizontal="right"/>
    </xf>
    <xf numFmtId="9" fontId="0" fillId="0" borderId="0" xfId="0" applyNumberFormat="1" applyAlignment="1">
      <alignment horizontal="center"/>
    </xf>
    <xf numFmtId="2" fontId="0" fillId="0" borderId="0" xfId="0" quotePrefix="1" applyNumberFormat="1" applyAlignment="1">
      <alignment horizontal="center"/>
    </xf>
    <xf numFmtId="0" fontId="0" fillId="0" borderId="0" xfId="0" pivotButton="1"/>
    <xf numFmtId="0" fontId="0" fillId="4" borderId="0" xfId="0" applyFill="1" applyBorder="1" applyAlignment="1"/>
    <xf numFmtId="0" fontId="0" fillId="4" borderId="11" xfId="0" applyFill="1" applyBorder="1" applyAlignment="1"/>
    <xf numFmtId="0" fontId="0" fillId="4" borderId="0" xfId="0" applyFill="1" applyAlignment="1"/>
    <xf numFmtId="0" fontId="0" fillId="3" borderId="0" xfId="0" applyFill="1" applyAlignment="1"/>
    <xf numFmtId="0" fontId="7" fillId="5" borderId="5" xfId="0" applyFont="1" applyFill="1" applyBorder="1" applyAlignment="1" applyProtection="1">
      <alignment vertical="center"/>
      <protection locked="0"/>
    </xf>
    <xf numFmtId="0" fontId="7" fillId="5" borderId="6" xfId="0" applyFont="1" applyFill="1" applyBorder="1" applyAlignment="1" applyProtection="1">
      <alignment vertical="center"/>
      <protection locked="0"/>
    </xf>
    <xf numFmtId="49" fontId="7" fillId="5" borderId="6" xfId="0" applyNumberFormat="1" applyFont="1" applyFill="1" applyBorder="1" applyAlignment="1" applyProtection="1">
      <alignment vertical="center"/>
      <protection locked="0"/>
    </xf>
    <xf numFmtId="0" fontId="7" fillId="5" borderId="6" xfId="0" applyFont="1" applyFill="1" applyBorder="1" applyAlignment="1" applyProtection="1">
      <alignment vertical="center" wrapText="1"/>
      <protection locked="0"/>
    </xf>
    <xf numFmtId="2" fontId="4" fillId="5" borderId="6" xfId="0" applyNumberFormat="1" applyFont="1" applyFill="1" applyBorder="1" applyAlignment="1" applyProtection="1">
      <alignment vertical="center"/>
      <protection locked="0"/>
    </xf>
    <xf numFmtId="9" fontId="9" fillId="5" borderId="6" xfId="0" applyNumberFormat="1" applyFont="1" applyFill="1" applyBorder="1" applyAlignment="1" applyProtection="1">
      <alignment vertical="center"/>
      <protection locked="0"/>
    </xf>
    <xf numFmtId="2" fontId="4" fillId="5" borderId="6" xfId="0" applyNumberFormat="1" applyFont="1" applyFill="1" applyBorder="1" applyAlignment="1" applyProtection="1">
      <alignment horizontal="center" vertical="center"/>
      <protection locked="0"/>
    </xf>
    <xf numFmtId="9" fontId="7" fillId="5" borderId="6" xfId="0" applyNumberFormat="1" applyFont="1" applyFill="1" applyBorder="1" applyAlignment="1" applyProtection="1">
      <alignment vertical="center"/>
      <protection locked="0"/>
    </xf>
    <xf numFmtId="10" fontId="7" fillId="5" borderId="6" xfId="0" applyNumberFormat="1" applyFont="1" applyFill="1" applyBorder="1" applyAlignment="1" applyProtection="1">
      <alignment vertical="center"/>
      <protection locked="0"/>
    </xf>
    <xf numFmtId="0" fontId="1" fillId="5" borderId="6" xfId="0" applyFont="1" applyFill="1" applyBorder="1" applyAlignment="1" applyProtection="1">
      <alignment horizontal="center" vertical="center"/>
      <protection locked="0"/>
    </xf>
    <xf numFmtId="0" fontId="7" fillId="5" borderId="6" xfId="0" applyFont="1" applyFill="1" applyBorder="1" applyAlignment="1" applyProtection="1">
      <alignment horizontal="center" vertical="center"/>
      <protection locked="0"/>
    </xf>
    <xf numFmtId="0" fontId="7" fillId="5" borderId="6" xfId="0" applyFont="1" applyFill="1" applyBorder="1" applyAlignment="1" applyProtection="1">
      <alignment horizontal="center" vertical="center" wrapText="1"/>
      <protection locked="0"/>
    </xf>
    <xf numFmtId="0" fontId="7" fillId="5" borderId="8" xfId="0" applyFont="1" applyFill="1" applyBorder="1" applyAlignment="1" applyProtection="1">
      <alignment horizontal="center" vertical="center"/>
      <protection locked="0"/>
    </xf>
    <xf numFmtId="2" fontId="7" fillId="5" borderId="6" xfId="0" applyNumberFormat="1" applyFont="1" applyFill="1" applyBorder="1" applyProtection="1">
      <protection locked="0"/>
    </xf>
    <xf numFmtId="0" fontId="7" fillId="5" borderId="6" xfId="0" applyFont="1" applyFill="1" applyBorder="1" applyProtection="1">
      <protection locked="0"/>
    </xf>
    <xf numFmtId="9" fontId="7" fillId="5" borderId="6" xfId="0" applyNumberFormat="1" applyFont="1" applyFill="1" applyBorder="1" applyProtection="1">
      <protection locked="0"/>
    </xf>
    <xf numFmtId="10" fontId="7" fillId="5" borderId="8" xfId="0" applyNumberFormat="1" applyFont="1" applyFill="1" applyBorder="1" applyProtection="1">
      <protection locked="0"/>
    </xf>
    <xf numFmtId="0" fontId="0" fillId="5" borderId="0" xfId="0" applyFill="1" applyProtection="1">
      <protection locked="0"/>
    </xf>
    <xf numFmtId="2" fontId="0" fillId="4" borderId="2" xfId="0" applyNumberFormat="1" applyFill="1" applyBorder="1" applyProtection="1">
      <protection locked="0"/>
    </xf>
    <xf numFmtId="10" fontId="0" fillId="4" borderId="4" xfId="0" applyNumberFormat="1" applyFill="1" applyBorder="1" applyProtection="1">
      <protection locked="0"/>
    </xf>
    <xf numFmtId="2" fontId="0" fillId="3" borderId="0" xfId="0" applyNumberFormat="1" applyFill="1" applyProtection="1">
      <protection locked="0"/>
    </xf>
    <xf numFmtId="10" fontId="0" fillId="3" borderId="0" xfId="0" applyNumberFormat="1" applyFill="1" applyProtection="1">
      <protection locked="0"/>
    </xf>
    <xf numFmtId="9" fontId="0" fillId="3" borderId="0" xfId="0" applyNumberFormat="1" applyFill="1" applyProtection="1">
      <protection locked="0"/>
    </xf>
    <xf numFmtId="0" fontId="0" fillId="0" borderId="18" xfId="0" pivotButton="1" applyBorder="1"/>
    <xf numFmtId="0" fontId="0" fillId="0" borderId="0" xfId="0" applyAlignment="1">
      <alignment horizontal="left"/>
    </xf>
    <xf numFmtId="10" fontId="0" fillId="0" borderId="0" xfId="0" applyNumberFormat="1" applyAlignment="1">
      <alignment horizontal="center"/>
    </xf>
    <xf numFmtId="9" fontId="0" fillId="0" borderId="0" xfId="0" applyNumberFormat="1"/>
    <xf numFmtId="2" fontId="12" fillId="0" borderId="0" xfId="0" applyNumberFormat="1" applyFont="1"/>
    <xf numFmtId="2" fontId="0" fillId="0" borderId="0" xfId="0" applyNumberFormat="1" applyAlignment="1">
      <alignment horizontal="center"/>
    </xf>
    <xf numFmtId="2" fontId="0" fillId="0" borderId="0" xfId="0" applyNumberFormat="1" applyAlignment="1">
      <alignment horizontal="right"/>
    </xf>
    <xf numFmtId="2" fontId="12" fillId="0" borderId="0" xfId="0" applyNumberFormat="1" applyFont="1" applyAlignment="1">
      <alignment horizontal="right"/>
    </xf>
    <xf numFmtId="2" fontId="0" fillId="0" borderId="0" xfId="0" quotePrefix="1" applyNumberFormat="1" applyAlignment="1">
      <alignment horizontal="right"/>
    </xf>
    <xf numFmtId="0" fontId="12" fillId="3" borderId="0" xfId="0" applyFont="1" applyFill="1" applyAlignment="1">
      <alignment horizontal="left" vertical="center"/>
    </xf>
    <xf numFmtId="0" fontId="0" fillId="3" borderId="0" xfId="0" applyFill="1" applyAlignment="1">
      <alignment horizontal="center"/>
    </xf>
    <xf numFmtId="0" fontId="13" fillId="3" borderId="0" xfId="0" applyFont="1" applyFill="1" applyAlignment="1">
      <alignment horizontal="center"/>
    </xf>
    <xf numFmtId="9" fontId="0" fillId="3" borderId="0" xfId="0" applyNumberFormat="1" applyFill="1" applyAlignment="1">
      <alignment horizontal="center" vertical="center"/>
    </xf>
    <xf numFmtId="2" fontId="0" fillId="3" borderId="0" xfId="0" applyNumberFormat="1" applyFill="1" applyAlignment="1">
      <alignment horizontal="right"/>
    </xf>
    <xf numFmtId="2" fontId="0" fillId="3" borderId="0" xfId="0" applyNumberFormat="1" applyFill="1"/>
    <xf numFmtId="2" fontId="0" fillId="0" borderId="0" xfId="3" applyNumberFormat="1" applyFont="1" applyBorder="1" applyAlignment="1">
      <alignment horizontal="right"/>
    </xf>
    <xf numFmtId="2" fontId="0" fillId="0" borderId="0" xfId="0" applyNumberFormat="1" applyBorder="1" applyAlignment="1">
      <alignment horizontal="center"/>
    </xf>
    <xf numFmtId="0" fontId="13" fillId="3" borderId="0" xfId="0" applyFont="1" applyFill="1" applyAlignment="1">
      <alignment vertical="center"/>
    </xf>
    <xf numFmtId="0" fontId="0" fillId="3" borderId="0" xfId="0" applyFill="1" applyAlignment="1">
      <alignment horizontal="center" vertical="center"/>
    </xf>
    <xf numFmtId="0" fontId="12" fillId="3" borderId="0" xfId="0" applyFont="1" applyFill="1"/>
    <xf numFmtId="2" fontId="12" fillId="3" borderId="0" xfId="0" applyNumberFormat="1" applyFont="1" applyFill="1" applyBorder="1"/>
    <xf numFmtId="2" fontId="0" fillId="3" borderId="0" xfId="0" applyNumberFormat="1" applyFill="1" applyBorder="1" applyAlignment="1">
      <alignment horizontal="right"/>
    </xf>
    <xf numFmtId="0" fontId="12" fillId="3" borderId="0" xfId="0" applyFont="1" applyFill="1" applyAlignment="1">
      <alignment horizontal="right"/>
    </xf>
    <xf numFmtId="0" fontId="12" fillId="3" borderId="0" xfId="0" applyFont="1" applyFill="1" applyAlignment="1">
      <alignment horizontal="center"/>
    </xf>
    <xf numFmtId="0" fontId="12" fillId="3" borderId="0" xfId="0" applyFont="1" applyFill="1" applyBorder="1"/>
    <xf numFmtId="0" fontId="12" fillId="3" borderId="0" xfId="0" applyFont="1" applyFill="1" applyAlignment="1">
      <alignment horizontal="left"/>
    </xf>
    <xf numFmtId="0" fontId="12" fillId="3" borderId="0" xfId="0" applyFont="1" applyFill="1" applyBorder="1" applyAlignment="1">
      <alignment horizontal="left"/>
    </xf>
    <xf numFmtId="0" fontId="12" fillId="3" borderId="16" xfId="0" applyFont="1" applyFill="1" applyBorder="1" applyAlignment="1">
      <alignment horizontal="right"/>
    </xf>
    <xf numFmtId="0" fontId="0" fillId="3" borderId="0" xfId="0" applyFill="1" applyBorder="1"/>
    <xf numFmtId="0" fontId="12" fillId="3" borderId="0" xfId="0" applyFont="1" applyFill="1" applyBorder="1" applyAlignment="1">
      <alignment horizontal="right"/>
    </xf>
    <xf numFmtId="2" fontId="12" fillId="3" borderId="17" xfId="2" applyNumberFormat="1" applyFont="1" applyFill="1" applyBorder="1" applyAlignment="1"/>
    <xf numFmtId="2" fontId="12" fillId="3" borderId="17" xfId="0" applyNumberFormat="1" applyFont="1" applyFill="1" applyBorder="1" applyAlignment="1"/>
    <xf numFmtId="10" fontId="12" fillId="3" borderId="17" xfId="3" applyNumberFormat="1" applyFont="1" applyFill="1" applyBorder="1" applyAlignment="1"/>
    <xf numFmtId="0" fontId="18" fillId="3" borderId="0" xfId="0" applyFont="1" applyFill="1" applyBorder="1"/>
    <xf numFmtId="10" fontId="12" fillId="3" borderId="15" xfId="3" applyNumberFormat="1" applyFont="1" applyFill="1" applyBorder="1" applyAlignment="1"/>
    <xf numFmtId="165" fontId="12" fillId="3" borderId="0" xfId="0" applyNumberFormat="1" applyFont="1" applyFill="1" applyBorder="1" applyAlignment="1">
      <alignment horizontal="left"/>
    </xf>
    <xf numFmtId="2" fontId="0" fillId="3" borderId="0" xfId="0" applyNumberFormat="1" applyFill="1" applyBorder="1"/>
    <xf numFmtId="2" fontId="12" fillId="3" borderId="0" xfId="0" applyNumberFormat="1" applyFont="1" applyFill="1" applyBorder="1" applyAlignment="1">
      <alignment horizontal="right"/>
    </xf>
    <xf numFmtId="0" fontId="22" fillId="3" borderId="0" xfId="0" applyFont="1" applyFill="1" applyBorder="1"/>
    <xf numFmtId="2" fontId="22" fillId="3" borderId="0" xfId="0" applyNumberFormat="1" applyFont="1" applyFill="1" applyBorder="1" applyAlignment="1">
      <alignment horizontal="right"/>
    </xf>
    <xf numFmtId="2" fontId="22" fillId="3" borderId="0" xfId="0" applyNumberFormat="1" applyFont="1" applyFill="1" applyBorder="1"/>
    <xf numFmtId="0" fontId="0" fillId="0" borderId="20" xfId="0" applyBorder="1" applyAlignment="1">
      <alignment horizontal="center"/>
    </xf>
    <xf numFmtId="0" fontId="0" fillId="3" borderId="0" xfId="0" applyFill="1" applyAlignment="1">
      <alignment horizontal="left"/>
    </xf>
    <xf numFmtId="0" fontId="0" fillId="3" borderId="0" xfId="0" applyFill="1" applyBorder="1" applyAlignment="1">
      <alignment horizontal="center"/>
    </xf>
    <xf numFmtId="9" fontId="10" fillId="3" borderId="0" xfId="0" applyNumberFormat="1" applyFont="1" applyFill="1" applyBorder="1" applyAlignment="1">
      <alignment horizontal="center"/>
    </xf>
    <xf numFmtId="0" fontId="0" fillId="3" borderId="0" xfId="0" applyFill="1" applyBorder="1" applyAlignment="1">
      <alignment horizontal="left"/>
    </xf>
    <xf numFmtId="2" fontId="10" fillId="3" borderId="0" xfId="0" applyNumberFormat="1" applyFont="1" applyFill="1" applyBorder="1" applyAlignment="1"/>
    <xf numFmtId="0" fontId="10" fillId="0" borderId="0" xfId="0" applyFont="1"/>
    <xf numFmtId="0" fontId="10" fillId="0" borderId="0" xfId="0" applyFont="1" applyAlignment="1">
      <alignment horizontal="center"/>
    </xf>
    <xf numFmtId="0" fontId="10" fillId="3" borderId="0" xfId="0" applyFont="1" applyFill="1" applyBorder="1" applyAlignment="1">
      <alignment horizontal="left"/>
    </xf>
    <xf numFmtId="0" fontId="10" fillId="3" borderId="0" xfId="0" applyFont="1" applyFill="1" applyAlignment="1">
      <alignment horizontal="center"/>
    </xf>
    <xf numFmtId="0" fontId="0" fillId="3" borderId="27" xfId="0" applyFill="1" applyBorder="1"/>
    <xf numFmtId="0" fontId="0" fillId="3" borderId="27" xfId="0" applyFill="1" applyBorder="1" applyAlignment="1">
      <alignment horizontal="center"/>
    </xf>
    <xf numFmtId="0" fontId="21" fillId="3" borderId="0" xfId="0" applyFont="1" applyFill="1" applyBorder="1"/>
    <xf numFmtId="9" fontId="10" fillId="4" borderId="2" xfId="0" applyNumberFormat="1" applyFont="1" applyFill="1" applyBorder="1" applyAlignment="1">
      <alignment horizontal="center"/>
    </xf>
    <xf numFmtId="2" fontId="14" fillId="3" borderId="13" xfId="2" applyNumberFormat="1" applyFont="1" applyFill="1" applyBorder="1" applyAlignment="1"/>
    <xf numFmtId="2" fontId="13" fillId="3" borderId="0" xfId="0" applyNumberFormat="1" applyFont="1" applyFill="1" applyAlignment="1">
      <alignment horizontal="center"/>
    </xf>
    <xf numFmtId="9" fontId="16" fillId="3" borderId="0" xfId="0" applyNumberFormat="1" applyFont="1" applyFill="1" applyBorder="1" applyAlignment="1">
      <alignment horizontal="right"/>
    </xf>
    <xf numFmtId="0" fontId="14" fillId="3" borderId="0" xfId="0" applyFont="1" applyFill="1" applyBorder="1" applyAlignment="1">
      <alignment horizontal="right"/>
    </xf>
    <xf numFmtId="3" fontId="12" fillId="3" borderId="0" xfId="0" applyNumberFormat="1" applyFont="1" applyFill="1" applyBorder="1" applyAlignment="1">
      <alignment horizontal="center"/>
    </xf>
    <xf numFmtId="0" fontId="14" fillId="3" borderId="0" xfId="0" applyFont="1" applyFill="1" applyBorder="1"/>
    <xf numFmtId="0" fontId="12" fillId="3" borderId="22" xfId="0" applyFont="1" applyFill="1" applyBorder="1" applyAlignment="1">
      <alignment horizontal="right"/>
    </xf>
    <xf numFmtId="3" fontId="14" fillId="3" borderId="0" xfId="0" applyNumberFormat="1" applyFont="1" applyFill="1" applyBorder="1" applyAlignment="1">
      <alignment horizontal="center"/>
    </xf>
    <xf numFmtId="0" fontId="0" fillId="3" borderId="29" xfId="0" applyFill="1" applyBorder="1"/>
    <xf numFmtId="0" fontId="12" fillId="3" borderId="23" xfId="0" applyFont="1" applyFill="1" applyBorder="1" applyAlignment="1">
      <alignment horizontal="center"/>
    </xf>
    <xf numFmtId="0" fontId="14" fillId="3" borderId="22" xfId="0" applyFont="1" applyFill="1" applyBorder="1" applyAlignment="1">
      <alignment horizontal="right"/>
    </xf>
    <xf numFmtId="0" fontId="0" fillId="3" borderId="21" xfId="0" applyFill="1" applyBorder="1"/>
    <xf numFmtId="0" fontId="0" fillId="3" borderId="36" xfId="0" applyFill="1" applyBorder="1"/>
    <xf numFmtId="0" fontId="0" fillId="3" borderId="37" xfId="0" applyFill="1" applyBorder="1"/>
    <xf numFmtId="165" fontId="12" fillId="3" borderId="21" xfId="2" applyNumberFormat="1" applyFont="1" applyFill="1" applyBorder="1" applyAlignment="1">
      <alignment horizontal="left" vertical="center"/>
    </xf>
    <xf numFmtId="0" fontId="12" fillId="3" borderId="29" xfId="0" applyFont="1" applyFill="1" applyBorder="1" applyAlignment="1">
      <alignment horizontal="left"/>
    </xf>
    <xf numFmtId="165" fontId="12" fillId="3" borderId="29" xfId="0" applyNumberFormat="1" applyFont="1" applyFill="1" applyBorder="1" applyAlignment="1">
      <alignment horizontal="left"/>
    </xf>
    <xf numFmtId="0" fontId="12" fillId="3" borderId="29" xfId="0" applyFont="1" applyFill="1" applyBorder="1"/>
    <xf numFmtId="0" fontId="12" fillId="3" borderId="29" xfId="0" applyFont="1" applyFill="1" applyBorder="1" applyAlignment="1">
      <alignment horizontal="right"/>
    </xf>
    <xf numFmtId="0" fontId="0" fillId="3" borderId="31" xfId="0" applyFill="1" applyBorder="1"/>
    <xf numFmtId="0" fontId="17" fillId="3" borderId="21" xfId="0" applyFont="1" applyFill="1" applyBorder="1" applyAlignment="1">
      <alignment horizontal="right"/>
    </xf>
    <xf numFmtId="0" fontId="12" fillId="3" borderId="21" xfId="0" applyFont="1" applyFill="1" applyBorder="1" applyAlignment="1">
      <alignment horizontal="right"/>
    </xf>
    <xf numFmtId="0" fontId="12" fillId="3" borderId="21" xfId="0" applyFont="1" applyFill="1" applyBorder="1" applyAlignment="1">
      <alignment horizontal="left"/>
    </xf>
    <xf numFmtId="0" fontId="12" fillId="9" borderId="22" xfId="0" applyFont="1" applyFill="1" applyBorder="1" applyAlignment="1">
      <alignment horizontal="right"/>
    </xf>
    <xf numFmtId="0" fontId="14" fillId="9" borderId="22" xfId="0" applyFont="1" applyFill="1" applyBorder="1" applyAlignment="1">
      <alignment horizontal="right"/>
    </xf>
    <xf numFmtId="0" fontId="14" fillId="10" borderId="22" xfId="0" applyFont="1" applyFill="1" applyBorder="1" applyAlignment="1">
      <alignment horizontal="right"/>
    </xf>
    <xf numFmtId="0" fontId="12" fillId="10" borderId="22" xfId="0" applyFont="1" applyFill="1" applyBorder="1" applyAlignment="1">
      <alignment horizontal="right"/>
    </xf>
    <xf numFmtId="0" fontId="12" fillId="10" borderId="23" xfId="0" applyFont="1" applyFill="1" applyBorder="1" applyAlignment="1">
      <alignment horizontal="center"/>
    </xf>
    <xf numFmtId="3" fontId="14" fillId="10" borderId="23" xfId="0" applyNumberFormat="1" applyFont="1" applyFill="1" applyBorder="1" applyAlignment="1">
      <alignment horizontal="center"/>
    </xf>
    <xf numFmtId="3" fontId="14" fillId="9" borderId="23" xfId="0" applyNumberFormat="1" applyFont="1" applyFill="1" applyBorder="1" applyAlignment="1">
      <alignment horizontal="center"/>
    </xf>
    <xf numFmtId="0" fontId="12" fillId="11" borderId="22" xfId="0" applyFont="1" applyFill="1" applyBorder="1" applyAlignment="1">
      <alignment horizontal="right"/>
    </xf>
    <xf numFmtId="165" fontId="12" fillId="11" borderId="23" xfId="0" applyNumberFormat="1" applyFont="1" applyFill="1" applyBorder="1" applyAlignment="1">
      <alignment horizontal="left"/>
    </xf>
    <xf numFmtId="0" fontId="12" fillId="11" borderId="24" xfId="0" applyFont="1" applyFill="1" applyBorder="1" applyAlignment="1">
      <alignment horizontal="right"/>
    </xf>
    <xf numFmtId="9" fontId="15" fillId="3" borderId="29" xfId="0" applyNumberFormat="1" applyFont="1" applyFill="1" applyBorder="1" applyAlignment="1">
      <alignment horizontal="right"/>
    </xf>
    <xf numFmtId="0" fontId="15" fillId="3" borderId="0" xfId="0" applyFont="1" applyFill="1" applyBorder="1" applyAlignment="1">
      <alignment horizontal="right"/>
    </xf>
    <xf numFmtId="9" fontId="15" fillId="3" borderId="0" xfId="0" applyNumberFormat="1" applyFont="1" applyFill="1" applyBorder="1" applyAlignment="1">
      <alignment horizontal="right"/>
    </xf>
    <xf numFmtId="0" fontId="12" fillId="3" borderId="0" xfId="0" applyFont="1" applyFill="1" applyBorder="1" applyAlignment="1">
      <alignment horizontal="center"/>
    </xf>
    <xf numFmtId="165" fontId="12" fillId="3" borderId="0" xfId="0" applyNumberFormat="1" applyFont="1" applyFill="1" applyBorder="1" applyAlignment="1">
      <alignment horizontal="center"/>
    </xf>
    <xf numFmtId="165" fontId="12" fillId="3" borderId="0" xfId="0" applyNumberFormat="1" applyFont="1" applyFill="1" applyAlignment="1">
      <alignment horizontal="center"/>
    </xf>
    <xf numFmtId="3" fontId="15" fillId="3" borderId="0" xfId="0" applyNumberFormat="1" applyFont="1" applyFill="1" applyBorder="1" applyAlignment="1">
      <alignment horizontal="center"/>
    </xf>
    <xf numFmtId="3" fontId="0" fillId="3" borderId="0" xfId="0" applyNumberFormat="1" applyFill="1" applyBorder="1" applyAlignment="1">
      <alignment horizontal="center"/>
    </xf>
    <xf numFmtId="0" fontId="12" fillId="3" borderId="31" xfId="0" applyFont="1" applyFill="1" applyBorder="1"/>
    <xf numFmtId="1" fontId="14" fillId="10" borderId="38" xfId="0" applyNumberFormat="1" applyFont="1" applyFill="1" applyBorder="1" applyAlignment="1">
      <alignment horizontal="left"/>
    </xf>
    <xf numFmtId="2" fontId="14" fillId="10" borderId="39" xfId="0" applyNumberFormat="1" applyFont="1" applyFill="1" applyBorder="1" applyAlignment="1">
      <alignment horizontal="left"/>
    </xf>
    <xf numFmtId="2" fontId="12" fillId="10" borderId="39" xfId="0" applyNumberFormat="1" applyFont="1" applyFill="1" applyBorder="1" applyAlignment="1">
      <alignment horizontal="center"/>
    </xf>
    <xf numFmtId="2" fontId="12" fillId="10" borderId="39" xfId="0" applyNumberFormat="1" applyFont="1" applyFill="1" applyBorder="1" applyAlignment="1">
      <alignment horizontal="right"/>
    </xf>
    <xf numFmtId="10" fontId="12" fillId="10" borderId="40" xfId="0" applyNumberFormat="1" applyFont="1" applyFill="1" applyBorder="1" applyAlignment="1">
      <alignment horizontal="center"/>
    </xf>
    <xf numFmtId="0" fontId="12" fillId="10" borderId="41" xfId="0" applyFont="1" applyFill="1" applyBorder="1" applyAlignment="1">
      <alignment horizontal="right"/>
    </xf>
    <xf numFmtId="0" fontId="12" fillId="10" borderId="43" xfId="0" applyFont="1" applyFill="1" applyBorder="1" applyAlignment="1">
      <alignment horizontal="right"/>
    </xf>
    <xf numFmtId="0" fontId="19" fillId="3" borderId="0" xfId="0" applyFont="1" applyFill="1" applyBorder="1"/>
    <xf numFmtId="1" fontId="14" fillId="9" borderId="38" xfId="0" applyNumberFormat="1" applyFont="1" applyFill="1" applyBorder="1" applyAlignment="1">
      <alignment horizontal="left"/>
    </xf>
    <xf numFmtId="2" fontId="14" fillId="9" borderId="39" xfId="0" applyNumberFormat="1" applyFont="1" applyFill="1" applyBorder="1" applyAlignment="1">
      <alignment horizontal="left"/>
    </xf>
    <xf numFmtId="2" fontId="12" fillId="9" borderId="39" xfId="0" applyNumberFormat="1" applyFont="1" applyFill="1" applyBorder="1" applyAlignment="1">
      <alignment horizontal="right"/>
    </xf>
    <xf numFmtId="2" fontId="12" fillId="9" borderId="39" xfId="0" applyNumberFormat="1" applyFont="1" applyFill="1" applyBorder="1" applyAlignment="1">
      <alignment horizontal="center"/>
    </xf>
    <xf numFmtId="10" fontId="12" fillId="9" borderId="40" xfId="0" applyNumberFormat="1" applyFont="1" applyFill="1" applyBorder="1" applyAlignment="1">
      <alignment horizontal="center"/>
    </xf>
    <xf numFmtId="0" fontId="12" fillId="9" borderId="41" xfId="0" applyFont="1" applyFill="1" applyBorder="1" applyAlignment="1">
      <alignment horizontal="right"/>
    </xf>
    <xf numFmtId="0" fontId="12" fillId="9" borderId="43" xfId="0" applyFont="1" applyFill="1" applyBorder="1" applyAlignment="1">
      <alignment horizontal="right"/>
    </xf>
    <xf numFmtId="0" fontId="12" fillId="3" borderId="35" xfId="0" applyFont="1" applyFill="1" applyBorder="1"/>
    <xf numFmtId="2" fontId="0" fillId="9" borderId="39" xfId="3" applyNumberFormat="1" applyFont="1" applyFill="1" applyBorder="1" applyAlignment="1">
      <alignment horizontal="right"/>
    </xf>
    <xf numFmtId="0" fontId="12" fillId="9" borderId="38" xfId="0" applyFont="1" applyFill="1" applyBorder="1" applyAlignment="1">
      <alignment horizontal="left"/>
    </xf>
    <xf numFmtId="9" fontId="15" fillId="3" borderId="26" xfId="0" applyNumberFormat="1" applyFont="1" applyFill="1" applyBorder="1" applyAlignment="1">
      <alignment horizontal="right"/>
    </xf>
    <xf numFmtId="0" fontId="10" fillId="0" borderId="0" xfId="0" applyFont="1" applyAlignment="1"/>
    <xf numFmtId="0" fontId="24" fillId="0" borderId="0" xfId="0" applyFont="1" applyAlignment="1"/>
    <xf numFmtId="0" fontId="0" fillId="3" borderId="34" xfId="0" applyFill="1" applyBorder="1"/>
    <xf numFmtId="0" fontId="15" fillId="3" borderId="0" xfId="0" applyFont="1" applyFill="1" applyAlignment="1">
      <alignment horizontal="center"/>
    </xf>
    <xf numFmtId="0" fontId="0" fillId="3" borderId="28" xfId="0" applyFill="1" applyBorder="1"/>
    <xf numFmtId="0" fontId="0" fillId="3" borderId="30" xfId="0" applyFill="1" applyBorder="1"/>
    <xf numFmtId="0" fontId="0" fillId="3" borderId="26" xfId="0" applyFill="1" applyBorder="1"/>
    <xf numFmtId="0" fontId="0" fillId="3" borderId="28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21" fillId="3" borderId="21" xfId="0" applyFont="1" applyFill="1" applyBorder="1" applyAlignment="1">
      <alignment horizontal="center"/>
    </xf>
    <xf numFmtId="9" fontId="10" fillId="3" borderId="0" xfId="0" applyNumberFormat="1" applyFont="1" applyFill="1" applyBorder="1"/>
    <xf numFmtId="0" fontId="10" fillId="3" borderId="0" xfId="0" applyFont="1" applyFill="1" applyBorder="1" applyAlignment="1">
      <alignment horizontal="center"/>
    </xf>
    <xf numFmtId="0" fontId="0" fillId="3" borderId="31" xfId="0" applyFill="1" applyBorder="1" applyAlignment="1">
      <alignment horizontal="center"/>
    </xf>
    <xf numFmtId="0" fontId="0" fillId="3" borderId="34" xfId="0" applyFill="1" applyBorder="1" applyAlignment="1">
      <alignment horizontal="center"/>
    </xf>
    <xf numFmtId="9" fontId="10" fillId="12" borderId="19" xfId="0" applyNumberFormat="1" applyFont="1" applyFill="1" applyBorder="1" applyProtection="1">
      <protection locked="0"/>
    </xf>
    <xf numFmtId="9" fontId="10" fillId="12" borderId="20" xfId="0" applyNumberFormat="1" applyFont="1" applyFill="1" applyBorder="1" applyProtection="1">
      <protection locked="0"/>
    </xf>
    <xf numFmtId="9" fontId="10" fillId="12" borderId="20" xfId="0" applyNumberFormat="1" applyFont="1" applyFill="1" applyBorder="1" applyAlignment="1" applyProtection="1">
      <alignment horizontal="center"/>
      <protection locked="0"/>
    </xf>
    <xf numFmtId="9" fontId="10" fillId="12" borderId="2" xfId="0" applyNumberFormat="1" applyFont="1" applyFill="1" applyBorder="1" applyAlignment="1" applyProtection="1">
      <alignment horizontal="center" vertical="center"/>
      <protection locked="0"/>
    </xf>
    <xf numFmtId="9" fontId="10" fillId="12" borderId="2" xfId="0" applyNumberFormat="1" applyFont="1" applyFill="1" applyBorder="1" applyAlignment="1" applyProtection="1">
      <alignment horizontal="center"/>
      <protection locked="0"/>
    </xf>
    <xf numFmtId="9" fontId="10" fillId="3" borderId="31" xfId="0" applyNumberFormat="1" applyFont="1" applyFill="1" applyBorder="1" applyAlignment="1">
      <alignment horizontal="center"/>
    </xf>
    <xf numFmtId="9" fontId="10" fillId="3" borderId="27" xfId="0" applyNumberFormat="1" applyFont="1" applyFill="1" applyBorder="1" applyAlignment="1">
      <alignment horizontal="center"/>
    </xf>
    <xf numFmtId="9" fontId="10" fillId="3" borderId="25" xfId="0" applyNumberFormat="1" applyFont="1" applyFill="1" applyBorder="1"/>
    <xf numFmtId="9" fontId="26" fillId="3" borderId="27" xfId="0" applyNumberFormat="1" applyFont="1" applyFill="1" applyBorder="1"/>
    <xf numFmtId="0" fontId="7" fillId="5" borderId="7" xfId="0" applyFont="1" applyFill="1" applyBorder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/>
      <protection locked="0"/>
    </xf>
    <xf numFmtId="0" fontId="0" fillId="4" borderId="0" xfId="0" applyFill="1" applyAlignment="1" applyProtection="1">
      <alignment horizontal="center"/>
      <protection locked="0"/>
    </xf>
    <xf numFmtId="0" fontId="0" fillId="4" borderId="1" xfId="0" applyFill="1" applyBorder="1" applyAlignment="1" applyProtection="1">
      <alignment vertical="top"/>
      <protection hidden="1"/>
    </xf>
    <xf numFmtId="0" fontId="0" fillId="4" borderId="2" xfId="0" applyFill="1" applyBorder="1" applyAlignment="1" applyProtection="1">
      <alignment vertical="top"/>
      <protection hidden="1"/>
    </xf>
    <xf numFmtId="0" fontId="0" fillId="4" borderId="2" xfId="0" applyFill="1" applyBorder="1" applyAlignment="1" applyProtection="1">
      <alignment horizontal="center" vertical="top"/>
      <protection hidden="1"/>
    </xf>
    <xf numFmtId="49" fontId="0" fillId="4" borderId="2" xfId="0" applyNumberFormat="1" applyFill="1" applyBorder="1" applyAlignment="1" applyProtection="1">
      <alignment vertical="top"/>
      <protection hidden="1"/>
    </xf>
    <xf numFmtId="0" fontId="0" fillId="4" borderId="2" xfId="0" applyFill="1" applyBorder="1" applyAlignment="1" applyProtection="1">
      <alignment vertical="top" wrapText="1"/>
      <protection hidden="1"/>
    </xf>
    <xf numFmtId="2" fontId="2" fillId="4" borderId="2" xfId="0" applyNumberFormat="1" applyFont="1" applyFill="1" applyBorder="1" applyAlignment="1" applyProtection="1">
      <alignment horizontal="center" vertical="top"/>
      <protection hidden="1"/>
    </xf>
    <xf numFmtId="9" fontId="3" fillId="4" borderId="2" xfId="0" applyNumberFormat="1" applyFont="1" applyFill="1" applyBorder="1" applyAlignment="1" applyProtection="1">
      <alignment horizontal="center" vertical="top"/>
      <protection hidden="1"/>
    </xf>
    <xf numFmtId="2" fontId="4" fillId="4" borderId="2" xfId="0" applyNumberFormat="1" applyFont="1" applyFill="1" applyBorder="1" applyAlignment="1" applyProtection="1">
      <alignment horizontal="center" vertical="center"/>
      <protection hidden="1"/>
    </xf>
    <xf numFmtId="9" fontId="0" fillId="4" borderId="2" xfId="0" applyNumberFormat="1" applyFill="1" applyBorder="1" applyAlignment="1" applyProtection="1">
      <alignment vertical="top"/>
      <protection hidden="1"/>
    </xf>
    <xf numFmtId="0" fontId="3" fillId="4" borderId="2" xfId="0" applyFont="1" applyFill="1" applyBorder="1" applyAlignment="1" applyProtection="1">
      <alignment vertical="top"/>
      <protection hidden="1"/>
    </xf>
    <xf numFmtId="0" fontId="0" fillId="4" borderId="2" xfId="0" applyFill="1" applyBorder="1" applyProtection="1">
      <protection hidden="1"/>
    </xf>
    <xf numFmtId="0" fontId="0" fillId="4" borderId="2" xfId="0" applyFill="1" applyBorder="1" applyAlignment="1" applyProtection="1">
      <alignment horizontal="center" vertical="center"/>
      <protection hidden="1"/>
    </xf>
    <xf numFmtId="2" fontId="0" fillId="4" borderId="2" xfId="0" applyNumberFormat="1" applyFill="1" applyBorder="1" applyProtection="1">
      <protection hidden="1"/>
    </xf>
    <xf numFmtId="10" fontId="0" fillId="4" borderId="4" xfId="0" applyNumberFormat="1" applyFill="1" applyBorder="1" applyProtection="1">
      <protection hidden="1"/>
    </xf>
    <xf numFmtId="0" fontId="0" fillId="5" borderId="0" xfId="0" applyFill="1" applyProtection="1">
      <protection hidden="1"/>
    </xf>
    <xf numFmtId="0" fontId="0" fillId="4" borderId="2" xfId="0" applyFill="1" applyBorder="1" applyAlignment="1" applyProtection="1">
      <alignment horizontal="center"/>
      <protection hidden="1"/>
    </xf>
    <xf numFmtId="9" fontId="0" fillId="4" borderId="2" xfId="0" applyNumberFormat="1" applyFill="1" applyBorder="1" applyProtection="1">
      <protection hidden="1"/>
    </xf>
    <xf numFmtId="2" fontId="0" fillId="4" borderId="3" xfId="0" applyNumberFormat="1" applyFill="1" applyBorder="1" applyProtection="1">
      <protection locked="0"/>
    </xf>
    <xf numFmtId="10" fontId="0" fillId="4" borderId="9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10" fontId="0" fillId="3" borderId="4" xfId="0" applyNumberFormat="1" applyFill="1" applyBorder="1" applyProtection="1">
      <protection locked="0"/>
    </xf>
    <xf numFmtId="2" fontId="7" fillId="5" borderId="6" xfId="0" applyNumberFormat="1" applyFont="1" applyFill="1" applyBorder="1" applyAlignment="1" applyProtection="1">
      <alignment vertical="center" wrapText="1"/>
      <protection locked="0"/>
    </xf>
    <xf numFmtId="2" fontId="3" fillId="3" borderId="2" xfId="0" applyNumberFormat="1" applyFont="1" applyFill="1" applyBorder="1" applyAlignment="1" applyProtection="1">
      <alignment vertical="top" wrapText="1"/>
      <protection locked="0"/>
    </xf>
    <xf numFmtId="2" fontId="0" fillId="3" borderId="2" xfId="0" applyNumberFormat="1" applyFill="1" applyBorder="1" applyAlignment="1" applyProtection="1">
      <alignment vertical="top" wrapText="1"/>
      <protection locked="0"/>
    </xf>
    <xf numFmtId="2" fontId="0" fillId="3" borderId="0" xfId="0" applyNumberFormat="1" applyFill="1" applyProtection="1"/>
    <xf numFmtId="10" fontId="0" fillId="4" borderId="0" xfId="0" applyNumberFormat="1" applyFill="1" applyBorder="1" applyAlignment="1"/>
    <xf numFmtId="2" fontId="0" fillId="4" borderId="0" xfId="0" applyNumberFormat="1" applyFill="1" applyBorder="1" applyAlignment="1"/>
    <xf numFmtId="9" fontId="0" fillId="4" borderId="0" xfId="0" applyNumberFormat="1" applyFill="1" applyBorder="1" applyAlignment="1"/>
    <xf numFmtId="0" fontId="7" fillId="3" borderId="5" xfId="0" applyFont="1" applyFill="1" applyBorder="1" applyAlignment="1" applyProtection="1">
      <alignment vertical="center"/>
    </xf>
    <xf numFmtId="0" fontId="7" fillId="3" borderId="6" xfId="0" applyFont="1" applyFill="1" applyBorder="1" applyAlignment="1" applyProtection="1">
      <alignment vertical="center"/>
    </xf>
    <xf numFmtId="0" fontId="7" fillId="3" borderId="7" xfId="0" applyFont="1" applyFill="1" applyBorder="1" applyAlignment="1" applyProtection="1">
      <alignment vertical="center"/>
    </xf>
    <xf numFmtId="49" fontId="7" fillId="3" borderId="6" xfId="0" applyNumberFormat="1" applyFont="1" applyFill="1" applyBorder="1" applyAlignment="1" applyProtection="1">
      <alignment vertical="center"/>
    </xf>
    <xf numFmtId="0" fontId="7" fillId="3" borderId="6" xfId="0" applyFont="1" applyFill="1" applyBorder="1" applyAlignment="1" applyProtection="1">
      <alignment vertical="center" wrapText="1"/>
    </xf>
    <xf numFmtId="2" fontId="4" fillId="3" borderId="6" xfId="0" applyNumberFormat="1" applyFont="1" applyFill="1" applyBorder="1" applyAlignment="1" applyProtection="1">
      <alignment vertical="center"/>
    </xf>
    <xf numFmtId="9" fontId="9" fillId="3" borderId="6" xfId="0" applyNumberFormat="1" applyFont="1" applyFill="1" applyBorder="1" applyAlignment="1" applyProtection="1">
      <alignment vertical="center"/>
    </xf>
    <xf numFmtId="2" fontId="4" fillId="3" borderId="6" xfId="0" applyNumberFormat="1" applyFont="1" applyFill="1" applyBorder="1" applyAlignment="1" applyProtection="1">
      <alignment horizontal="center" vertical="center"/>
    </xf>
    <xf numFmtId="9" fontId="7" fillId="3" borderId="6" xfId="0" applyNumberFormat="1" applyFont="1" applyFill="1" applyBorder="1" applyAlignment="1" applyProtection="1">
      <alignment vertical="center"/>
    </xf>
    <xf numFmtId="10" fontId="7" fillId="3" borderId="6" xfId="0" applyNumberFormat="1" applyFont="1" applyFill="1" applyBorder="1" applyAlignment="1" applyProtection="1">
      <alignment vertical="center"/>
    </xf>
    <xf numFmtId="2" fontId="7" fillId="3" borderId="6" xfId="0" applyNumberFormat="1" applyFont="1" applyFill="1" applyBorder="1" applyAlignment="1" applyProtection="1">
      <alignment vertical="center" wrapText="1"/>
    </xf>
    <xf numFmtId="0" fontId="1" fillId="3" borderId="6" xfId="0" applyFont="1" applyFill="1" applyBorder="1" applyAlignment="1" applyProtection="1">
      <alignment horizontal="center" vertical="center"/>
    </xf>
    <xf numFmtId="0" fontId="7" fillId="3" borderId="6" xfId="0" applyFont="1" applyFill="1" applyBorder="1" applyAlignment="1" applyProtection="1">
      <alignment horizontal="center" vertical="center"/>
    </xf>
    <xf numFmtId="0" fontId="7" fillId="3" borderId="6" xfId="0" applyFont="1" applyFill="1" applyBorder="1" applyAlignment="1" applyProtection="1">
      <alignment horizontal="center" vertical="center" wrapText="1"/>
    </xf>
    <xf numFmtId="0" fontId="7" fillId="3" borderId="8" xfId="0" applyFont="1" applyFill="1" applyBorder="1" applyAlignment="1" applyProtection="1">
      <alignment horizontal="center" vertical="center"/>
    </xf>
    <xf numFmtId="2" fontId="7" fillId="3" borderId="6" xfId="0" applyNumberFormat="1" applyFont="1" applyFill="1" applyBorder="1" applyProtection="1">
      <protection hidden="1"/>
    </xf>
    <xf numFmtId="0" fontId="7" fillId="3" borderId="6" xfId="0" applyFont="1" applyFill="1" applyBorder="1" applyProtection="1">
      <protection hidden="1"/>
    </xf>
    <xf numFmtId="9" fontId="7" fillId="3" borderId="6" xfId="0" applyNumberFormat="1" applyFont="1" applyFill="1" applyBorder="1" applyProtection="1">
      <protection hidden="1"/>
    </xf>
    <xf numFmtId="10" fontId="7" fillId="3" borderId="8" xfId="0" applyNumberFormat="1" applyFont="1" applyFill="1" applyBorder="1" applyProtection="1">
      <protection hidden="1"/>
    </xf>
    <xf numFmtId="0" fontId="7" fillId="3" borderId="0" xfId="0" applyFont="1" applyFill="1"/>
    <xf numFmtId="0" fontId="0" fillId="3" borderId="1" xfId="0" applyFill="1" applyBorder="1" applyAlignment="1" applyProtection="1">
      <alignment vertical="top"/>
      <protection locked="0"/>
    </xf>
    <xf numFmtId="0" fontId="0" fillId="3" borderId="2" xfId="0" applyFill="1" applyBorder="1" applyAlignment="1" applyProtection="1">
      <alignment vertical="top"/>
      <protection locked="0"/>
    </xf>
    <xf numFmtId="0" fontId="0" fillId="3" borderId="2" xfId="0" applyFill="1" applyBorder="1" applyAlignment="1" applyProtection="1">
      <alignment horizontal="center" vertical="top"/>
      <protection locked="0"/>
    </xf>
    <xf numFmtId="49" fontId="0" fillId="3" borderId="2" xfId="0" applyNumberFormat="1" applyFill="1" applyBorder="1" applyAlignment="1" applyProtection="1">
      <alignment vertical="top"/>
      <protection locked="0"/>
    </xf>
    <xf numFmtId="2" fontId="2" fillId="3" borderId="2" xfId="0" applyNumberFormat="1" applyFont="1" applyFill="1" applyBorder="1" applyAlignment="1" applyProtection="1">
      <alignment horizontal="center" vertical="top"/>
      <protection locked="0"/>
    </xf>
    <xf numFmtId="9" fontId="3" fillId="3" borderId="2" xfId="0" applyNumberFormat="1" applyFont="1" applyFill="1" applyBorder="1" applyAlignment="1" applyProtection="1">
      <alignment horizontal="center" vertical="top"/>
      <protection locked="0"/>
    </xf>
    <xf numFmtId="2" fontId="4" fillId="3" borderId="2" xfId="0" applyNumberFormat="1" applyFont="1" applyFill="1" applyBorder="1" applyAlignment="1" applyProtection="1">
      <alignment horizontal="center" vertical="center"/>
      <protection locked="0"/>
    </xf>
    <xf numFmtId="9" fontId="0" fillId="3" borderId="2" xfId="0" applyNumberFormat="1" applyFill="1" applyBorder="1" applyProtection="1">
      <protection locked="0"/>
    </xf>
    <xf numFmtId="10" fontId="0" fillId="3" borderId="2" xfId="0" applyNumberFormat="1" applyFill="1" applyBorder="1" applyProtection="1">
      <protection locked="0"/>
    </xf>
    <xf numFmtId="9" fontId="0" fillId="3" borderId="2" xfId="0" applyNumberFormat="1" applyFill="1" applyBorder="1" applyAlignment="1" applyProtection="1">
      <alignment vertical="top"/>
      <protection locked="0"/>
    </xf>
    <xf numFmtId="0" fontId="0" fillId="3" borderId="1" xfId="0" applyFill="1" applyBorder="1" applyAlignment="1" applyProtection="1">
      <alignment vertical="top"/>
      <protection hidden="1"/>
    </xf>
    <xf numFmtId="0" fontId="0" fillId="3" borderId="2" xfId="0" applyFill="1" applyBorder="1" applyAlignment="1" applyProtection="1">
      <alignment vertical="top"/>
      <protection hidden="1"/>
    </xf>
    <xf numFmtId="0" fontId="0" fillId="3" borderId="2" xfId="0" applyFill="1" applyBorder="1" applyAlignment="1" applyProtection="1">
      <alignment horizontal="center" vertical="top"/>
      <protection hidden="1"/>
    </xf>
    <xf numFmtId="49" fontId="0" fillId="3" borderId="2" xfId="0" applyNumberFormat="1" applyFill="1" applyBorder="1" applyAlignment="1" applyProtection="1">
      <alignment vertical="top"/>
      <protection hidden="1"/>
    </xf>
    <xf numFmtId="2" fontId="2" fillId="3" borderId="2" xfId="0" applyNumberFormat="1" applyFont="1" applyFill="1" applyBorder="1" applyAlignment="1" applyProtection="1">
      <alignment horizontal="center" vertical="top"/>
      <protection hidden="1"/>
    </xf>
    <xf numFmtId="9" fontId="3" fillId="3" borderId="2" xfId="0" applyNumberFormat="1" applyFont="1" applyFill="1" applyBorder="1" applyAlignment="1" applyProtection="1">
      <alignment horizontal="center" vertical="top"/>
      <protection hidden="1"/>
    </xf>
    <xf numFmtId="2" fontId="4" fillId="3" borderId="2" xfId="0" applyNumberFormat="1" applyFont="1" applyFill="1" applyBorder="1" applyAlignment="1" applyProtection="1">
      <alignment horizontal="center" vertical="center"/>
      <protection hidden="1"/>
    </xf>
    <xf numFmtId="9" fontId="0" fillId="3" borderId="2" xfId="0" applyNumberFormat="1" applyFill="1" applyBorder="1" applyAlignment="1" applyProtection="1">
      <alignment vertical="top"/>
      <protection hidden="1"/>
    </xf>
    <xf numFmtId="10" fontId="0" fillId="3" borderId="2" xfId="0" applyNumberFormat="1" applyFill="1" applyBorder="1" applyProtection="1">
      <protection hidden="1"/>
    </xf>
    <xf numFmtId="9" fontId="0" fillId="3" borderId="0" xfId="0" applyNumberFormat="1" applyFill="1" applyProtection="1"/>
    <xf numFmtId="0" fontId="0" fillId="3" borderId="2" xfId="0" applyFill="1" applyBorder="1" applyProtection="1">
      <protection hidden="1"/>
    </xf>
    <xf numFmtId="0" fontId="0" fillId="0" borderId="5" xfId="0" applyFill="1" applyBorder="1" applyProtection="1">
      <protection hidden="1"/>
    </xf>
    <xf numFmtId="0" fontId="0" fillId="0" borderId="6" xfId="0" applyFill="1" applyBorder="1" applyProtection="1">
      <protection hidden="1"/>
    </xf>
    <xf numFmtId="2" fontId="0" fillId="0" borderId="6" xfId="0" applyNumberFormat="1" applyFill="1" applyBorder="1" applyProtection="1">
      <protection hidden="1"/>
    </xf>
    <xf numFmtId="10" fontId="0" fillId="0" borderId="6" xfId="0" applyNumberFormat="1" applyFill="1" applyBorder="1" applyProtection="1">
      <protection hidden="1"/>
    </xf>
    <xf numFmtId="9" fontId="0" fillId="0" borderId="6" xfId="0" applyNumberFormat="1" applyFill="1" applyBorder="1" applyProtection="1">
      <protection hidden="1"/>
    </xf>
    <xf numFmtId="10" fontId="0" fillId="0" borderId="8" xfId="0" applyNumberFormat="1" applyFill="1" applyBorder="1" applyProtection="1">
      <protection hidden="1"/>
    </xf>
    <xf numFmtId="0" fontId="0" fillId="0" borderId="2" xfId="0" applyFill="1" applyBorder="1" applyProtection="1">
      <protection hidden="1"/>
    </xf>
    <xf numFmtId="0" fontId="0" fillId="4" borderId="3" xfId="0" applyFill="1" applyBorder="1" applyAlignment="1" applyProtection="1">
      <alignment vertical="top"/>
      <protection locked="0"/>
    </xf>
    <xf numFmtId="0" fontId="3" fillId="4" borderId="3" xfId="0" applyFont="1" applyFill="1" applyBorder="1" applyAlignment="1" applyProtection="1">
      <alignment vertical="top"/>
      <protection locked="0"/>
    </xf>
    <xf numFmtId="1" fontId="0" fillId="4" borderId="3" xfId="0" applyNumberFormat="1" applyFill="1" applyBorder="1" applyAlignment="1" applyProtection="1">
      <alignment vertical="top"/>
      <protection locked="0"/>
    </xf>
    <xf numFmtId="9" fontId="3" fillId="4" borderId="3" xfId="0" applyNumberFormat="1" applyFont="1" applyFill="1" applyBorder="1" applyAlignment="1" applyProtection="1">
      <alignment horizontal="center" vertical="top" wrapText="1"/>
      <protection locked="0"/>
    </xf>
    <xf numFmtId="9" fontId="0" fillId="4" borderId="3" xfId="0" applyNumberFormat="1" applyFill="1" applyBorder="1" applyAlignment="1" applyProtection="1">
      <alignment vertical="top"/>
      <protection locked="0"/>
    </xf>
    <xf numFmtId="10" fontId="0" fillId="4" borderId="3" xfId="0" applyNumberFormat="1" applyFill="1" applyBorder="1" applyProtection="1">
      <protection locked="0"/>
    </xf>
    <xf numFmtId="2" fontId="3" fillId="3" borderId="3" xfId="0" applyNumberFormat="1" applyFont="1" applyFill="1" applyBorder="1" applyAlignment="1" applyProtection="1">
      <alignment vertical="top" wrapText="1"/>
      <protection locked="0"/>
    </xf>
    <xf numFmtId="0" fontId="0" fillId="3" borderId="3" xfId="0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0" fontId="0" fillId="3" borderId="3" xfId="0" applyFill="1" applyBorder="1" applyAlignment="1" applyProtection="1">
      <alignment horizontal="center" vertical="center"/>
      <protection locked="0"/>
    </xf>
    <xf numFmtId="9" fontId="0" fillId="4" borderId="3" xfId="0" applyNumberFormat="1" applyFill="1" applyBorder="1" applyProtection="1">
      <protection locked="0"/>
    </xf>
    <xf numFmtId="0" fontId="0" fillId="4" borderId="3" xfId="0" applyFill="1" applyBorder="1" applyAlignment="1" applyProtection="1">
      <alignment horizontal="center" vertical="top"/>
      <protection locked="0"/>
    </xf>
    <xf numFmtId="0" fontId="3" fillId="3" borderId="3" xfId="0" applyFont="1" applyFill="1" applyBorder="1" applyAlignment="1" applyProtection="1">
      <alignment vertical="top" wrapText="1"/>
      <protection locked="0"/>
    </xf>
    <xf numFmtId="16" fontId="4" fillId="3" borderId="3" xfId="0" applyNumberFormat="1" applyFont="1" applyFill="1" applyBorder="1" applyAlignment="1" applyProtection="1">
      <alignment horizontal="center" vertical="center"/>
      <protection locked="0"/>
    </xf>
    <xf numFmtId="2" fontId="12" fillId="9" borderId="39" xfId="0" applyNumberFormat="1" applyFont="1" applyFill="1" applyBorder="1"/>
    <xf numFmtId="0" fontId="12" fillId="10" borderId="38" xfId="0" applyFont="1" applyFill="1" applyBorder="1"/>
    <xf numFmtId="2" fontId="12" fillId="10" borderId="39" xfId="0" applyNumberFormat="1" applyFont="1" applyFill="1" applyBorder="1"/>
    <xf numFmtId="0" fontId="12" fillId="9" borderId="38" xfId="0" applyFont="1" applyFill="1" applyBorder="1"/>
    <xf numFmtId="2" fontId="15" fillId="8" borderId="19" xfId="0" applyNumberFormat="1" applyFont="1" applyFill="1" applyBorder="1" applyAlignment="1">
      <alignment horizontal="right"/>
    </xf>
    <xf numFmtId="9" fontId="15" fillId="0" borderId="19" xfId="0" applyNumberFormat="1" applyFont="1" applyBorder="1" applyAlignment="1">
      <alignment horizontal="center"/>
    </xf>
    <xf numFmtId="2" fontId="15" fillId="0" borderId="19" xfId="3" applyNumberFormat="1" applyFont="1" applyBorder="1" applyAlignment="1">
      <alignment horizontal="right"/>
    </xf>
    <xf numFmtId="2" fontId="15" fillId="0" borderId="19" xfId="0" applyNumberFormat="1" applyFont="1" applyBorder="1" applyAlignment="1">
      <alignment horizontal="center"/>
    </xf>
    <xf numFmtId="2" fontId="15" fillId="0" borderId="19" xfId="0" applyNumberFormat="1" applyFont="1" applyBorder="1" applyAlignment="1">
      <alignment horizontal="right"/>
    </xf>
    <xf numFmtId="2" fontId="15" fillId="0" borderId="19" xfId="0" quotePrefix="1" applyNumberFormat="1" applyFont="1" applyBorder="1" applyAlignment="1">
      <alignment horizontal="center"/>
    </xf>
    <xf numFmtId="2" fontId="15" fillId="0" borderId="19" xfId="2" quotePrefix="1" applyNumberFormat="1" applyFont="1" applyBorder="1" applyAlignment="1">
      <alignment horizontal="right"/>
    </xf>
    <xf numFmtId="10" fontId="15" fillId="0" borderId="42" xfId="0" applyNumberFormat="1" applyFont="1" applyBorder="1" applyAlignment="1">
      <alignment horizontal="center"/>
    </xf>
    <xf numFmtId="2" fontId="15" fillId="7" borderId="19" xfId="0" applyNumberFormat="1" applyFont="1" applyFill="1" applyBorder="1" applyAlignment="1">
      <alignment horizontal="right"/>
    </xf>
    <xf numFmtId="9" fontId="15" fillId="7" borderId="19" xfId="0" applyNumberFormat="1" applyFont="1" applyFill="1" applyBorder="1" applyAlignment="1">
      <alignment horizontal="center"/>
    </xf>
    <xf numFmtId="2" fontId="15" fillId="7" borderId="19" xfId="3" applyNumberFormat="1" applyFont="1" applyFill="1" applyBorder="1" applyAlignment="1">
      <alignment horizontal="right"/>
    </xf>
    <xf numFmtId="2" fontId="15" fillId="7" borderId="19" xfId="0" applyNumberFormat="1" applyFont="1" applyFill="1" applyBorder="1" applyAlignment="1">
      <alignment horizontal="center"/>
    </xf>
    <xf numFmtId="2" fontId="15" fillId="7" borderId="19" xfId="0" quotePrefix="1" applyNumberFormat="1" applyFont="1" applyFill="1" applyBorder="1" applyAlignment="1">
      <alignment horizontal="center"/>
    </xf>
    <xf numFmtId="2" fontId="15" fillId="7" borderId="19" xfId="2" quotePrefix="1" applyNumberFormat="1" applyFont="1" applyFill="1" applyBorder="1" applyAlignment="1">
      <alignment horizontal="right"/>
    </xf>
    <xf numFmtId="10" fontId="15" fillId="7" borderId="42" xfId="0" applyNumberFormat="1" applyFont="1" applyFill="1" applyBorder="1" applyAlignment="1">
      <alignment horizontal="center"/>
    </xf>
    <xf numFmtId="2" fontId="15" fillId="8" borderId="44" xfId="0" applyNumberFormat="1" applyFont="1" applyFill="1" applyBorder="1" applyAlignment="1">
      <alignment horizontal="right"/>
    </xf>
    <xf numFmtId="9" fontId="15" fillId="0" borderId="44" xfId="0" applyNumberFormat="1" applyFont="1" applyBorder="1" applyAlignment="1">
      <alignment horizontal="center"/>
    </xf>
    <xf numFmtId="2" fontId="15" fillId="0" borderId="44" xfId="3" applyNumberFormat="1" applyFont="1" applyBorder="1" applyAlignment="1">
      <alignment horizontal="right"/>
    </xf>
    <xf numFmtId="2" fontId="15" fillId="0" borderId="44" xfId="0" applyNumberFormat="1" applyFont="1" applyBorder="1" applyAlignment="1">
      <alignment horizontal="center"/>
    </xf>
    <xf numFmtId="2" fontId="15" fillId="0" borderId="44" xfId="0" applyNumberFormat="1" applyFont="1" applyBorder="1" applyAlignment="1">
      <alignment horizontal="right"/>
    </xf>
    <xf numFmtId="2" fontId="15" fillId="0" borderId="44" xfId="0" quotePrefix="1" applyNumberFormat="1" applyFont="1" applyBorder="1" applyAlignment="1">
      <alignment horizontal="center"/>
    </xf>
    <xf numFmtId="2" fontId="15" fillId="0" borderId="44" xfId="2" quotePrefix="1" applyNumberFormat="1" applyFont="1" applyBorder="1" applyAlignment="1">
      <alignment horizontal="right"/>
    </xf>
    <xf numFmtId="10" fontId="15" fillId="0" borderId="45" xfId="0" applyNumberFormat="1" applyFont="1" applyBorder="1" applyAlignment="1">
      <alignment horizontal="center"/>
    </xf>
    <xf numFmtId="2" fontId="33" fillId="8" borderId="19" xfId="0" applyNumberFormat="1" applyFont="1" applyFill="1" applyBorder="1" applyAlignment="1">
      <alignment horizontal="right"/>
    </xf>
    <xf numFmtId="9" fontId="33" fillId="0" borderId="19" xfId="0" applyNumberFormat="1" applyFont="1" applyBorder="1" applyAlignment="1">
      <alignment horizontal="center"/>
    </xf>
    <xf numFmtId="2" fontId="33" fillId="0" borderId="19" xfId="3" applyNumberFormat="1" applyFont="1" applyBorder="1" applyAlignment="1">
      <alignment horizontal="right"/>
    </xf>
    <xf numFmtId="2" fontId="33" fillId="0" borderId="19" xfId="0" applyNumberFormat="1" applyFont="1" applyBorder="1" applyAlignment="1">
      <alignment horizontal="center"/>
    </xf>
    <xf numFmtId="2" fontId="33" fillId="0" borderId="19" xfId="0" applyNumberFormat="1" applyFont="1" applyBorder="1" applyAlignment="1">
      <alignment horizontal="right"/>
    </xf>
    <xf numFmtId="2" fontId="33" fillId="0" borderId="19" xfId="0" quotePrefix="1" applyNumberFormat="1" applyFont="1" applyBorder="1" applyAlignment="1">
      <alignment horizontal="center"/>
    </xf>
    <xf numFmtId="2" fontId="33" fillId="0" borderId="19" xfId="2" quotePrefix="1" applyNumberFormat="1" applyFont="1" applyBorder="1" applyAlignment="1">
      <alignment horizontal="right"/>
    </xf>
    <xf numFmtId="2" fontId="33" fillId="0" borderId="19" xfId="3" quotePrefix="1" applyNumberFormat="1" applyFont="1" applyBorder="1" applyAlignment="1">
      <alignment horizontal="right"/>
    </xf>
    <xf numFmtId="10" fontId="33" fillId="0" borderId="42" xfId="0" applyNumberFormat="1" applyFont="1" applyBorder="1" applyAlignment="1">
      <alignment horizontal="center"/>
    </xf>
    <xf numFmtId="2" fontId="33" fillId="7" borderId="19" xfId="0" applyNumberFormat="1" applyFont="1" applyFill="1" applyBorder="1" applyAlignment="1">
      <alignment horizontal="right"/>
    </xf>
    <xf numFmtId="9" fontId="33" fillId="7" borderId="19" xfId="0" applyNumberFormat="1" applyFont="1" applyFill="1" applyBorder="1" applyAlignment="1">
      <alignment horizontal="center"/>
    </xf>
    <xf numFmtId="2" fontId="33" fillId="7" borderId="19" xfId="3" applyNumberFormat="1" applyFont="1" applyFill="1" applyBorder="1" applyAlignment="1">
      <alignment horizontal="right"/>
    </xf>
    <xf numFmtId="2" fontId="33" fillId="7" borderId="19" xfId="0" applyNumberFormat="1" applyFont="1" applyFill="1" applyBorder="1" applyAlignment="1">
      <alignment horizontal="center"/>
    </xf>
    <xf numFmtId="2" fontId="33" fillId="7" borderId="19" xfId="0" quotePrefix="1" applyNumberFormat="1" applyFont="1" applyFill="1" applyBorder="1" applyAlignment="1">
      <alignment horizontal="center"/>
    </xf>
    <xf numFmtId="2" fontId="33" fillId="7" borderId="19" xfId="2" quotePrefix="1" applyNumberFormat="1" applyFont="1" applyFill="1" applyBorder="1" applyAlignment="1">
      <alignment horizontal="right"/>
    </xf>
    <xf numFmtId="2" fontId="33" fillId="7" borderId="19" xfId="3" quotePrefix="1" applyNumberFormat="1" applyFont="1" applyFill="1" applyBorder="1" applyAlignment="1">
      <alignment horizontal="right"/>
    </xf>
    <xf numFmtId="10" fontId="33" fillId="7" borderId="42" xfId="0" applyNumberFormat="1" applyFont="1" applyFill="1" applyBorder="1" applyAlignment="1">
      <alignment horizontal="center"/>
    </xf>
    <xf numFmtId="2" fontId="33" fillId="8" borderId="44" xfId="0" applyNumberFormat="1" applyFont="1" applyFill="1" applyBorder="1" applyAlignment="1">
      <alignment horizontal="right"/>
    </xf>
    <xf numFmtId="9" fontId="33" fillId="0" borderId="44" xfId="0" applyNumberFormat="1" applyFont="1" applyBorder="1" applyAlignment="1">
      <alignment horizontal="center"/>
    </xf>
    <xf numFmtId="2" fontId="33" fillId="0" borderId="44" xfId="3" applyNumberFormat="1" applyFont="1" applyBorder="1" applyAlignment="1">
      <alignment horizontal="right"/>
    </xf>
    <xf numFmtId="2" fontId="33" fillId="0" borderId="44" xfId="0" applyNumberFormat="1" applyFont="1" applyBorder="1" applyAlignment="1">
      <alignment horizontal="center"/>
    </xf>
    <xf numFmtId="2" fontId="33" fillId="0" borderId="44" xfId="0" applyNumberFormat="1" applyFont="1" applyBorder="1" applyAlignment="1">
      <alignment horizontal="right"/>
    </xf>
    <xf numFmtId="2" fontId="33" fillId="0" borderId="44" xfId="0" quotePrefix="1" applyNumberFormat="1" applyFont="1" applyBorder="1" applyAlignment="1">
      <alignment horizontal="center"/>
    </xf>
    <xf numFmtId="2" fontId="33" fillId="0" borderId="44" xfId="2" quotePrefix="1" applyNumberFormat="1" applyFont="1" applyBorder="1" applyAlignment="1">
      <alignment horizontal="right"/>
    </xf>
    <xf numFmtId="2" fontId="33" fillId="0" borderId="44" xfId="3" quotePrefix="1" applyNumberFormat="1" applyFont="1" applyBorder="1" applyAlignment="1">
      <alignment horizontal="right"/>
    </xf>
    <xf numFmtId="10" fontId="33" fillId="0" borderId="45" xfId="0" applyNumberFormat="1" applyFont="1" applyBorder="1" applyAlignment="1">
      <alignment horizontal="center"/>
    </xf>
    <xf numFmtId="2" fontId="15" fillId="0" borderId="19" xfId="0" quotePrefix="1" applyNumberFormat="1" applyFont="1" applyBorder="1" applyAlignment="1">
      <alignment horizontal="right"/>
    </xf>
    <xf numFmtId="10" fontId="15" fillId="0" borderId="42" xfId="0" quotePrefix="1" applyNumberFormat="1" applyFont="1" applyBorder="1" applyAlignment="1">
      <alignment horizontal="center"/>
    </xf>
    <xf numFmtId="2" fontId="15" fillId="7" borderId="19" xfId="0" quotePrefix="1" applyNumberFormat="1" applyFont="1" applyFill="1" applyBorder="1" applyAlignment="1">
      <alignment horizontal="right"/>
    </xf>
    <xf numFmtId="2" fontId="15" fillId="0" borderId="44" xfId="0" quotePrefix="1" applyNumberFormat="1" applyFont="1" applyBorder="1" applyAlignment="1">
      <alignment horizontal="right"/>
    </xf>
    <xf numFmtId="2" fontId="33" fillId="0" borderId="19" xfId="0" quotePrefix="1" applyNumberFormat="1" applyFont="1" applyBorder="1" applyAlignment="1">
      <alignment horizontal="right"/>
    </xf>
    <xf numFmtId="10" fontId="33" fillId="0" borderId="42" xfId="0" quotePrefix="1" applyNumberFormat="1" applyFont="1" applyBorder="1" applyAlignment="1">
      <alignment horizontal="center"/>
    </xf>
    <xf numFmtId="2" fontId="33" fillId="7" borderId="19" xfId="0" quotePrefix="1" applyNumberFormat="1" applyFont="1" applyFill="1" applyBorder="1" applyAlignment="1">
      <alignment horizontal="right"/>
    </xf>
    <xf numFmtId="2" fontId="33" fillId="0" borderId="44" xfId="0" quotePrefix="1" applyNumberFormat="1" applyFont="1" applyBorder="1" applyAlignment="1">
      <alignment horizontal="right"/>
    </xf>
    <xf numFmtId="2" fontId="33" fillId="0" borderId="19" xfId="0" applyNumberFormat="1" applyFont="1" applyBorder="1"/>
    <xf numFmtId="2" fontId="33" fillId="0" borderId="44" xfId="0" applyNumberFormat="1" applyFont="1" applyBorder="1"/>
    <xf numFmtId="2" fontId="15" fillId="0" borderId="19" xfId="0" applyNumberFormat="1" applyFont="1" applyBorder="1"/>
    <xf numFmtId="2" fontId="15" fillId="0" borderId="44" xfId="0" applyNumberFormat="1" applyFont="1" applyBorder="1"/>
    <xf numFmtId="9" fontId="0" fillId="0" borderId="0" xfId="0" applyNumberFormat="1" applyAlignment="1">
      <alignment horizontal="left"/>
    </xf>
    <xf numFmtId="9" fontId="0" fillId="0" borderId="0" xfId="0" applyNumberFormat="1" applyAlignment="1">
      <alignment horizontal="center" vertical="center"/>
    </xf>
    <xf numFmtId="9" fontId="12" fillId="10" borderId="39" xfId="0" applyNumberFormat="1" applyFont="1" applyFill="1" applyBorder="1" applyAlignment="1">
      <alignment horizontal="center"/>
    </xf>
    <xf numFmtId="0" fontId="12" fillId="9" borderId="39" xfId="0" applyFont="1" applyFill="1" applyBorder="1" applyAlignment="1">
      <alignment horizontal="center"/>
    </xf>
    <xf numFmtId="9" fontId="33" fillId="8" borderId="19" xfId="0" applyNumberFormat="1" applyFont="1" applyFill="1" applyBorder="1" applyAlignment="1">
      <alignment horizontal="center"/>
    </xf>
    <xf numFmtId="9" fontId="33" fillId="8" borderId="44" xfId="0" applyNumberFormat="1" applyFont="1" applyFill="1" applyBorder="1" applyAlignment="1">
      <alignment horizontal="center"/>
    </xf>
    <xf numFmtId="9" fontId="12" fillId="0" borderId="0" xfId="0" applyNumberFormat="1" applyFont="1" applyAlignment="1">
      <alignment horizontal="center"/>
    </xf>
    <xf numFmtId="0" fontId="12" fillId="10" borderId="39" xfId="0" applyFont="1" applyFill="1" applyBorder="1" applyAlignment="1">
      <alignment horizontal="center"/>
    </xf>
    <xf numFmtId="9" fontId="15" fillId="8" borderId="19" xfId="0" applyNumberFormat="1" applyFont="1" applyFill="1" applyBorder="1" applyAlignment="1">
      <alignment horizontal="center"/>
    </xf>
    <xf numFmtId="9" fontId="15" fillId="8" borderId="44" xfId="0" applyNumberFormat="1" applyFont="1" applyFill="1" applyBorder="1" applyAlignment="1">
      <alignment horizontal="center"/>
    </xf>
    <xf numFmtId="9" fontId="0" fillId="3" borderId="0" xfId="0" applyNumberFormat="1" applyFill="1" applyAlignment="1">
      <alignment horizontal="center"/>
    </xf>
    <xf numFmtId="9" fontId="0" fillId="3" borderId="0" xfId="0" applyNumberFormat="1" applyFill="1" applyBorder="1" applyAlignment="1">
      <alignment horizontal="center"/>
    </xf>
    <xf numFmtId="9" fontId="22" fillId="3" borderId="0" xfId="0" applyNumberFormat="1" applyFont="1" applyFill="1" applyBorder="1" applyAlignment="1">
      <alignment horizontal="center"/>
    </xf>
    <xf numFmtId="9" fontId="12" fillId="3" borderId="0" xfId="0" applyNumberFormat="1" applyFont="1" applyFill="1" applyBorder="1" applyAlignment="1">
      <alignment horizontal="center"/>
    </xf>
    <xf numFmtId="9" fontId="12" fillId="9" borderId="39" xfId="0" applyNumberFormat="1" applyFont="1" applyFill="1" applyBorder="1" applyAlignment="1">
      <alignment horizontal="center"/>
    </xf>
    <xf numFmtId="2" fontId="0" fillId="3" borderId="0" xfId="0" applyNumberFormat="1" applyFill="1" applyAlignment="1">
      <alignment horizontal="center"/>
    </xf>
    <xf numFmtId="2" fontId="0" fillId="3" borderId="0" xfId="0" applyNumberFormat="1" applyFill="1" applyBorder="1" applyAlignment="1">
      <alignment horizontal="center"/>
    </xf>
    <xf numFmtId="2" fontId="22" fillId="3" borderId="0" xfId="0" applyNumberFormat="1" applyFont="1" applyFill="1" applyBorder="1" applyAlignment="1">
      <alignment horizontal="center"/>
    </xf>
    <xf numFmtId="2" fontId="12" fillId="3" borderId="0" xfId="0" applyNumberFormat="1" applyFont="1" applyFill="1" applyBorder="1" applyAlignment="1">
      <alignment horizontal="center"/>
    </xf>
    <xf numFmtId="10" fontId="0" fillId="3" borderId="0" xfId="0" applyNumberFormat="1" applyFill="1" applyAlignment="1">
      <alignment horizontal="center"/>
    </xf>
    <xf numFmtId="10" fontId="0" fillId="3" borderId="0" xfId="0" applyNumberFormat="1" applyFill="1" applyBorder="1" applyAlignment="1">
      <alignment horizontal="center"/>
    </xf>
    <xf numFmtId="10" fontId="22" fillId="3" borderId="0" xfId="0" applyNumberFormat="1" applyFont="1" applyFill="1" applyBorder="1" applyAlignment="1">
      <alignment horizontal="center"/>
    </xf>
    <xf numFmtId="10" fontId="12" fillId="3" borderId="0" xfId="0" applyNumberFormat="1" applyFont="1" applyFill="1" applyBorder="1" applyAlignment="1">
      <alignment horizontal="center"/>
    </xf>
    <xf numFmtId="0" fontId="0" fillId="4" borderId="3" xfId="0" applyFill="1" applyBorder="1" applyProtection="1">
      <protection locked="0"/>
    </xf>
    <xf numFmtId="0" fontId="0" fillId="4" borderId="1" xfId="0" applyFill="1" applyBorder="1" applyProtection="1">
      <protection hidden="1"/>
    </xf>
    <xf numFmtId="0" fontId="0" fillId="4" borderId="4" xfId="0" applyFill="1" applyBorder="1" applyAlignment="1" applyProtection="1">
      <alignment horizontal="center" vertical="center"/>
      <protection hidden="1"/>
    </xf>
    <xf numFmtId="49" fontId="35" fillId="4" borderId="2" xfId="0" applyNumberFormat="1" applyFont="1" applyFill="1" applyBorder="1" applyAlignment="1" applyProtection="1">
      <alignment vertical="top"/>
      <protection locked="0"/>
    </xf>
    <xf numFmtId="0" fontId="35" fillId="4" borderId="2" xfId="0" applyFont="1" applyFill="1" applyBorder="1" applyAlignment="1" applyProtection="1">
      <alignment vertical="top" wrapText="1"/>
      <protection locked="0"/>
    </xf>
    <xf numFmtId="49" fontId="5" fillId="4" borderId="2" xfId="0" applyNumberFormat="1" applyFont="1" applyFill="1" applyBorder="1" applyAlignment="1" applyProtection="1">
      <alignment horizontal="center" vertical="center"/>
      <protection locked="0"/>
    </xf>
    <xf numFmtId="49" fontId="29" fillId="4" borderId="2" xfId="0" applyNumberFormat="1" applyFont="1" applyFill="1" applyBorder="1" applyAlignment="1" applyProtection="1">
      <alignment horizontal="center" vertical="center"/>
      <protection locked="0"/>
    </xf>
    <xf numFmtId="1" fontId="5" fillId="4" borderId="2" xfId="0" applyNumberFormat="1" applyFont="1" applyFill="1" applyBorder="1" applyAlignment="1" applyProtection="1">
      <alignment horizontal="center" vertical="center"/>
      <protection locked="0"/>
    </xf>
    <xf numFmtId="49" fontId="35" fillId="4" borderId="3" xfId="0" applyNumberFormat="1" applyFont="1" applyFill="1" applyBorder="1" applyAlignment="1" applyProtection="1">
      <alignment vertical="top"/>
      <protection locked="0"/>
    </xf>
    <xf numFmtId="0" fontId="35" fillId="4" borderId="3" xfId="0" applyFont="1" applyFill="1" applyBorder="1" applyAlignment="1" applyProtection="1">
      <alignment vertical="top" wrapText="1"/>
      <protection locked="0"/>
    </xf>
    <xf numFmtId="2" fontId="2" fillId="4" borderId="3" xfId="0" applyNumberFormat="1" applyFont="1" applyFill="1" applyBorder="1" applyAlignment="1" applyProtection="1">
      <alignment horizontal="center" vertical="top"/>
      <protection locked="0"/>
    </xf>
    <xf numFmtId="2" fontId="4" fillId="4" borderId="3" xfId="0" applyNumberFormat="1" applyFont="1" applyFill="1" applyBorder="1" applyAlignment="1" applyProtection="1">
      <alignment horizontal="center" vertical="center"/>
      <protection locked="0"/>
    </xf>
    <xf numFmtId="49" fontId="5" fillId="4" borderId="3" xfId="0" applyNumberFormat="1" applyFont="1" applyFill="1" applyBorder="1" applyAlignment="1" applyProtection="1">
      <alignment horizontal="center" vertical="center"/>
      <protection locked="0"/>
    </xf>
    <xf numFmtId="1" fontId="5" fillId="4" borderId="3" xfId="0" applyNumberFormat="1" applyFont="1" applyFill="1" applyBorder="1" applyAlignment="1" applyProtection="1">
      <alignment horizontal="center" vertical="center"/>
      <protection locked="0"/>
    </xf>
    <xf numFmtId="1" fontId="31" fillId="3" borderId="0" xfId="0" applyNumberFormat="1" applyFont="1" applyFill="1" applyAlignment="1">
      <alignment vertical="center"/>
    </xf>
    <xf numFmtId="1" fontId="32" fillId="3" borderId="0" xfId="0" applyNumberFormat="1" applyFont="1" applyFill="1" applyAlignment="1">
      <alignment vertical="center"/>
    </xf>
    <xf numFmtId="1" fontId="32" fillId="3" borderId="0" xfId="0" applyNumberFormat="1" applyFont="1" applyFill="1" applyBorder="1" applyAlignment="1">
      <alignment vertical="center"/>
    </xf>
    <xf numFmtId="1" fontId="32" fillId="3" borderId="30" xfId="0" applyNumberFormat="1" applyFont="1" applyFill="1" applyBorder="1" applyAlignment="1">
      <alignment vertical="center"/>
    </xf>
    <xf numFmtId="1" fontId="32" fillId="0" borderId="0" xfId="0" applyNumberFormat="1" applyFont="1" applyAlignment="1">
      <alignment vertical="center"/>
    </xf>
    <xf numFmtId="0" fontId="36" fillId="3" borderId="0" xfId="0" applyFont="1" applyFill="1" applyAlignment="1">
      <alignment horizontal="right"/>
    </xf>
    <xf numFmtId="0" fontId="30" fillId="3" borderId="0" xfId="0" applyFont="1" applyFill="1" applyAlignment="1">
      <alignment horizontal="right"/>
    </xf>
    <xf numFmtId="0" fontId="34" fillId="3" borderId="0" xfId="0" applyFont="1" applyFill="1" applyAlignment="1">
      <alignment horizontal="right"/>
    </xf>
    <xf numFmtId="0" fontId="30" fillId="3" borderId="0" xfId="0" applyFont="1" applyFill="1" applyBorder="1" applyAlignment="1">
      <alignment horizontal="right"/>
    </xf>
    <xf numFmtId="0" fontId="30" fillId="3" borderId="31" xfId="0" applyFont="1" applyFill="1" applyBorder="1" applyAlignment="1">
      <alignment horizontal="right"/>
    </xf>
    <xf numFmtId="0" fontId="34" fillId="3" borderId="0" xfId="0" applyFont="1" applyFill="1" applyBorder="1" applyAlignment="1">
      <alignment horizontal="right"/>
    </xf>
    <xf numFmtId="0" fontId="37" fillId="3" borderId="0" xfId="0" applyFont="1" applyFill="1" applyAlignment="1">
      <alignment horizontal="right"/>
    </xf>
    <xf numFmtId="0" fontId="34" fillId="3" borderId="31" xfId="0" applyFont="1" applyFill="1" applyBorder="1" applyAlignment="1">
      <alignment horizontal="right"/>
    </xf>
    <xf numFmtId="165" fontId="34" fillId="3" borderId="0" xfId="0" applyNumberFormat="1" applyFont="1" applyFill="1" applyBorder="1" applyAlignment="1">
      <alignment horizontal="right"/>
    </xf>
    <xf numFmtId="0" fontId="30" fillId="0" borderId="0" xfId="0" applyFont="1" applyAlignment="1">
      <alignment horizontal="right"/>
    </xf>
    <xf numFmtId="0" fontId="0" fillId="4" borderId="2" xfId="0" applyNumberFormat="1" applyFill="1" applyBorder="1" applyProtection="1">
      <protection locked="0"/>
    </xf>
    <xf numFmtId="0" fontId="0" fillId="4" borderId="3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2" fontId="0" fillId="3" borderId="3" xfId="0" applyNumberFormat="1" applyFill="1" applyBorder="1" applyProtection="1">
      <protection hidden="1"/>
    </xf>
    <xf numFmtId="10" fontId="0" fillId="3" borderId="9" xfId="0" applyNumberFormat="1" applyFill="1" applyBorder="1" applyProtection="1">
      <protection hidden="1"/>
    </xf>
    <xf numFmtId="17" fontId="1" fillId="3" borderId="2" xfId="0" applyNumberFormat="1" applyFont="1" applyFill="1" applyBorder="1" applyAlignment="1" applyProtection="1">
      <alignment horizontal="center" vertical="center"/>
      <protection hidden="1"/>
    </xf>
    <xf numFmtId="0" fontId="0" fillId="3" borderId="1" xfId="0" applyFill="1" applyBorder="1" applyProtection="1">
      <protection locked="0"/>
    </xf>
    <xf numFmtId="0" fontId="0" fillId="3" borderId="3" xfId="0" applyFill="1" applyBorder="1" applyAlignment="1" applyProtection="1">
      <alignment vertical="top"/>
      <protection hidden="1"/>
    </xf>
    <xf numFmtId="0" fontId="0" fillId="3" borderId="3" xfId="0" applyFill="1" applyBorder="1" applyAlignment="1" applyProtection="1">
      <alignment horizontal="center" vertical="top"/>
      <protection hidden="1"/>
    </xf>
    <xf numFmtId="49" fontId="0" fillId="3" borderId="3" xfId="0" applyNumberFormat="1" applyFill="1" applyBorder="1" applyAlignment="1" applyProtection="1">
      <alignment vertical="top"/>
      <protection hidden="1"/>
    </xf>
    <xf numFmtId="0" fontId="0" fillId="3" borderId="3" xfId="0" applyFill="1" applyBorder="1" applyAlignment="1" applyProtection="1">
      <alignment vertical="top" wrapText="1"/>
      <protection hidden="1"/>
    </xf>
    <xf numFmtId="0" fontId="3" fillId="3" borderId="3" xfId="0" applyFont="1" applyFill="1" applyBorder="1" applyAlignment="1" applyProtection="1">
      <alignment vertical="top"/>
      <protection hidden="1"/>
    </xf>
    <xf numFmtId="2" fontId="2" fillId="3" borderId="3" xfId="0" applyNumberFormat="1" applyFont="1" applyFill="1" applyBorder="1" applyAlignment="1" applyProtection="1">
      <alignment horizontal="center" vertical="top"/>
      <protection hidden="1"/>
    </xf>
    <xf numFmtId="9" fontId="3" fillId="3" borderId="3" xfId="0" applyNumberFormat="1" applyFont="1" applyFill="1" applyBorder="1" applyAlignment="1" applyProtection="1">
      <alignment horizontal="center" vertical="top"/>
      <protection hidden="1"/>
    </xf>
    <xf numFmtId="2" fontId="4" fillId="3" borderId="3" xfId="0" applyNumberFormat="1" applyFont="1" applyFill="1" applyBorder="1" applyAlignment="1" applyProtection="1">
      <alignment horizontal="center" vertical="center"/>
      <protection hidden="1"/>
    </xf>
    <xf numFmtId="9" fontId="0" fillId="3" borderId="3" xfId="0" applyNumberFormat="1" applyFill="1" applyBorder="1" applyAlignment="1" applyProtection="1">
      <alignment vertical="top"/>
      <protection hidden="1"/>
    </xf>
    <xf numFmtId="10" fontId="0" fillId="3" borderId="3" xfId="0" applyNumberFormat="1" applyFill="1" applyBorder="1" applyProtection="1">
      <protection hidden="1"/>
    </xf>
    <xf numFmtId="2" fontId="0" fillId="3" borderId="3" xfId="0" applyNumberFormat="1" applyFill="1" applyBorder="1" applyAlignment="1" applyProtection="1">
      <alignment vertical="top" wrapText="1"/>
      <protection locked="0"/>
    </xf>
    <xf numFmtId="17" fontId="0" fillId="3" borderId="2" xfId="0" applyNumberFormat="1" applyFill="1" applyBorder="1" applyProtection="1">
      <protection locked="0"/>
    </xf>
    <xf numFmtId="0" fontId="1" fillId="3" borderId="3" xfId="0" applyFont="1" applyFill="1" applyBorder="1" applyAlignment="1" applyProtection="1">
      <alignment horizontal="center" vertical="center"/>
      <protection hidden="1"/>
    </xf>
    <xf numFmtId="0" fontId="0" fillId="3" borderId="3" xfId="0" applyFill="1" applyBorder="1" applyAlignment="1" applyProtection="1">
      <alignment horizontal="center" vertical="center"/>
      <protection hidden="1"/>
    </xf>
    <xf numFmtId="49" fontId="0" fillId="4" borderId="3" xfId="0" applyNumberFormat="1" applyFill="1" applyBorder="1" applyAlignment="1" applyProtection="1">
      <alignment vertical="top"/>
      <protection locked="0"/>
    </xf>
    <xf numFmtId="0" fontId="0" fillId="4" borderId="3" xfId="0" applyFill="1" applyBorder="1" applyAlignment="1" applyProtection="1">
      <alignment vertical="top" wrapText="1"/>
      <protection locked="0"/>
    </xf>
    <xf numFmtId="16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 applyProtection="1">
      <alignment horizontal="center" vertical="center"/>
      <protection locked="0"/>
    </xf>
    <xf numFmtId="2" fontId="0" fillId="3" borderId="2" xfId="0" applyNumberFormat="1" applyFill="1" applyBorder="1" applyProtection="1"/>
    <xf numFmtId="0" fontId="0" fillId="3" borderId="2" xfId="0" applyFill="1" applyBorder="1" applyProtection="1"/>
    <xf numFmtId="0" fontId="0" fillId="3" borderId="2" xfId="0" applyNumberFormat="1" applyFill="1" applyBorder="1" applyProtection="1"/>
    <xf numFmtId="10" fontId="0" fillId="3" borderId="4" xfId="0" applyNumberFormat="1" applyFill="1" applyBorder="1" applyProtection="1"/>
    <xf numFmtId="0" fontId="0" fillId="4" borderId="2" xfId="0" applyFill="1" applyBorder="1" applyAlignment="1" applyProtection="1">
      <alignment horizontal="center"/>
      <protection locked="0"/>
    </xf>
    <xf numFmtId="0" fontId="0" fillId="4" borderId="1" xfId="0" applyFill="1" applyBorder="1" applyProtection="1">
      <protection locked="0"/>
    </xf>
    <xf numFmtId="0" fontId="0" fillId="4" borderId="3" xfId="0" applyFill="1" applyBorder="1" applyProtection="1">
      <protection hidden="1"/>
    </xf>
    <xf numFmtId="0" fontId="0" fillId="4" borderId="3" xfId="0" applyFill="1" applyBorder="1" applyAlignment="1" applyProtection="1">
      <alignment horizontal="center"/>
      <protection hidden="1"/>
    </xf>
    <xf numFmtId="49" fontId="3" fillId="4" borderId="3" xfId="0" applyNumberFormat="1" applyFont="1" applyFill="1" applyBorder="1" applyAlignment="1" applyProtection="1">
      <alignment vertical="top"/>
      <protection locked="0"/>
    </xf>
    <xf numFmtId="0" fontId="3" fillId="4" borderId="3" xfId="0" applyFont="1" applyFill="1" applyBorder="1" applyAlignment="1" applyProtection="1">
      <alignment vertical="top" wrapText="1"/>
      <protection locked="0"/>
    </xf>
    <xf numFmtId="0" fontId="3" fillId="4" borderId="3" xfId="0" applyFont="1" applyFill="1" applyBorder="1" applyAlignment="1" applyProtection="1">
      <alignment vertical="top"/>
      <protection hidden="1"/>
    </xf>
    <xf numFmtId="2" fontId="2" fillId="4" borderId="3" xfId="0" applyNumberFormat="1" applyFont="1" applyFill="1" applyBorder="1" applyAlignment="1" applyProtection="1">
      <alignment horizontal="center" vertical="top" wrapText="1"/>
      <protection locked="0"/>
    </xf>
    <xf numFmtId="9" fontId="3" fillId="4" borderId="3" xfId="0" applyNumberFormat="1" applyFont="1" applyFill="1" applyBorder="1" applyAlignment="1" applyProtection="1">
      <alignment horizontal="center" vertical="top"/>
      <protection locked="0"/>
    </xf>
    <xf numFmtId="9" fontId="0" fillId="4" borderId="3" xfId="0" applyNumberFormat="1" applyFill="1" applyBorder="1" applyProtection="1">
      <protection hidden="1"/>
    </xf>
    <xf numFmtId="2" fontId="4" fillId="4" borderId="3" xfId="0" applyNumberFormat="1" applyFont="1" applyFill="1" applyBorder="1" applyAlignment="1" applyProtection="1">
      <alignment horizontal="center" vertical="center" wrapText="1"/>
      <protection locked="0"/>
    </xf>
    <xf numFmtId="0" fontId="0" fillId="4" borderId="3" xfId="0" applyFill="1" applyBorder="1" applyAlignment="1" applyProtection="1">
      <alignment horizontal="center" vertical="center"/>
      <protection hidden="1"/>
    </xf>
    <xf numFmtId="49" fontId="5" fillId="3" borderId="3" xfId="0" applyNumberFormat="1" applyFont="1" applyFill="1" applyBorder="1" applyAlignment="1" applyProtection="1">
      <alignment horizontal="center" vertical="center" wrapText="1"/>
      <protection locked="0"/>
    </xf>
    <xf numFmtId="1" fontId="5" fillId="3" borderId="3" xfId="0" applyNumberFormat="1" applyFont="1" applyFill="1" applyBorder="1" applyAlignment="1" applyProtection="1">
      <alignment horizontal="center" vertical="center" wrapText="1"/>
      <protection locked="0"/>
    </xf>
    <xf numFmtId="2" fontId="0" fillId="4" borderId="3" xfId="0" applyNumberFormat="1" applyFill="1" applyBorder="1" applyProtection="1">
      <protection hidden="1"/>
    </xf>
    <xf numFmtId="10" fontId="0" fillId="4" borderId="9" xfId="0" applyNumberFormat="1" applyFill="1" applyBorder="1" applyProtection="1">
      <protection hidden="1"/>
    </xf>
    <xf numFmtId="167" fontId="15" fillId="3" borderId="0" xfId="0" applyNumberFormat="1" applyFont="1" applyFill="1" applyBorder="1" applyAlignment="1">
      <alignment horizontal="center"/>
    </xf>
    <xf numFmtId="167" fontId="12" fillId="9" borderId="23" xfId="0" applyNumberFormat="1" applyFont="1" applyFill="1" applyBorder="1" applyAlignment="1">
      <alignment horizontal="center"/>
    </xf>
    <xf numFmtId="9" fontId="0" fillId="3" borderId="3" xfId="0" applyNumberFormat="1" applyFill="1" applyBorder="1" applyProtection="1">
      <protection locked="0"/>
    </xf>
    <xf numFmtId="0" fontId="3" fillId="3" borderId="2" xfId="0" applyFont="1" applyFill="1" applyBorder="1" applyAlignment="1" applyProtection="1">
      <alignment vertical="top"/>
      <protection locked="0"/>
    </xf>
    <xf numFmtId="10" fontId="12" fillId="0" borderId="0" xfId="0" applyNumberFormat="1" applyFont="1" applyAlignment="1">
      <alignment horizontal="center"/>
    </xf>
    <xf numFmtId="0" fontId="0" fillId="0" borderId="0" xfId="0" applyBorder="1"/>
    <xf numFmtId="0" fontId="0" fillId="0" borderId="2" xfId="0" applyBorder="1"/>
    <xf numFmtId="0" fontId="0" fillId="3" borderId="2" xfId="0" applyFill="1" applyBorder="1"/>
    <xf numFmtId="0" fontId="0" fillId="3" borderId="3" xfId="0" applyFill="1" applyBorder="1"/>
    <xf numFmtId="49" fontId="3" fillId="4" borderId="2" xfId="0" applyNumberFormat="1" applyFont="1" applyFill="1" applyBorder="1" applyAlignment="1" applyProtection="1">
      <alignment vertical="top"/>
      <protection locked="0"/>
    </xf>
    <xf numFmtId="0" fontId="6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2" fontId="2" fillId="4" borderId="2" xfId="0" applyNumberFormat="1" applyFont="1" applyFill="1" applyBorder="1" applyAlignment="1" applyProtection="1">
      <alignment horizontal="center" vertical="top" wrapText="1"/>
      <protection locked="0"/>
    </xf>
    <xf numFmtId="2" fontId="4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2" xfId="0" applyFont="1" applyFill="1" applyBorder="1" applyAlignment="1" applyProtection="1">
      <alignment horizontal="center" vertical="center"/>
      <protection locked="0"/>
    </xf>
    <xf numFmtId="49" fontId="5" fillId="3" borderId="2" xfId="0" applyNumberFormat="1" applyFont="1" applyFill="1" applyBorder="1" applyAlignment="1" applyProtection="1">
      <alignment horizontal="center" vertical="center" wrapText="1"/>
      <protection locked="0"/>
    </xf>
    <xf numFmtId="1" fontId="5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12" fillId="3" borderId="46" xfId="0" applyFont="1" applyFill="1" applyBorder="1" applyAlignment="1">
      <alignment horizontal="right"/>
    </xf>
    <xf numFmtId="0" fontId="12" fillId="3" borderId="47" xfId="0" applyFont="1" applyFill="1" applyBorder="1" applyAlignment="1">
      <alignment horizontal="right"/>
    </xf>
    <xf numFmtId="0" fontId="0" fillId="3" borderId="12" xfId="0" applyFill="1" applyBorder="1"/>
    <xf numFmtId="0" fontId="0" fillId="3" borderId="16" xfId="0" applyFill="1" applyBorder="1"/>
    <xf numFmtId="0" fontId="0" fillId="3" borderId="14" xfId="0" applyFill="1" applyBorder="1"/>
    <xf numFmtId="0" fontId="0" fillId="0" borderId="12" xfId="0" applyBorder="1"/>
    <xf numFmtId="2" fontId="12" fillId="3" borderId="13" xfId="0" applyNumberFormat="1" applyFont="1" applyFill="1" applyBorder="1"/>
    <xf numFmtId="0" fontId="0" fillId="0" borderId="16" xfId="0" applyBorder="1"/>
    <xf numFmtId="2" fontId="12" fillId="3" borderId="17" xfId="0" applyNumberFormat="1" applyFont="1" applyFill="1" applyBorder="1"/>
    <xf numFmtId="10" fontId="12" fillId="3" borderId="17" xfId="0" applyNumberFormat="1" applyFont="1" applyFill="1" applyBorder="1"/>
    <xf numFmtId="0" fontId="0" fillId="0" borderId="14" xfId="0" applyBorder="1"/>
    <xf numFmtId="10" fontId="12" fillId="3" borderId="15" xfId="0" applyNumberFormat="1" applyFont="1" applyFill="1" applyBorder="1"/>
    <xf numFmtId="2" fontId="15" fillId="0" borderId="2" xfId="0" applyNumberFormat="1" applyFont="1" applyBorder="1"/>
    <xf numFmtId="9" fontId="15" fillId="0" borderId="2" xfId="0" applyNumberFormat="1" applyFont="1" applyBorder="1" applyAlignment="1">
      <alignment horizontal="center"/>
    </xf>
    <xf numFmtId="2" fontId="15" fillId="0" borderId="2" xfId="0" applyNumberFormat="1" applyFont="1" applyBorder="1" applyAlignment="1">
      <alignment horizontal="right"/>
    </xf>
    <xf numFmtId="2" fontId="15" fillId="0" borderId="2" xfId="0" applyNumberFormat="1" applyFont="1" applyBorder="1" applyAlignment="1">
      <alignment horizontal="center"/>
    </xf>
    <xf numFmtId="0" fontId="12" fillId="10" borderId="48" xfId="0" applyFont="1" applyFill="1" applyBorder="1"/>
    <xf numFmtId="2" fontId="12" fillId="10" borderId="49" xfId="0" applyNumberFormat="1" applyFont="1" applyFill="1" applyBorder="1"/>
    <xf numFmtId="9" fontId="12" fillId="10" borderId="49" xfId="0" applyNumberFormat="1" applyFont="1" applyFill="1" applyBorder="1" applyAlignment="1">
      <alignment horizontal="center"/>
    </xf>
    <xf numFmtId="2" fontId="12" fillId="10" borderId="49" xfId="0" applyNumberFormat="1" applyFont="1" applyFill="1" applyBorder="1" applyAlignment="1">
      <alignment horizontal="right"/>
    </xf>
    <xf numFmtId="2" fontId="12" fillId="10" borderId="49" xfId="0" applyNumberFormat="1" applyFont="1" applyFill="1" applyBorder="1" applyAlignment="1">
      <alignment horizontal="center"/>
    </xf>
    <xf numFmtId="10" fontId="12" fillId="10" borderId="50" xfId="0" applyNumberFormat="1" applyFont="1" applyFill="1" applyBorder="1" applyAlignment="1">
      <alignment horizontal="center"/>
    </xf>
    <xf numFmtId="0" fontId="12" fillId="10" borderId="51" xfId="0" applyFont="1" applyFill="1" applyBorder="1" applyAlignment="1">
      <alignment horizontal="right"/>
    </xf>
    <xf numFmtId="10" fontId="15" fillId="0" borderId="52" xfId="0" applyNumberFormat="1" applyFont="1" applyBorder="1" applyAlignment="1">
      <alignment horizontal="center"/>
    </xf>
    <xf numFmtId="0" fontId="12" fillId="10" borderId="53" xfId="0" applyFont="1" applyFill="1" applyBorder="1" applyAlignment="1">
      <alignment horizontal="right"/>
    </xf>
    <xf numFmtId="2" fontId="15" fillId="0" borderId="54" xfId="0" applyNumberFormat="1" applyFont="1" applyBorder="1"/>
    <xf numFmtId="9" fontId="15" fillId="0" borderId="54" xfId="0" applyNumberFormat="1" applyFont="1" applyBorder="1" applyAlignment="1">
      <alignment horizontal="center"/>
    </xf>
    <xf numFmtId="2" fontId="15" fillId="0" borderId="54" xfId="0" applyNumberFormat="1" applyFont="1" applyBorder="1" applyAlignment="1">
      <alignment horizontal="right"/>
    </xf>
    <xf numFmtId="2" fontId="15" fillId="0" borderId="54" xfId="0" applyNumberFormat="1" applyFont="1" applyBorder="1" applyAlignment="1">
      <alignment horizontal="center"/>
    </xf>
    <xf numFmtId="10" fontId="15" fillId="0" borderId="55" xfId="0" applyNumberFormat="1" applyFont="1" applyBorder="1" applyAlignment="1">
      <alignment horizontal="center"/>
    </xf>
    <xf numFmtId="0" fontId="3" fillId="3" borderId="2" xfId="0" applyFont="1" applyFill="1" applyBorder="1" applyAlignment="1" applyProtection="1">
      <alignment vertical="top"/>
      <protection hidden="1"/>
    </xf>
    <xf numFmtId="16" fontId="1" fillId="3" borderId="3" xfId="0" applyNumberFormat="1" applyFont="1" applyFill="1" applyBorder="1" applyAlignment="1" applyProtection="1">
      <alignment horizontal="center" vertical="center"/>
      <protection hidden="1"/>
    </xf>
    <xf numFmtId="1" fontId="14" fillId="10" borderId="56" xfId="0" applyNumberFormat="1" applyFont="1" applyFill="1" applyBorder="1" applyAlignment="1">
      <alignment horizontal="left"/>
    </xf>
    <xf numFmtId="2" fontId="14" fillId="10" borderId="57" xfId="0" applyNumberFormat="1" applyFont="1" applyFill="1" applyBorder="1" applyAlignment="1">
      <alignment horizontal="left"/>
    </xf>
    <xf numFmtId="0" fontId="12" fillId="10" borderId="57" xfId="0" applyFont="1" applyFill="1" applyBorder="1" applyAlignment="1">
      <alignment horizontal="center"/>
    </xf>
    <xf numFmtId="2" fontId="0" fillId="10" borderId="57" xfId="3" applyNumberFormat="1" applyFont="1" applyFill="1" applyBorder="1" applyAlignment="1">
      <alignment horizontal="right"/>
    </xf>
    <xf numFmtId="2" fontId="12" fillId="10" borderId="57" xfId="0" applyNumberFormat="1" applyFont="1" applyFill="1" applyBorder="1" applyAlignment="1">
      <alignment horizontal="center"/>
    </xf>
    <xf numFmtId="2" fontId="12" fillId="10" borderId="57" xfId="0" applyNumberFormat="1" applyFont="1" applyFill="1" applyBorder="1" applyAlignment="1">
      <alignment horizontal="right"/>
    </xf>
    <xf numFmtId="10" fontId="12" fillId="10" borderId="58" xfId="0" applyNumberFormat="1" applyFont="1" applyFill="1" applyBorder="1" applyAlignment="1">
      <alignment horizontal="center"/>
    </xf>
    <xf numFmtId="2" fontId="15" fillId="8" borderId="2" xfId="0" applyNumberFormat="1" applyFont="1" applyFill="1" applyBorder="1" applyAlignment="1">
      <alignment horizontal="right"/>
    </xf>
    <xf numFmtId="9" fontId="15" fillId="8" borderId="2" xfId="0" applyNumberFormat="1" applyFont="1" applyFill="1" applyBorder="1" applyAlignment="1">
      <alignment horizontal="center"/>
    </xf>
    <xf numFmtId="2" fontId="15" fillId="0" borderId="2" xfId="3" applyNumberFormat="1" applyFont="1" applyBorder="1" applyAlignment="1">
      <alignment horizontal="right"/>
    </xf>
    <xf numFmtId="2" fontId="15" fillId="0" borderId="2" xfId="0" quotePrefix="1" applyNumberFormat="1" applyFont="1" applyBorder="1" applyAlignment="1">
      <alignment horizontal="center"/>
    </xf>
    <xf numFmtId="2" fontId="15" fillId="0" borderId="2" xfId="2" quotePrefix="1" applyNumberFormat="1" applyFont="1" applyBorder="1" applyAlignment="1">
      <alignment horizontal="right"/>
    </xf>
    <xf numFmtId="2" fontId="15" fillId="0" borderId="2" xfId="0" quotePrefix="1" applyNumberFormat="1" applyFont="1" applyBorder="1" applyAlignment="1">
      <alignment horizontal="right"/>
    </xf>
    <xf numFmtId="2" fontId="15" fillId="7" borderId="2" xfId="0" applyNumberFormat="1" applyFont="1" applyFill="1" applyBorder="1" applyAlignment="1">
      <alignment horizontal="right"/>
    </xf>
    <xf numFmtId="9" fontId="15" fillId="7" borderId="2" xfId="0" applyNumberFormat="1" applyFont="1" applyFill="1" applyBorder="1" applyAlignment="1">
      <alignment horizontal="center"/>
    </xf>
    <xf numFmtId="2" fontId="15" fillId="7" borderId="2" xfId="3" applyNumberFormat="1" applyFont="1" applyFill="1" applyBorder="1" applyAlignment="1">
      <alignment horizontal="right"/>
    </xf>
    <xf numFmtId="2" fontId="15" fillId="7" borderId="2" xfId="0" applyNumberFormat="1" applyFont="1" applyFill="1" applyBorder="1" applyAlignment="1">
      <alignment horizontal="center"/>
    </xf>
    <xf numFmtId="2" fontId="15" fillId="7" borderId="2" xfId="0" quotePrefix="1" applyNumberFormat="1" applyFont="1" applyFill="1" applyBorder="1" applyAlignment="1">
      <alignment horizontal="center"/>
    </xf>
    <xf numFmtId="2" fontId="15" fillId="7" borderId="2" xfId="2" quotePrefix="1" applyNumberFormat="1" applyFont="1" applyFill="1" applyBorder="1" applyAlignment="1">
      <alignment horizontal="right"/>
    </xf>
    <xf numFmtId="2" fontId="15" fillId="7" borderId="2" xfId="0" quotePrefix="1" applyNumberFormat="1" applyFont="1" applyFill="1" applyBorder="1" applyAlignment="1">
      <alignment horizontal="right"/>
    </xf>
    <xf numFmtId="0" fontId="12" fillId="10" borderId="48" xfId="0" applyFont="1" applyFill="1" applyBorder="1" applyAlignment="1">
      <alignment horizontal="right"/>
    </xf>
    <xf numFmtId="2" fontId="15" fillId="8" borderId="49" xfId="0" applyNumberFormat="1" applyFont="1" applyFill="1" applyBorder="1" applyAlignment="1">
      <alignment horizontal="right"/>
    </xf>
    <xf numFmtId="9" fontId="15" fillId="8" borderId="49" xfId="0" applyNumberFormat="1" applyFont="1" applyFill="1" applyBorder="1" applyAlignment="1">
      <alignment horizontal="center"/>
    </xf>
    <xf numFmtId="9" fontId="15" fillId="0" borderId="49" xfId="0" applyNumberFormat="1" applyFont="1" applyBorder="1" applyAlignment="1">
      <alignment horizontal="center"/>
    </xf>
    <xf numFmtId="2" fontId="15" fillId="0" borderId="49" xfId="3" applyNumberFormat="1" applyFont="1" applyBorder="1" applyAlignment="1">
      <alignment horizontal="right"/>
    </xf>
    <xf numFmtId="2" fontId="15" fillId="0" borderId="49" xfId="0" applyNumberFormat="1" applyFont="1" applyBorder="1" applyAlignment="1">
      <alignment horizontal="center"/>
    </xf>
    <xf numFmtId="2" fontId="15" fillId="0" borderId="49" xfId="0" applyNumberFormat="1" applyFont="1" applyBorder="1" applyAlignment="1">
      <alignment horizontal="right"/>
    </xf>
    <xf numFmtId="2" fontId="15" fillId="0" borderId="49" xfId="0" quotePrefix="1" applyNumberFormat="1" applyFont="1" applyBorder="1" applyAlignment="1">
      <alignment horizontal="center"/>
    </xf>
    <xf numFmtId="2" fontId="15" fillId="0" borderId="49" xfId="2" quotePrefix="1" applyNumberFormat="1" applyFont="1" applyBorder="1" applyAlignment="1">
      <alignment horizontal="right"/>
    </xf>
    <xf numFmtId="2" fontId="15" fillId="0" borderId="49" xfId="0" quotePrefix="1" applyNumberFormat="1" applyFont="1" applyBorder="1" applyAlignment="1">
      <alignment horizontal="right"/>
    </xf>
    <xf numFmtId="10" fontId="15" fillId="0" borderId="50" xfId="0" quotePrefix="1" applyNumberFormat="1" applyFont="1" applyBorder="1" applyAlignment="1">
      <alignment horizontal="center"/>
    </xf>
    <xf numFmtId="10" fontId="15" fillId="7" borderId="52" xfId="0" applyNumberFormat="1" applyFont="1" applyFill="1" applyBorder="1" applyAlignment="1">
      <alignment horizontal="center"/>
    </xf>
    <xf numFmtId="2" fontId="15" fillId="8" borderId="54" xfId="0" applyNumberFormat="1" applyFont="1" applyFill="1" applyBorder="1" applyAlignment="1">
      <alignment horizontal="right"/>
    </xf>
    <xf numFmtId="9" fontId="15" fillId="8" borderId="54" xfId="0" applyNumberFormat="1" applyFont="1" applyFill="1" applyBorder="1" applyAlignment="1">
      <alignment horizontal="center"/>
    </xf>
    <xf numFmtId="2" fontId="15" fillId="0" borderId="54" xfId="3" applyNumberFormat="1" applyFont="1" applyBorder="1" applyAlignment="1">
      <alignment horizontal="right"/>
    </xf>
    <xf numFmtId="2" fontId="15" fillId="0" borderId="54" xfId="0" quotePrefix="1" applyNumberFormat="1" applyFont="1" applyBorder="1" applyAlignment="1">
      <alignment horizontal="center"/>
    </xf>
    <xf numFmtId="2" fontId="15" fillId="0" borderId="54" xfId="2" quotePrefix="1" applyNumberFormat="1" applyFont="1" applyBorder="1" applyAlignment="1">
      <alignment horizontal="right"/>
    </xf>
    <xf numFmtId="2" fontId="15" fillId="0" borderId="54" xfId="0" quotePrefix="1" applyNumberFormat="1" applyFont="1" applyBorder="1" applyAlignment="1">
      <alignment horizontal="right"/>
    </xf>
    <xf numFmtId="17" fontId="0" fillId="3" borderId="3" xfId="0" applyNumberFormat="1" applyFill="1" applyBorder="1" applyProtection="1">
      <protection locked="0"/>
    </xf>
    <xf numFmtId="0" fontId="0" fillId="13" borderId="0" xfId="0" applyFont="1" applyFill="1"/>
    <xf numFmtId="0" fontId="14" fillId="3" borderId="0" xfId="0" applyFont="1" applyFill="1" applyAlignment="1">
      <alignment horizontal="center"/>
    </xf>
    <xf numFmtId="0" fontId="14" fillId="0" borderId="0" xfId="0" applyFont="1" applyAlignment="1">
      <alignment horizontal="center"/>
    </xf>
    <xf numFmtId="0" fontId="14" fillId="3" borderId="2" xfId="0" applyFont="1" applyFill="1" applyBorder="1" applyAlignment="1">
      <alignment horizontal="center"/>
    </xf>
    <xf numFmtId="9" fontId="14" fillId="3" borderId="2" xfId="0" applyNumberFormat="1" applyFont="1" applyFill="1" applyBorder="1" applyAlignment="1">
      <alignment horizontal="center"/>
    </xf>
    <xf numFmtId="0" fontId="14" fillId="0" borderId="2" xfId="0" applyFont="1" applyBorder="1" applyAlignment="1">
      <alignment horizontal="center"/>
    </xf>
    <xf numFmtId="0" fontId="12" fillId="15" borderId="0" xfId="0" applyFont="1" applyFill="1" applyAlignment="1">
      <alignment horizontal="right"/>
    </xf>
    <xf numFmtId="9" fontId="14" fillId="16" borderId="0" xfId="0" applyNumberFormat="1" applyFont="1" applyFill="1" applyBorder="1" applyAlignment="1">
      <alignment horizontal="right"/>
    </xf>
    <xf numFmtId="0" fontId="0" fillId="14" borderId="18" xfId="0" applyFont="1" applyFill="1" applyBorder="1" applyAlignment="1">
      <alignment horizontal="right"/>
    </xf>
    <xf numFmtId="0" fontId="0" fillId="3" borderId="0" xfId="0" applyFill="1" applyBorder="1" applyAlignment="1">
      <alignment horizontal="right"/>
    </xf>
    <xf numFmtId="0" fontId="12" fillId="16" borderId="0" xfId="0" applyFont="1" applyFill="1" applyAlignment="1">
      <alignment horizontal="right"/>
    </xf>
    <xf numFmtId="0" fontId="11" fillId="0" borderId="0" xfId="0" applyFont="1" applyAlignment="1">
      <alignment horizontal="left"/>
    </xf>
    <xf numFmtId="0" fontId="11" fillId="0" borderId="0" xfId="0" applyFont="1" applyAlignment="1"/>
    <xf numFmtId="0" fontId="11" fillId="3" borderId="0" xfId="0" applyFont="1" applyFill="1" applyBorder="1" applyAlignment="1">
      <alignment horizontal="center"/>
    </xf>
    <xf numFmtId="166" fontId="10" fillId="12" borderId="32" xfId="0" applyNumberFormat="1" applyFont="1" applyFill="1" applyBorder="1" applyAlignment="1">
      <alignment horizontal="center"/>
    </xf>
    <xf numFmtId="166" fontId="10" fillId="12" borderId="33" xfId="0" applyNumberFormat="1" applyFont="1" applyFill="1" applyBorder="1" applyAlignment="1">
      <alignment horizontal="center"/>
    </xf>
    <xf numFmtId="0" fontId="7" fillId="2" borderId="2" xfId="0" applyFont="1" applyFill="1" applyBorder="1" applyAlignment="1">
      <alignment horizontal="right" vertical="center"/>
    </xf>
    <xf numFmtId="0" fontId="0" fillId="2" borderId="2" xfId="0" applyFill="1" applyBorder="1" applyAlignment="1">
      <alignment horizontal="right"/>
    </xf>
    <xf numFmtId="0" fontId="11" fillId="3" borderId="22" xfId="0" applyFont="1" applyFill="1" applyBorder="1" applyAlignment="1">
      <alignment horizontal="center"/>
    </xf>
    <xf numFmtId="0" fontId="11" fillId="3" borderId="23" xfId="0" applyFont="1" applyFill="1" applyBorder="1" applyAlignment="1">
      <alignment horizontal="center"/>
    </xf>
    <xf numFmtId="0" fontId="10" fillId="3" borderId="22" xfId="0" applyFont="1" applyFill="1" applyBorder="1" applyAlignment="1">
      <alignment horizontal="center"/>
    </xf>
    <xf numFmtId="0" fontId="10" fillId="3" borderId="24" xfId="0" applyFont="1" applyFill="1" applyBorder="1" applyAlignment="1">
      <alignment horizontal="center"/>
    </xf>
    <xf numFmtId="0" fontId="10" fillId="3" borderId="23" xfId="0" applyFont="1" applyFill="1" applyBorder="1" applyAlignment="1">
      <alignment horizontal="center"/>
    </xf>
    <xf numFmtId="0" fontId="23" fillId="3" borderId="26" xfId="0" applyFont="1" applyFill="1" applyBorder="1" applyAlignment="1">
      <alignment horizontal="center"/>
    </xf>
    <xf numFmtId="0" fontId="23" fillId="3" borderId="28" xfId="0" applyFont="1" applyFill="1" applyBorder="1" applyAlignment="1">
      <alignment horizontal="center"/>
    </xf>
    <xf numFmtId="0" fontId="23" fillId="3" borderId="30" xfId="0" applyFont="1" applyFill="1" applyBorder="1" applyAlignment="1">
      <alignment horizontal="center"/>
    </xf>
    <xf numFmtId="0" fontId="23" fillId="3" borderId="34" xfId="0" applyFont="1" applyFill="1" applyBorder="1" applyAlignment="1">
      <alignment horizontal="center"/>
    </xf>
    <xf numFmtId="0" fontId="11" fillId="3" borderId="27" xfId="0" applyFont="1" applyFill="1" applyBorder="1" applyAlignment="1">
      <alignment horizontal="center"/>
    </xf>
    <xf numFmtId="1" fontId="10" fillId="12" borderId="22" xfId="0" applyNumberFormat="1" applyFont="1" applyFill="1" applyBorder="1" applyAlignment="1" applyProtection="1">
      <alignment horizontal="center"/>
      <protection locked="0"/>
    </xf>
    <xf numFmtId="1" fontId="10" fillId="12" borderId="23" xfId="0" applyNumberFormat="1" applyFont="1" applyFill="1" applyBorder="1" applyAlignment="1" applyProtection="1">
      <alignment horizontal="center"/>
      <protection locked="0"/>
    </xf>
    <xf numFmtId="0" fontId="23" fillId="3" borderId="29" xfId="0" applyFont="1" applyFill="1" applyBorder="1" applyAlignment="1">
      <alignment horizontal="center"/>
    </xf>
    <xf numFmtId="0" fontId="23" fillId="3" borderId="21" xfId="0" applyFont="1" applyFill="1" applyBorder="1" applyAlignment="1">
      <alignment horizontal="center"/>
    </xf>
    <xf numFmtId="1" fontId="25" fillId="12" borderId="22" xfId="0" applyNumberFormat="1" applyFont="1" applyFill="1" applyBorder="1" applyAlignment="1" applyProtection="1">
      <alignment horizontal="center"/>
      <protection locked="0"/>
    </xf>
    <xf numFmtId="1" fontId="25" fillId="12" borderId="23" xfId="0" applyNumberFormat="1" applyFont="1" applyFill="1" applyBorder="1" applyAlignment="1" applyProtection="1">
      <alignment horizontal="center"/>
      <protection locked="0"/>
    </xf>
    <xf numFmtId="166" fontId="10" fillId="3" borderId="22" xfId="0" applyNumberFormat="1" applyFont="1" applyFill="1" applyBorder="1" applyAlignment="1">
      <alignment horizontal="center"/>
    </xf>
    <xf numFmtId="166" fontId="10" fillId="3" borderId="23" xfId="0" applyNumberFormat="1" applyFont="1" applyFill="1" applyBorder="1" applyAlignment="1">
      <alignment horizontal="center"/>
    </xf>
    <xf numFmtId="0" fontId="12" fillId="3" borderId="29" xfId="0" applyFont="1" applyFill="1" applyBorder="1" applyAlignment="1">
      <alignment horizontal="right"/>
    </xf>
    <xf numFmtId="0" fontId="0" fillId="3" borderId="21" xfId="0" applyFill="1" applyBorder="1" applyAlignment="1">
      <alignment horizontal="right"/>
    </xf>
    <xf numFmtId="9" fontId="14" fillId="3" borderId="0" xfId="0" applyNumberFormat="1" applyFont="1" applyFill="1" applyBorder="1" applyAlignment="1">
      <alignment horizontal="right"/>
    </xf>
    <xf numFmtId="9" fontId="15" fillId="3" borderId="0" xfId="0" applyNumberFormat="1" applyFont="1" applyFill="1" applyBorder="1" applyAlignment="1">
      <alignment horizontal="right"/>
    </xf>
    <xf numFmtId="0" fontId="13" fillId="6" borderId="0" xfId="0" applyFont="1" applyFill="1" applyAlignment="1">
      <alignment horizontal="center" vertical="center"/>
    </xf>
    <xf numFmtId="0" fontId="0" fillId="14" borderId="0" xfId="0" applyFont="1" applyFill="1" applyBorder="1" applyAlignment="1">
      <alignment horizontal="center"/>
    </xf>
    <xf numFmtId="4" fontId="0" fillId="0" borderId="0" xfId="0" applyNumberFormat="1"/>
    <xf numFmtId="0" fontId="12" fillId="0" borderId="0" xfId="0" applyFont="1" applyAlignment="1">
      <alignment horizontal="center" vertical="center"/>
    </xf>
    <xf numFmtId="2" fontId="12" fillId="0" borderId="0" xfId="0" applyNumberFormat="1" applyFont="1" applyAlignment="1">
      <alignment horizontal="center" vertical="center"/>
    </xf>
  </cellXfs>
  <cellStyles count="4">
    <cellStyle name="Milliers" xfId="2" builtinId="3"/>
    <cellStyle name="Normal" xfId="0" builtinId="0"/>
    <cellStyle name="Pourcentage" xfId="3" builtinId="5"/>
    <cellStyle name="Style 1" xfId="1" xr:uid="{00000000-0005-0000-0000-000003000000}"/>
  </cellStyles>
  <dxfs count="5092"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8" formatCode="#,##0.00\ &quot;€&quot;"/>
    </dxf>
    <dxf>
      <alignment horizontal="right"/>
    </dxf>
    <dxf>
      <alignment horizontal="right"/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13" formatCode="0%"/>
    </dxf>
    <dxf>
      <numFmt numFmtId="13" formatCode="0%"/>
    </dxf>
    <dxf>
      <alignment vertical="center"/>
    </dxf>
    <dxf>
      <alignment horizontal="left"/>
    </dxf>
    <dxf>
      <alignment horizontal="center"/>
    </dxf>
    <dxf>
      <numFmt numFmtId="14" formatCode="0.00%"/>
      <fill>
        <patternFill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3" formatCode="0%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3" formatCode="0%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protection hidden="0"/>
    </dxf>
    <dxf>
      <font>
        <strike val="0"/>
        <outline val="0"/>
        <shadow val="0"/>
        <u val="none"/>
        <vertAlign val="baseline"/>
        <color auto="1"/>
        <name val="Calibri"/>
      </font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2" formatCode="0.00"/>
    </dxf>
    <dxf>
      <numFmt numFmtId="13" formatCode="0%"/>
    </dxf>
    <dxf>
      <numFmt numFmtId="13" formatCode="0%"/>
    </dxf>
    <dxf>
      <numFmt numFmtId="2" formatCode="0.00"/>
    </dxf>
    <dxf>
      <numFmt numFmtId="2" formatCode="0.00"/>
    </dxf>
    <dxf>
      <numFmt numFmtId="14" formatCode="0.00%"/>
    </dxf>
    <dxf>
      <numFmt numFmtId="14" formatCode="0.00%"/>
    </dxf>
    <dxf>
      <border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alignment horizontal="center"/>
    </dxf>
    <dxf>
      <alignment horizontal="right"/>
    </dxf>
    <dxf>
      <alignment horizontal="right"/>
    </dxf>
    <dxf>
      <numFmt numFmtId="168" formatCode="#,##0.00\ &quot;€&quot;"/>
    </dxf>
    <dxf>
      <numFmt numFmtId="14" formatCode="0.00%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8"/>
        <color indexed="8"/>
        <name val="Arial"/>
        <family val="2"/>
        <scheme val="none"/>
      </font>
      <numFmt numFmtId="1" formatCode="0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8"/>
        <color indexed="8"/>
        <name val="Arial"/>
        <family val="2"/>
        <scheme val="none"/>
      </font>
      <numFmt numFmtId="1" formatCode="0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8"/>
        <color indexed="8"/>
        <name val="Arial"/>
        <family val="2"/>
        <scheme val="none"/>
      </font>
      <numFmt numFmtId="1" formatCode="0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8"/>
        <color indexed="8"/>
        <name val="Arial"/>
        <family val="2"/>
        <scheme val="none"/>
      </font>
      <numFmt numFmtId="1" formatCode="0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8"/>
        <color indexed="8"/>
        <name val="Arial"/>
        <family val="2"/>
        <scheme val="none"/>
      </font>
      <numFmt numFmtId="1" formatCode="0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8"/>
        <color indexed="8"/>
        <name val="Arial"/>
        <family val="2"/>
        <scheme val="none"/>
      </font>
      <numFmt numFmtId="1" formatCode="0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8"/>
        <color indexed="8"/>
        <name val="Arial"/>
        <family val="2"/>
        <scheme val="none"/>
      </font>
      <numFmt numFmtId="1" formatCode="0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8"/>
        <color indexed="8"/>
        <name val="Arial"/>
        <family val="2"/>
        <scheme val="none"/>
      </font>
      <numFmt numFmtId="1" formatCode="0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8"/>
        <color indexed="8"/>
        <name val="Arial"/>
        <family val="2"/>
        <scheme val="none"/>
      </font>
      <numFmt numFmtId="1" formatCode="0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8"/>
        <color indexed="8"/>
        <name val="Arial"/>
        <family val="2"/>
        <scheme val="none"/>
      </font>
      <numFmt numFmtId="30" formatCode="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sz val="10"/>
        <color auto="1"/>
      </font>
      <numFmt numFmtId="21" formatCode="dd\-m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sz val="10"/>
        <color auto="1"/>
      </font>
      <numFmt numFmtId="21" formatCode="dd\-m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sz val="10"/>
        <color auto="1"/>
      </font>
      <numFmt numFmtId="21" formatCode="dd\-m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sz val="10"/>
        <color auto="1"/>
      </font>
      <numFmt numFmtId="21" formatCode="dd\-m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10"/>
        <color indexed="8"/>
      </font>
      <fill>
        <patternFill patternType="solid">
          <fgColor indexed="64"/>
          <bgColor theme="0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10"/>
        <color indexed="8"/>
      </font>
      <numFmt numFmtId="2" formatCode="0.00"/>
      <fill>
        <patternFill patternType="solid">
          <fgColor indexed="64"/>
          <bgColor theme="0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4" formatCode="0.00%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3" formatCode="0%"/>
      <fill>
        <patternFill patternType="solid">
          <fgColor indexed="64"/>
          <bgColor theme="0" tint="-4.9989318521683403E-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sz val="10"/>
        <color auto="1"/>
      </font>
      <numFmt numFmtId="2" formatCode="0.00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10"/>
        <color indexed="8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sz val="10"/>
        <color indexed="8"/>
      </font>
      <numFmt numFmtId="2" formatCode="0.00"/>
      <fill>
        <patternFill patternType="solid">
          <fgColor indexed="64"/>
          <bgColor theme="0" tint="-4.9989318521683403E-2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" formatCode="0"/>
      <fill>
        <patternFill patternType="solid">
          <fgColor indexed="64"/>
          <bgColor theme="0" tint="-4.9989318521683403E-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10"/>
        <color indexed="8"/>
      </font>
      <fill>
        <patternFill patternType="solid">
          <fgColor indexed="64"/>
          <bgColor theme="0" tint="-4.9989318521683403E-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10"/>
        <color indexed="8"/>
      </font>
      <fill>
        <patternFill patternType="solid">
          <fgColor indexed="64"/>
          <bgColor theme="0" tint="-4.9989318521683403E-2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10"/>
        <color indexed="8"/>
      </font>
      <numFmt numFmtId="30" formatCode="@"/>
      <fill>
        <patternFill patternType="solid">
          <fgColor indexed="64"/>
          <bgColor theme="0" tint="-4.9989318521683403E-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4.9989318521683403E-2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4.9989318521683403E-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4.9989318521683403E-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  <protection locked="0" hidden="0"/>
    </dxf>
    <dxf>
      <border outline="0"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numFmt numFmtId="14" formatCode="0.00%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" formatCode="0.00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3" formatCode="0%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3" formatCode="0%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protection locked="1" hidden="0"/>
    </dxf>
    <dxf>
      <font>
        <strike val="0"/>
        <outline val="0"/>
        <shadow val="0"/>
        <u val="none"/>
        <vertAlign val="baseline"/>
        <color auto="1"/>
        <name val="Calibri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3"/>
        </patternFill>
      </fill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3" defaultTableStyle="TableStyleMedium2" defaultPivotStyle="PivotStyleLight16">
    <tableStyle name="Style de tableau croisé dynamique 1" table="0" count="4" xr9:uid="{00000000-0011-0000-FFFF-FFFF00000000}">
      <tableStyleElement type="wholeTable" dxfId="5091"/>
      <tableStyleElement type="headerRow" dxfId="5090"/>
      <tableStyleElement type="pageFieldLabels" dxfId="5089"/>
      <tableStyleElement type="pageFieldValues" dxfId="5088"/>
    </tableStyle>
    <tableStyle name="Style de tableau croisé dynamique 2" table="0" count="1" xr9:uid="{00000000-0011-0000-FFFF-FFFF01000000}">
      <tableStyleElement type="thirdSubtotalColumn" dxfId="5087"/>
    </tableStyle>
    <tableStyle name="Style de tableau croisé dynamique 3" table="0" count="1" xr9:uid="{00000000-0011-0000-FFFF-FFFF02000000}">
      <tableStyleElement type="thirdRowSubheading" dxfId="5086"/>
    </tableStyle>
  </tableStyles>
  <colors>
    <mruColors>
      <color rgb="FF00CCFF"/>
      <color rgb="FF0099FF"/>
      <color rgb="FFFFCC99"/>
      <color rgb="FF99FFCC"/>
      <color rgb="FFFFB9D0"/>
      <color rgb="FFFF99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2.xml"/><Relationship Id="rId18" Type="http://schemas.openxmlformats.org/officeDocument/2006/relationships/sharedStrings" Target="sharedStrings.xml"/><Relationship Id="rId26" Type="http://schemas.openxmlformats.org/officeDocument/2006/relationships/customXml" Target="../customXml/item7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2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openxmlformats.org/officeDocument/2006/relationships/styles" Target="styles.xml"/><Relationship Id="rId25" Type="http://schemas.openxmlformats.org/officeDocument/2006/relationships/customXml" Target="../customXml/item6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24" Type="http://schemas.openxmlformats.org/officeDocument/2006/relationships/customXml" Target="../customXml/item5.xml"/><Relationship Id="rId5" Type="http://schemas.openxmlformats.org/officeDocument/2006/relationships/worksheet" Target="worksheets/sheet5.xml"/><Relationship Id="rId15" Type="http://schemas.microsoft.com/office/2007/relationships/slicerCache" Target="slicerCaches/slicerCache4.xml"/><Relationship Id="rId23" Type="http://schemas.openxmlformats.org/officeDocument/2006/relationships/customXml" Target="../customXml/item4.xml"/><Relationship Id="rId10" Type="http://schemas.openxmlformats.org/officeDocument/2006/relationships/externalLink" Target="externalLinks/externalLink1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3.xml"/><Relationship Id="rId22" Type="http://schemas.openxmlformats.org/officeDocument/2006/relationships/customXml" Target="../customXml/item3.xml"/><Relationship Id="rId27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914400</xdr:colOff>
          <xdr:row>23</xdr:row>
          <xdr:rowOff>19050</xdr:rowOff>
        </xdr:from>
        <xdr:to>
          <xdr:col>10</xdr:col>
          <xdr:colOff>66675</xdr:colOff>
          <xdr:row>25</xdr:row>
          <xdr:rowOff>133350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3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Actualiser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857250</xdr:colOff>
          <xdr:row>75</xdr:row>
          <xdr:rowOff>47625</xdr:rowOff>
        </xdr:from>
        <xdr:to>
          <xdr:col>10</xdr:col>
          <xdr:colOff>9525</xdr:colOff>
          <xdr:row>77</xdr:row>
          <xdr:rowOff>161925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3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Actualiser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228600</xdr:colOff>
      <xdr:row>2</xdr:row>
      <xdr:rowOff>9526</xdr:rowOff>
    </xdr:from>
    <xdr:to>
      <xdr:col>16</xdr:col>
      <xdr:colOff>16725</xdr:colOff>
      <xdr:row>13</xdr:row>
      <xdr:rowOff>182026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ollection">
              <a:extLst>
                <a:ext uri="{FF2B5EF4-FFF2-40B4-BE49-F238E27FC236}">
                  <a16:creationId xmlns:a16="http://schemas.microsoft.com/office/drawing/2014/main" id="{B4ED26EE-3388-4423-BFED-D77BC65E39E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lec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306175" y="390526"/>
              <a:ext cx="1836000" cy="226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1104898</xdr:colOff>
      <xdr:row>2</xdr:row>
      <xdr:rowOff>9526</xdr:rowOff>
    </xdr:from>
    <xdr:to>
      <xdr:col>7</xdr:col>
      <xdr:colOff>842548</xdr:colOff>
      <xdr:row>13</xdr:row>
      <xdr:rowOff>182026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Famille">
              <a:extLst>
                <a:ext uri="{FF2B5EF4-FFF2-40B4-BE49-F238E27FC236}">
                  <a16:creationId xmlns:a16="http://schemas.microsoft.com/office/drawing/2014/main" id="{302ABDED-9CDE-4C4A-8657-66612ED4AE3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19323" y="390526"/>
              <a:ext cx="4824000" cy="226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47625</xdr:colOff>
      <xdr:row>2</xdr:row>
      <xdr:rowOff>9526</xdr:rowOff>
    </xdr:from>
    <xdr:to>
      <xdr:col>18</xdr:col>
      <xdr:colOff>292950</xdr:colOff>
      <xdr:row>13</xdr:row>
      <xdr:rowOff>182026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Genre">
              <a:extLst>
                <a:ext uri="{FF2B5EF4-FFF2-40B4-BE49-F238E27FC236}">
                  <a16:creationId xmlns:a16="http://schemas.microsoft.com/office/drawing/2014/main" id="{5F38F503-0CBD-4A31-ABF9-447111351E3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en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173075" y="390526"/>
              <a:ext cx="1836000" cy="226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38098</xdr:colOff>
      <xdr:row>2</xdr:row>
      <xdr:rowOff>9526</xdr:rowOff>
    </xdr:from>
    <xdr:to>
      <xdr:col>1</xdr:col>
      <xdr:colOff>1083673</xdr:colOff>
      <xdr:row>13</xdr:row>
      <xdr:rowOff>182026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Rayon">
              <a:extLst>
                <a:ext uri="{FF2B5EF4-FFF2-40B4-BE49-F238E27FC236}">
                  <a16:creationId xmlns:a16="http://schemas.microsoft.com/office/drawing/2014/main" id="{EE4E4BC6-DBA2-4B1D-A677-9200B6492B1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ay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098" y="390526"/>
              <a:ext cx="2160000" cy="226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CCROGOLF DOCKSPORT" refreshedDate="43671.462344097221" createdVersion="6" refreshedVersion="6" minRefreshableVersion="3" recordCount="168" xr:uid="{00000000-000A-0000-FFFF-FFFF03000000}">
  <cacheSource type="worksheet">
    <worksheetSource ref="A1:AP1048576" sheet="Compilation"/>
  </cacheSource>
  <cacheFields count="42">
    <cacheField name="Marque" numFmtId="0">
      <sharedItems containsBlank="1" containsMixedTypes="1" containsNumber="1" containsInteger="1" minValue="1" maxValue="10" count="18">
        <n v="7"/>
        <n v="8"/>
        <n v="9"/>
        <n v="10"/>
        <s v="ADIDAS"/>
        <s v="CROSS"/>
        <s v="FJ"/>
        <s v="GOLFINO"/>
        <s v="PUMA"/>
        <s v="ROHNISCH"/>
        <s v="CALLAWAY"/>
        <s v="ECCO"/>
        <s v="SKECHERS"/>
        <m/>
        <n v="2" u="1"/>
        <n v="1" u="1"/>
        <n v="3" u="1"/>
        <n v="4" u="1"/>
      </sharedItems>
    </cacheField>
    <cacheField name="Famille" numFmtId="0">
      <sharedItems containsBlank="1" count="19">
        <m/>
        <s v="veste"/>
        <s v="Polo ML"/>
        <s v="pullower"/>
        <s v="Pantalon"/>
        <s v="sweate"/>
        <s v="Bonnet"/>
        <s v="Ceinture"/>
        <s v="Chaussettes"/>
        <s v="ACCESSOIRES"/>
        <s v="DoudouneW"/>
        <s v="GANTS HIVER"/>
        <s v="Short"/>
        <s v="Casquette"/>
        <s v="JUPE"/>
        <s v="Polo"/>
        <s v="Doudoune"/>
        <s v="Compression"/>
        <s v="CHAUSSURES" u="1"/>
      </sharedItems>
    </cacheField>
    <cacheField name="Genre" numFmtId="0">
      <sharedItems containsBlank="1" count="4">
        <s v="Ldy"/>
        <s v="Men"/>
        <m/>
        <s v="JR" u="1"/>
      </sharedItems>
    </cacheField>
    <cacheField name="Ref" numFmtId="0">
      <sharedItems containsBlank="1" containsMixedTypes="1" containsNumber="1" containsInteger="1" minValue="22401" maxValue="2898980001" count="116">
        <m/>
        <s v="DZ8545"/>
        <s v="DZ8581"/>
        <s v="DX4941"/>
        <s v="DZ8593"/>
        <s v="DZ8559"/>
        <s v="EI9948"/>
        <s v="DZ7082"/>
        <s v="EH4701"/>
        <s v="CW6584"/>
        <s v="DX5093"/>
        <s v="DP7427"/>
        <s v="DX5097"/>
        <s v="DN1873"/>
        <s v="EA2888"/>
        <s v="DZ6419"/>
        <s v="DZ6466"/>
        <s v="DZ6476"/>
        <s v="CY5257"/>
        <s v="DZ6601"/>
        <s v="DZ6598"/>
        <s v="DZ6599"/>
        <s v="EA1530"/>
        <s v="EA1529"/>
        <s v="DZ6418"/>
        <s v="CW6409"/>
        <s v="CE0449"/>
        <s v="CE0457"/>
        <s v="DQ2197"/>
        <s v="DX4440"/>
        <s v="DX4441"/>
        <s v="DQ2186"/>
        <s v="FI3014"/>
        <s v="FI3015"/>
        <s v="FI3017"/>
        <s v="FI3120"/>
        <s v="FI3122"/>
        <s v="FJ4875"/>
        <s v="FJ4891"/>
        <s v="FJ4917"/>
        <s v="FJ9831"/>
        <s v="FJ9948"/>
        <s v="FJ9970"/>
        <s v="FL4808"/>
        <s v="FL4811"/>
        <s v="FQ2163"/>
        <s v="FQ3228"/>
        <s v="FR5530"/>
        <s v="FS8735"/>
        <s v="FS8736"/>
        <s v="FJ4904"/>
        <s v="595113"/>
        <s v="022401"/>
        <s v="897580"/>
        <s v="595720"/>
        <s v="595122"/>
        <s v="595123"/>
        <s v="053537"/>
        <s v="595162"/>
        <s v="595129"/>
        <s v="053538"/>
        <s v="595166"/>
        <s v="595447"/>
        <s v="595169"/>
        <s v="576143"/>
        <s v="022402"/>
        <s v="573268"/>
        <s v="1100700001ONE"/>
        <s v="110070S088ONE"/>
        <s v="110070S089ONE"/>
        <s v="235228S011"/>
        <s v="235238T094"/>
        <s v="235238T095"/>
        <s v="2356380001"/>
        <s v="2898980001"/>
        <s v="289898S083"/>
        <s v="401802S062"/>
        <s v="401802S088"/>
        <s v="405802S011"/>
        <s v="564044S011ONE"/>
        <s v="564044S083ONE"/>
        <s v="G28917"/>
        <s v="F35404"/>
        <s v="EF2003"/>
        <s v="BD7123"/>
        <s v="EE9101"/>
        <s v="EE9003"/>
        <s v="EE9164"/>
        <s v="EE9341"/>
        <s v="EF0688"/>
        <s v="EF5728"/>
        <s v="EG9061"/>
        <s v="192226"/>
        <s v="190584"/>
        <s v="190581"/>
        <n v="53538" u="1"/>
        <n v="192226" u="1"/>
        <n v="22401" u="1"/>
        <n v="595447" u="1"/>
        <n v="897580" u="1"/>
        <n v="22402" u="1"/>
        <n v="573268" u="1"/>
        <n v="595113" u="1"/>
        <n v="595122" u="1"/>
        <n v="595123" u="1"/>
        <n v="595129" u="1"/>
        <n v="2898980001" u="1"/>
        <n v="190581" u="1"/>
        <n v="2356380001" u="1"/>
        <n v="190584" u="1"/>
        <n v="53537" u="1"/>
        <n v="595720" u="1"/>
        <n v="595162" u="1"/>
        <n v="576143" u="1"/>
        <n v="595166" u="1"/>
        <n v="595169" u="1"/>
      </sharedItems>
    </cacheField>
    <cacheField name="Désign." numFmtId="0">
      <sharedItems containsBlank="1" count="71">
        <m/>
        <s v="FRST GUARD JACKET"/>
        <s v="LS THERMAL POLO"/>
        <s v="ADI PRIMEKNIT C"/>
        <s v="ADI ULT FW PANT"/>
        <s v="ADIP WIND JACKET"/>
        <s v="ADIP PM PANT"/>
        <s v="ADI SWEATER"/>
        <s v="ADIP KNIT JACKET"/>
        <s v="GLF POM BANNIE"/>
        <s v="ADI braided stretch belt"/>
        <s v="360 CLIMAWARM SOCKS"/>
        <s v="NECK WAEMER"/>
        <s v="FROSTGUARD VEST"/>
        <s v="3 STRIPE SWEATER"/>
        <s v="QUILTED PANT"/>
        <s v="CLIMAWARM PANT"/>
        <s v="LINED POM BEANIE"/>
        <s v="CLIMAWARM NECK GAITER"/>
        <s v="FROSTGUARD FULL ZIP  VEST"/>
        <s v="W CLIMAHEAT GLOVES"/>
        <s v="ULT 365"/>
        <s v="ULT PANT TEPPERED"/>
        <s v="REVERS WEB BELT"/>
        <s v="CLR POP HAT"/>
        <s v="PRT PANT PLON"/>
        <s v="ULT P KNT SKORT"/>
        <s v="ULT PRT SS POLO"/>
        <s v="SPORT PK"/>
        <s v="ADICROSS PRM JACKET"/>
        <s v="ADICROSS NVLT P"/>
        <s v="MDWZ JACKET"/>
        <s v="ULT 2,0 SOL LC POLO"/>
        <s v="ULT PRT SL P"/>
        <s v="LONG SLEEVE POLO.BCK HTLER"/>
        <s v="POM BEANIE.G SEA"/>
        <s v="POUNCE CREW 3 PR PCK.BCK"/>
        <s v="PRESTON 1/4 ZIP.G SEA HTR"/>
        <s v="QUILTED PMALOFT JCKT.BCK"/>
        <s v="QUILTED PMALOFT VEST.G SEA"/>
        <s v="REVERSIBLE BELT.G SEA"/>
        <s v="SLOUCHY FLEECE.B QUARRY"/>
        <s v="STRETCH UTILITY PANT.BLACK"/>
        <s v="STRETCH UTILITY PANT."/>
        <s v="UTL STRETCH BELT.PCT"/>
        <s v="W 7/8 PANT.BLACK"/>
        <s v="W 7/8 PANT.G SEA"/>
        <s v="W FULL ZIP JACKET.AZALEA"/>
        <s v="W PRIMALOFT VEST.G SEA"/>
        <s v="W PWRWARM EXT JACKET.BCK"/>
        <s v="W'S POM BEANIE.AZALEA"/>
        <s v="WARM BASELAYER.BCK"/>
        <s v="Pompom beanie"/>
        <s v="Dew polo"/>
        <s v="Heat half zip"/>
        <s v="Dew poloshirt"/>
        <s v="Heat pants"/>
        <s v="Light Down Vest"/>
        <s v="Light Down Jacket"/>
        <s v="Padded logo cap"/>
        <s v="CP TRAXION MID"/>
        <s v="TOUR 360 XT TWIN BOA"/>
        <s v="W ADIPURE DC"/>
        <s v="CODE CHAOS"/>
        <s v="ADICROSS RETRO"/>
        <s v="SG2"/>
        <s v="CODE CHAOS SPORT"/>
        <s v="W ADICROSS RETRO"/>
        <s v="IGNITE DRIVE DISC.BCK"/>
        <s v="IGNITE PW JR.BLACK"/>
        <s v="IGNITE PW LTH.BCK-BCK"/>
      </sharedItems>
    </cacheField>
    <cacheField name="Rayon" numFmtId="0">
      <sharedItems containsBlank="1" count="6">
        <s v="TEXTILE"/>
        <s v="HEADWEAR"/>
        <s v="ACCESSOIRES"/>
        <s v="GANTS"/>
        <s v="SHOES"/>
        <m/>
      </sharedItems>
    </cacheField>
    <cacheField name="Q" numFmtId="0">
      <sharedItems containsString="0" containsBlank="1" containsNumber="1" containsInteger="1" minValue="1" maxValue="16" count="16">
        <m/>
        <n v="5"/>
        <n v="7"/>
        <n v="4"/>
        <n v="6"/>
        <n v="3"/>
        <n v="2"/>
        <n v="12"/>
        <n v="8"/>
        <n v="10"/>
        <n v="9"/>
        <n v="11"/>
        <n v="16"/>
        <n v="14"/>
        <n v="13"/>
        <n v="1" u="1"/>
      </sharedItems>
    </cacheField>
    <cacheField name="PA" numFmtId="0">
      <sharedItems containsString="0" containsBlank="1" containsNumber="1" minValue="3" maxValue="2000" count="63">
        <m/>
        <n v="80.930000000000007"/>
        <n v="42.83"/>
        <n v="52.35"/>
        <n v="47.59"/>
        <n v="71.400000000000006"/>
        <n v="76.16"/>
        <n v="61.88"/>
        <n v="13.3"/>
        <n v="23.78"/>
        <n v="6.16"/>
        <n v="9.5"/>
        <n v="38.07"/>
        <n v="35.69"/>
        <n v="13.31"/>
        <n v="16.64"/>
        <n v="30.92"/>
        <n v="28.55"/>
        <n v="33.31"/>
        <n v="23.79"/>
        <n v="32.56"/>
        <n v="13"/>
        <n v="8"/>
        <n v="39.53"/>
        <n v="79.069999999999993"/>
        <n v="62.79"/>
        <n v="10"/>
        <n v="51.16"/>
        <n v="12.5"/>
        <n v="44.19"/>
        <n v="58.14"/>
        <n v="69.77"/>
        <n v="12"/>
        <n v="23.26"/>
        <n v="15"/>
        <n v="30"/>
        <n v="39"/>
        <n v="35"/>
        <n v="43"/>
        <n v="61"/>
        <n v="70"/>
        <n v="69.97"/>
        <n v="124.97"/>
        <n v="59.98"/>
        <n v="109.98"/>
        <n v="84.98"/>
        <n v="54.98"/>
        <n v="79.98"/>
        <n v="74.98"/>
        <n v="67.5"/>
        <n v="45"/>
        <n v="85"/>
        <n v="7" u="1"/>
        <n v="3" u="1"/>
        <n v="500" u="1"/>
        <n v="1000" u="1"/>
        <n v="50" u="1"/>
        <n v="2000" u="1"/>
        <n v="100" u="1"/>
        <n v="20" u="1"/>
        <n v="200" u="1"/>
        <n v="60" u="1"/>
        <n v="40" u="1"/>
      </sharedItems>
    </cacheField>
    <cacheField name="Remise" numFmtId="0">
      <sharedItems containsString="0" containsBlank="1" containsNumber="1" minValue="0.01" maxValue="0.2" count="10">
        <m/>
        <n v="0.16"/>
        <n v="0.15"/>
        <n v="0.12"/>
        <n v="0.03"/>
        <n v="0.2" u="1"/>
        <n v="0.02" u="1"/>
        <n v="0.1" u="1"/>
        <n v="0.01" u="1"/>
        <n v="0.05" u="1"/>
      </sharedItems>
    </cacheField>
    <cacheField name="PV" numFmtId="0">
      <sharedItems containsString="0" containsBlank="1" containsNumber="1" containsInteger="1" minValue="13" maxValue="249"/>
    </cacheField>
    <cacheField name="RFA" numFmtId="0">
      <sharedItems containsString="0" containsBlank="1" containsNumber="1" minValue="0.02" maxValue="0.03" count="3">
        <m/>
        <n v="0.02"/>
        <n v="0.03"/>
      </sharedItems>
    </cacheField>
    <cacheField name="Aide Solde" numFmtId="0">
      <sharedItems containsString="0" containsBlank="1" containsNumber="1" minValue="0.1" maxValue="0.1"/>
    </cacheField>
    <cacheField name="Total Achat" numFmtId="0">
      <sharedItems containsString="0" containsBlank="1" containsNumber="1" minValue="0" maxValue="1189.72"/>
    </cacheField>
    <cacheField name="Collection" numFmtId="0">
      <sharedItems containsBlank="1" count="5">
        <s v="SS20"/>
        <s v="AW19"/>
        <s v="AW20"/>
        <s v="SS21"/>
        <m/>
      </sharedItems>
    </cacheField>
    <cacheField name="Livraison" numFmtId="0">
      <sharedItems containsNonDate="0" containsDate="1" containsString="0" containsBlank="1" minDate="2019-09-01T00:00:00" maxDate="2020-03-02T00:00:00"/>
    </cacheField>
    <cacheField name="Longueur" numFmtId="0">
      <sharedItems containsNonDate="0" containsString="0" containsBlank="1"/>
    </cacheField>
    <cacheField name="T1" numFmtId="0">
      <sharedItems containsNonDate="0" containsString="0" containsBlank="1"/>
    </cacheField>
    <cacheField name="T2" numFmtId="0">
      <sharedItems containsNonDate="0" containsString="0" containsBlank="1"/>
    </cacheField>
    <cacheField name="T3" numFmtId="0">
      <sharedItems containsNonDate="0" containsString="0" containsBlank="1"/>
    </cacheField>
    <cacheField name="34" numFmtId="0">
      <sharedItems containsNonDate="0" containsString="0" containsBlank="1"/>
    </cacheField>
    <cacheField name="36" numFmtId="0">
      <sharedItems containsString="0" containsBlank="1" containsNumber="1" containsInteger="1" minValue="1" maxValue="2"/>
    </cacheField>
    <cacheField name="XS38" numFmtId="0">
      <sharedItems containsString="0" containsBlank="1" containsNumber="1" containsInteger="1" minValue="1" maxValue="2"/>
    </cacheField>
    <cacheField name="S 40" numFmtId="0">
      <sharedItems containsString="0" containsBlank="1" containsNumber="1" containsInteger="1" minValue="1" maxValue="2"/>
    </cacheField>
    <cacheField name="M 42" numFmtId="0">
      <sharedItems containsString="0" containsBlank="1" containsNumber="1" containsInteger="1" minValue="1" maxValue="3"/>
    </cacheField>
    <cacheField name="L  44" numFmtId="0">
      <sharedItems containsString="0" containsBlank="1" containsNumber="1" containsInteger="1" minValue="1" maxValue="2"/>
    </cacheField>
    <cacheField name="XL46" numFmtId="0">
      <sharedItems containsString="0" containsBlank="1" containsNumber="1" containsInteger="1" minValue="1" maxValue="2"/>
    </cacheField>
    <cacheField name="XXL48" numFmtId="0">
      <sharedItems containsString="0" containsBlank="1" containsNumber="1" containsInteger="1" minValue="1" maxValue="2"/>
    </cacheField>
    <cacheField name="50" numFmtId="0">
      <sharedItems containsNonDate="0" containsString="0" containsBlank="1"/>
    </cacheField>
    <cacheField name="Total PA Remisé" numFmtId="2">
      <sharedItems containsString="0" containsBlank="1" containsNumber="1" minValue="0" maxValue="1015.5449920000001"/>
    </cacheField>
    <cacheField name="CA TTC BRUT" numFmtId="0">
      <sharedItems containsString="0" containsBlank="1" containsNumber="1" containsInteger="1" minValue="0" maxValue="2366"/>
    </cacheField>
    <cacheField name="Coeff BRUT" numFmtId="2">
      <sharedItems containsString="0" containsBlank="1" containsNumber="1" minValue="0" maxValue="2.5636414120379132"/>
    </cacheField>
    <cacheField name="Prix Normal" numFmtId="0">
      <sharedItems containsString="0" containsBlank="1" containsNumber="1" minValue="0" maxValue="1419.6"/>
    </cacheField>
    <cacheField name="10%" numFmtId="0">
      <sharedItems containsString="0" containsBlank="1" containsNumber="1" containsInteger="1" minValue="0" maxValue="0"/>
    </cacheField>
    <cacheField name="20%" numFmtId="0">
      <sharedItems containsString="0" containsBlank="1" containsNumber="1" minValue="0" maxValue="189.28"/>
    </cacheField>
    <cacheField name="30%" numFmtId="0">
      <sharedItems containsString="0" containsBlank="1" containsNumber="1" minValue="0" maxValue="248.43"/>
    </cacheField>
    <cacheField name="50%" numFmtId="0">
      <sharedItems containsString="0" containsBlank="1" containsNumber="1" minValue="0" maxValue="118.30000000000001"/>
    </cacheField>
    <cacheField name="Invendu" numFmtId="0">
      <sharedItems containsString="0" containsBlank="1" containsNumber="1" minValue="-50.777249600000005" maxValue="0"/>
    </cacheField>
    <cacheField name="Aide Sol" numFmtId="0">
      <sharedItems containsString="0" containsBlank="1" containsNumber="1" minValue="0" maxValue="14.55"/>
    </cacheField>
    <cacheField name="CA HT NET" numFmtId="0">
      <sharedItems containsString="0" containsBlank="1" containsNumber="1" minValue="0" maxValue="1539.86620032"/>
    </cacheField>
    <cacheField name="Coeff NET" numFmtId="2">
      <sharedItems containsString="0" containsBlank="1" containsNumber="1" minValue="0" maxValue="1.6725124632413262"/>
    </cacheField>
    <cacheField name="Marge HT" numFmtId="2">
      <sharedItems containsString="0" containsBlank="1" containsNumber="1" minValue="0" maxValue="524.32120831999987"/>
    </cacheField>
    <cacheField name="Marge Net %" numFmtId="10">
      <sharedItems containsString="0" containsBlank="1" containsNumber="1" minValue="0" maxValue="0.40209713112570666"/>
    </cacheField>
  </cacheFields>
  <extLst>
    <ext xmlns:x14="http://schemas.microsoft.com/office/spreadsheetml/2009/9/main" uri="{725AE2AE-9491-48be-B2B4-4EB974FC3084}">
      <x14:pivotCacheDefinition pivotCacheId="4573091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8">
  <r>
    <x v="0"/>
    <x v="0"/>
    <x v="0"/>
    <x v="0"/>
    <x v="0"/>
    <x v="0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0"/>
    <x v="0"/>
    <x v="1"/>
    <x v="0"/>
    <x v="0"/>
    <x v="0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0"/>
    <x v="0"/>
    <x v="0"/>
    <x v="0"/>
    <x v="0"/>
    <x v="0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0"/>
    <x v="0"/>
    <x v="1"/>
    <x v="0"/>
    <x v="0"/>
    <x v="0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1"/>
    <x v="0"/>
    <x v="0"/>
    <x v="0"/>
    <x v="0"/>
    <x v="0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1"/>
    <x v="0"/>
    <x v="1"/>
    <x v="0"/>
    <x v="0"/>
    <x v="0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1"/>
    <x v="0"/>
    <x v="0"/>
    <x v="0"/>
    <x v="0"/>
    <x v="0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1"/>
    <x v="0"/>
    <x v="1"/>
    <x v="0"/>
    <x v="0"/>
    <x v="0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2"/>
    <x v="0"/>
    <x v="0"/>
    <x v="0"/>
    <x v="0"/>
    <x v="0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2"/>
    <x v="0"/>
    <x v="1"/>
    <x v="0"/>
    <x v="0"/>
    <x v="0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2"/>
    <x v="0"/>
    <x v="0"/>
    <x v="0"/>
    <x v="0"/>
    <x v="0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2"/>
    <x v="0"/>
    <x v="1"/>
    <x v="0"/>
    <x v="0"/>
    <x v="0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3"/>
    <x v="0"/>
    <x v="0"/>
    <x v="0"/>
    <x v="0"/>
    <x v="0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3"/>
    <x v="0"/>
    <x v="1"/>
    <x v="0"/>
    <x v="0"/>
    <x v="0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3"/>
    <x v="0"/>
    <x v="0"/>
    <x v="0"/>
    <x v="0"/>
    <x v="0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3"/>
    <x v="0"/>
    <x v="1"/>
    <x v="0"/>
    <x v="0"/>
    <x v="0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4"/>
    <x v="1"/>
    <x v="1"/>
    <x v="1"/>
    <x v="1"/>
    <x v="0"/>
    <x v="1"/>
    <x v="1"/>
    <x v="1"/>
    <n v="169"/>
    <x v="1"/>
    <m/>
    <n v="404.65000000000003"/>
    <x v="1"/>
    <d v="2019-09-01T00:00:00"/>
    <m/>
    <m/>
    <m/>
    <m/>
    <m/>
    <m/>
    <m/>
    <n v="1"/>
    <n v="2"/>
    <n v="2"/>
    <m/>
    <m/>
    <m/>
    <n v="333.10788000000002"/>
    <n v="845"/>
    <n v="2.5367157330532075"/>
    <n v="507"/>
    <n v="0"/>
    <n v="67.600000000000009"/>
    <n v="88.724999999999994"/>
    <n v="42.25"/>
    <n v="-16.655394000000001"/>
    <n v="0"/>
    <n v="551.13568480000004"/>
    <n v="1.6545261096795429"/>
    <n v="218.02780480000001"/>
    <n v="0.39559732895742267"/>
  </r>
  <r>
    <x v="4"/>
    <x v="2"/>
    <x v="1"/>
    <x v="2"/>
    <x v="2"/>
    <x v="0"/>
    <x v="2"/>
    <x v="2"/>
    <x v="1"/>
    <n v="89"/>
    <x v="1"/>
    <m/>
    <n v="299.81"/>
    <x v="1"/>
    <m/>
    <m/>
    <m/>
    <m/>
    <m/>
    <m/>
    <m/>
    <n v="1"/>
    <n v="2"/>
    <n v="2"/>
    <n v="2"/>
    <m/>
    <m/>
    <m/>
    <n v="246.80359199999998"/>
    <n v="623"/>
    <n v="2.5242744441093872"/>
    <n v="373.8"/>
    <n v="0"/>
    <n v="49.84"/>
    <n v="65.415000000000006"/>
    <n v="31.150000000000002"/>
    <n v="-12.340179599999999"/>
    <n v="0"/>
    <n v="406.29185632000008"/>
    <n v="1.6462153286650711"/>
    <n v="159.4882643200001"/>
    <n v="0.39254605239831669"/>
  </r>
  <r>
    <x v="4"/>
    <x v="3"/>
    <x v="1"/>
    <x v="3"/>
    <x v="3"/>
    <x v="0"/>
    <x v="3"/>
    <x v="3"/>
    <x v="1"/>
    <n v="109"/>
    <x v="1"/>
    <m/>
    <n v="209.4"/>
    <x v="1"/>
    <m/>
    <m/>
    <m/>
    <m/>
    <m/>
    <m/>
    <m/>
    <n v="1"/>
    <n v="1"/>
    <n v="1"/>
    <n v="1"/>
    <m/>
    <m/>
    <m/>
    <n v="172.37808000000001"/>
    <n v="436"/>
    <n v="2.5293239140382582"/>
    <n v="261.59999999999997"/>
    <n v="0"/>
    <n v="34.880000000000003"/>
    <n v="45.780000000000008"/>
    <n v="21.8"/>
    <n v="-8.6189040000000006"/>
    <n v="0"/>
    <n v="284.35287680000005"/>
    <n v="1.6495883745775566"/>
    <n v="111.97479680000004"/>
    <n v="0.39378816230073749"/>
  </r>
  <r>
    <x v="4"/>
    <x v="4"/>
    <x v="1"/>
    <x v="4"/>
    <x v="4"/>
    <x v="0"/>
    <x v="4"/>
    <x v="4"/>
    <x v="1"/>
    <n v="99"/>
    <x v="1"/>
    <m/>
    <n v="285.54000000000002"/>
    <x v="1"/>
    <m/>
    <m/>
    <m/>
    <m/>
    <m/>
    <m/>
    <m/>
    <m/>
    <n v="1"/>
    <n v="2"/>
    <n v="2"/>
    <n v="1"/>
    <m/>
    <m/>
    <n v="235.05652800000001"/>
    <n v="594"/>
    <n v="2.5270517056220618"/>
    <n v="356.4"/>
    <n v="0"/>
    <n v="47.52"/>
    <n v="62.37"/>
    <n v="29.700000000000003"/>
    <n v="-11.752826400000002"/>
    <n v="0"/>
    <n v="387.38973887999998"/>
    <n v="1.6480705393555373"/>
    <n v="152.33321087999997"/>
    <n v="0.39322985508190644"/>
  </r>
  <r>
    <x v="4"/>
    <x v="4"/>
    <x v="1"/>
    <x v="5"/>
    <x v="4"/>
    <x v="0"/>
    <x v="4"/>
    <x v="4"/>
    <x v="1"/>
    <n v="99"/>
    <x v="1"/>
    <m/>
    <n v="285.54000000000002"/>
    <x v="1"/>
    <m/>
    <m/>
    <m/>
    <m/>
    <m/>
    <m/>
    <m/>
    <m/>
    <n v="1"/>
    <n v="3"/>
    <n v="1"/>
    <n v="1"/>
    <m/>
    <m/>
    <n v="235.05652800000001"/>
    <n v="594"/>
    <n v="2.5270517056220618"/>
    <n v="356.4"/>
    <n v="0"/>
    <n v="47.52"/>
    <n v="62.37"/>
    <n v="29.700000000000003"/>
    <n v="-11.752826400000002"/>
    <n v="0"/>
    <n v="387.38973887999998"/>
    <n v="1.6480705393555373"/>
    <n v="152.33321087999997"/>
    <n v="0.39322985508190644"/>
  </r>
  <r>
    <x v="4"/>
    <x v="1"/>
    <x v="1"/>
    <x v="6"/>
    <x v="5"/>
    <x v="0"/>
    <x v="3"/>
    <x v="5"/>
    <x v="1"/>
    <n v="149"/>
    <x v="1"/>
    <m/>
    <n v="285.60000000000002"/>
    <x v="1"/>
    <m/>
    <m/>
    <m/>
    <m/>
    <m/>
    <m/>
    <m/>
    <m/>
    <n v="1"/>
    <n v="2"/>
    <n v="1"/>
    <m/>
    <m/>
    <m/>
    <n v="235.10592000000003"/>
    <n v="596"/>
    <n v="2.535027616488772"/>
    <n v="357.59999999999997"/>
    <n v="0"/>
    <n v="47.680000000000007"/>
    <n v="62.580000000000005"/>
    <n v="29.8"/>
    <n v="-11.755296000000001"/>
    <n v="0"/>
    <n v="388.72376320000001"/>
    <n v="1.6533984478144998"/>
    <n v="153.61784319999998"/>
    <n v="0.39518511020630082"/>
  </r>
  <r>
    <x v="4"/>
    <x v="4"/>
    <x v="1"/>
    <x v="7"/>
    <x v="6"/>
    <x v="0"/>
    <x v="4"/>
    <x v="6"/>
    <x v="1"/>
    <n v="159"/>
    <x v="1"/>
    <m/>
    <n v="456.96"/>
    <x v="1"/>
    <m/>
    <m/>
    <m/>
    <m/>
    <m/>
    <m/>
    <m/>
    <m/>
    <n v="1"/>
    <n v="2"/>
    <n v="2"/>
    <n v="1"/>
    <m/>
    <m/>
    <n v="376.16947199999998"/>
    <n v="954"/>
    <n v="2.5360909669990446"/>
    <n v="572.4"/>
    <n v="0"/>
    <n v="76.320000000000007"/>
    <n v="100.16999999999999"/>
    <n v="47.7"/>
    <n v="-18.808473599999999"/>
    <n v="0"/>
    <n v="622.22522112000013"/>
    <n v="1.6541087659553622"/>
    <n v="246.05574912000014"/>
    <n v="0.39544483374862544"/>
  </r>
  <r>
    <x v="4"/>
    <x v="5"/>
    <x v="1"/>
    <x v="8"/>
    <x v="7"/>
    <x v="0"/>
    <x v="5"/>
    <x v="7"/>
    <x v="1"/>
    <n v="129"/>
    <x v="1"/>
    <m/>
    <n v="185.64000000000001"/>
    <x v="1"/>
    <m/>
    <m/>
    <m/>
    <m/>
    <m/>
    <m/>
    <m/>
    <m/>
    <n v="1"/>
    <n v="1"/>
    <n v="1"/>
    <m/>
    <m/>
    <m/>
    <n v="152.81884800000003"/>
    <n v="387"/>
    <n v="2.5324101383096402"/>
    <n v="232.2"/>
    <n v="0"/>
    <n v="30.960000000000004"/>
    <n v="40.634999999999998"/>
    <n v="19.350000000000001"/>
    <n v="-7.6409424000000019"/>
    <n v="0"/>
    <n v="252.40324607999997"/>
    <n v="1.6516499723908395"/>
    <n v="99.584398079999943"/>
    <n v="0.39454483896944958"/>
  </r>
  <r>
    <x v="4"/>
    <x v="1"/>
    <x v="1"/>
    <x v="9"/>
    <x v="8"/>
    <x v="0"/>
    <x v="5"/>
    <x v="6"/>
    <x v="1"/>
    <n v="159"/>
    <x v="1"/>
    <m/>
    <n v="228.48"/>
    <x v="1"/>
    <m/>
    <m/>
    <m/>
    <m/>
    <m/>
    <m/>
    <m/>
    <m/>
    <n v="1"/>
    <n v="1"/>
    <n v="1"/>
    <m/>
    <m/>
    <m/>
    <n v="188.08473599999999"/>
    <n v="477"/>
    <n v="2.5360909669990446"/>
    <n v="286.2"/>
    <n v="0"/>
    <n v="38.160000000000004"/>
    <n v="50.084999999999994"/>
    <n v="23.85"/>
    <n v="-9.4042367999999996"/>
    <n v="0"/>
    <n v="311.11261056000006"/>
    <n v="1.6541087659553622"/>
    <n v="123.02787456000007"/>
    <n v="0.39544483374862544"/>
  </r>
  <r>
    <x v="4"/>
    <x v="6"/>
    <x v="1"/>
    <x v="10"/>
    <x v="9"/>
    <x v="1"/>
    <x v="6"/>
    <x v="8"/>
    <x v="1"/>
    <n v="28"/>
    <x v="1"/>
    <m/>
    <n v="26.6"/>
    <x v="1"/>
    <m/>
    <m/>
    <m/>
    <m/>
    <m/>
    <m/>
    <m/>
    <m/>
    <m/>
    <m/>
    <m/>
    <m/>
    <m/>
    <m/>
    <n v="21.897120000000001"/>
    <n v="56"/>
    <n v="2.5574139430208174"/>
    <n v="33.6"/>
    <n v="0"/>
    <n v="4.4799999999999995"/>
    <n v="5.88"/>
    <n v="2.8000000000000003"/>
    <n v="-1.0948560000000001"/>
    <n v="0"/>
    <n v="36.5321152"/>
    <n v="1.6683525139379058"/>
    <n v="14.634995199999999"/>
    <n v="0.40060629174847229"/>
  </r>
  <r>
    <x v="4"/>
    <x v="7"/>
    <x v="1"/>
    <x v="11"/>
    <x v="10"/>
    <x v="2"/>
    <x v="6"/>
    <x v="9"/>
    <x v="1"/>
    <n v="49"/>
    <x v="1"/>
    <m/>
    <n v="47.56"/>
    <x v="1"/>
    <m/>
    <m/>
    <m/>
    <m/>
    <m/>
    <m/>
    <m/>
    <m/>
    <m/>
    <m/>
    <m/>
    <m/>
    <m/>
    <m/>
    <n v="39.151392000000001"/>
    <n v="98"/>
    <n v="2.5031038487724779"/>
    <n v="58.8"/>
    <n v="0"/>
    <n v="7.8400000000000007"/>
    <n v="10.29"/>
    <n v="4.9000000000000004"/>
    <n v="-1.9575696000000002"/>
    <n v="0"/>
    <n v="63.897944320000015"/>
    <n v="1.6320733709800155"/>
    <n v="24.746552320000013"/>
    <n v="0.38728244833776848"/>
  </r>
  <r>
    <x v="4"/>
    <x v="8"/>
    <x v="1"/>
    <x v="12"/>
    <x v="11"/>
    <x v="2"/>
    <x v="7"/>
    <x v="10"/>
    <x v="1"/>
    <n v="13"/>
    <x v="1"/>
    <m/>
    <n v="73.92"/>
    <x v="1"/>
    <m/>
    <m/>
    <m/>
    <m/>
    <m/>
    <m/>
    <m/>
    <m/>
    <m/>
    <m/>
    <m/>
    <m/>
    <m/>
    <m/>
    <n v="60.850944000000005"/>
    <n v="156"/>
    <n v="2.5636414120379132"/>
    <n v="93.6"/>
    <n v="0"/>
    <n v="12.48"/>
    <n v="16.38"/>
    <n v="7.8000000000000007"/>
    <n v="-3.0425472000000005"/>
    <n v="0"/>
    <n v="101.77396224"/>
    <n v="1.6725124632413262"/>
    <n v="40.923018239999998"/>
    <n v="0.40209713112570666"/>
  </r>
  <r>
    <x v="4"/>
    <x v="9"/>
    <x v="1"/>
    <x v="13"/>
    <x v="12"/>
    <x v="2"/>
    <x v="6"/>
    <x v="11"/>
    <x v="1"/>
    <n v="20"/>
    <x v="1"/>
    <m/>
    <n v="19"/>
    <x v="1"/>
    <m/>
    <m/>
    <m/>
    <m/>
    <m/>
    <m/>
    <m/>
    <m/>
    <m/>
    <m/>
    <m/>
    <m/>
    <m/>
    <m/>
    <n v="15.6408"/>
    <n v="40"/>
    <n v="2.5574139430208174"/>
    <n v="24"/>
    <n v="0"/>
    <n v="3.2"/>
    <n v="4.2"/>
    <n v="2"/>
    <n v="-0.78204000000000007"/>
    <n v="0"/>
    <n v="26.094367999999999"/>
    <n v="1.6683525139379058"/>
    <n v="10.453567999999999"/>
    <n v="0.40060629174847229"/>
  </r>
  <r>
    <x v="4"/>
    <x v="9"/>
    <x v="1"/>
    <x v="14"/>
    <x v="12"/>
    <x v="2"/>
    <x v="6"/>
    <x v="11"/>
    <x v="1"/>
    <n v="20"/>
    <x v="1"/>
    <m/>
    <n v="19"/>
    <x v="1"/>
    <m/>
    <m/>
    <m/>
    <m/>
    <m/>
    <m/>
    <m/>
    <m/>
    <m/>
    <m/>
    <m/>
    <m/>
    <m/>
    <m/>
    <n v="15.6408"/>
    <n v="40"/>
    <n v="2.5574139430208174"/>
    <n v="24"/>
    <n v="0"/>
    <n v="3.2"/>
    <n v="4.2"/>
    <n v="2"/>
    <n v="-0.78204000000000007"/>
    <n v="0"/>
    <n v="26.094367999999999"/>
    <n v="1.6683525139379058"/>
    <n v="10.453567999999999"/>
    <n v="0.40060629174847229"/>
  </r>
  <r>
    <x v="4"/>
    <x v="10"/>
    <x v="0"/>
    <x v="15"/>
    <x v="13"/>
    <x v="0"/>
    <x v="4"/>
    <x v="7"/>
    <x v="1"/>
    <n v="129"/>
    <x v="1"/>
    <m/>
    <n v="371.28000000000003"/>
    <x v="1"/>
    <m/>
    <m/>
    <m/>
    <m/>
    <m/>
    <m/>
    <m/>
    <n v="1"/>
    <n v="2"/>
    <n v="2"/>
    <n v="1"/>
    <m/>
    <m/>
    <m/>
    <n v="305.63769600000006"/>
    <n v="774"/>
    <n v="2.5324101383096402"/>
    <n v="464.4"/>
    <n v="0"/>
    <n v="61.920000000000009"/>
    <n v="81.27"/>
    <n v="38.700000000000003"/>
    <n v="-15.281884800000004"/>
    <n v="0"/>
    <n v="504.80649215999995"/>
    <n v="1.6516499723908395"/>
    <n v="199.16879615999989"/>
    <n v="0.39454483896944958"/>
  </r>
  <r>
    <x v="4"/>
    <x v="5"/>
    <x v="0"/>
    <x v="16"/>
    <x v="14"/>
    <x v="0"/>
    <x v="4"/>
    <x v="12"/>
    <x v="1"/>
    <n v="79"/>
    <x v="1"/>
    <m/>
    <n v="228.42000000000002"/>
    <x v="1"/>
    <m/>
    <m/>
    <m/>
    <m/>
    <m/>
    <m/>
    <m/>
    <n v="1"/>
    <n v="2"/>
    <n v="2"/>
    <n v="1"/>
    <m/>
    <m/>
    <m/>
    <n v="188.03534399999998"/>
    <n v="474"/>
    <n v="2.5208026848399312"/>
    <n v="284.39999999999998"/>
    <n v="0"/>
    <n v="37.92"/>
    <n v="49.77"/>
    <n v="23.700000000000003"/>
    <n v="-9.4017672000000001"/>
    <n v="0"/>
    <n v="309.11058623999998"/>
    <n v="1.6438961934730738"/>
    <n v="121.07524223999999"/>
    <n v="0.39168908355016552"/>
  </r>
  <r>
    <x v="4"/>
    <x v="4"/>
    <x v="0"/>
    <x v="17"/>
    <x v="15"/>
    <x v="0"/>
    <x v="4"/>
    <x v="13"/>
    <x v="1"/>
    <n v="75"/>
    <x v="1"/>
    <m/>
    <n v="214.14"/>
    <x v="1"/>
    <m/>
    <m/>
    <m/>
    <m/>
    <m/>
    <m/>
    <n v="1"/>
    <n v="2"/>
    <n v="2"/>
    <n v="1"/>
    <m/>
    <m/>
    <m/>
    <m/>
    <n v="176.28004799999997"/>
    <n v="450"/>
    <n v="2.5527562824353218"/>
    <n v="270"/>
    <n v="0"/>
    <n v="36"/>
    <n v="47.25"/>
    <n v="22.5"/>
    <n v="-8.8140023999999979"/>
    <n v="0"/>
    <n v="293.54879808000004"/>
    <n v="1.6652411966667953"/>
    <n v="117.26875008000007"/>
    <n v="0.39948639151995829"/>
  </r>
  <r>
    <x v="4"/>
    <x v="4"/>
    <x v="0"/>
    <x v="18"/>
    <x v="16"/>
    <x v="0"/>
    <x v="8"/>
    <x v="12"/>
    <x v="1"/>
    <n v="79"/>
    <x v="1"/>
    <m/>
    <n v="304.56"/>
    <x v="1"/>
    <m/>
    <m/>
    <m/>
    <m/>
    <m/>
    <m/>
    <n v="2"/>
    <n v="2"/>
    <n v="2"/>
    <n v="2"/>
    <m/>
    <m/>
    <m/>
    <m/>
    <n v="250.71379199999998"/>
    <n v="632"/>
    <n v="2.5208026848399312"/>
    <n v="379.2"/>
    <n v="0"/>
    <n v="50.56"/>
    <n v="66.36"/>
    <n v="31.6"/>
    <n v="-12.5356896"/>
    <n v="0"/>
    <n v="412.14744832000008"/>
    <n v="1.6438961934730743"/>
    <n v="161.4336563200001"/>
    <n v="0.39168908355016568"/>
  </r>
  <r>
    <x v="4"/>
    <x v="6"/>
    <x v="0"/>
    <x v="19"/>
    <x v="17"/>
    <x v="1"/>
    <x v="6"/>
    <x v="8"/>
    <x v="1"/>
    <n v="28"/>
    <x v="1"/>
    <m/>
    <n v="26.6"/>
    <x v="1"/>
    <m/>
    <m/>
    <m/>
    <m/>
    <m/>
    <m/>
    <m/>
    <m/>
    <m/>
    <m/>
    <m/>
    <m/>
    <m/>
    <m/>
    <n v="21.897120000000001"/>
    <n v="56"/>
    <n v="2.5574139430208174"/>
    <n v="33.6"/>
    <n v="0"/>
    <n v="4.4799999999999995"/>
    <n v="5.88"/>
    <n v="2.8000000000000003"/>
    <n v="-1.0948560000000001"/>
    <n v="0"/>
    <n v="36.5321152"/>
    <n v="1.6683525139379058"/>
    <n v="14.634995199999999"/>
    <n v="0.40060629174847229"/>
  </r>
  <r>
    <x v="4"/>
    <x v="6"/>
    <x v="0"/>
    <x v="20"/>
    <x v="17"/>
    <x v="1"/>
    <x v="6"/>
    <x v="8"/>
    <x v="1"/>
    <n v="28"/>
    <x v="1"/>
    <m/>
    <n v="26.6"/>
    <x v="1"/>
    <m/>
    <m/>
    <m/>
    <m/>
    <m/>
    <m/>
    <m/>
    <m/>
    <m/>
    <m/>
    <m/>
    <m/>
    <m/>
    <m/>
    <n v="21.897120000000001"/>
    <n v="56"/>
    <n v="2.5574139430208174"/>
    <n v="33.6"/>
    <n v="0"/>
    <n v="4.4799999999999995"/>
    <n v="5.88"/>
    <n v="2.8000000000000003"/>
    <n v="-1.0948560000000001"/>
    <n v="0"/>
    <n v="36.5321152"/>
    <n v="1.6683525139379058"/>
    <n v="14.634995199999999"/>
    <n v="0.40060629174847229"/>
  </r>
  <r>
    <x v="4"/>
    <x v="6"/>
    <x v="0"/>
    <x v="21"/>
    <x v="17"/>
    <x v="1"/>
    <x v="6"/>
    <x v="8"/>
    <x v="1"/>
    <n v="28"/>
    <x v="1"/>
    <m/>
    <n v="26.6"/>
    <x v="1"/>
    <m/>
    <m/>
    <m/>
    <m/>
    <m/>
    <m/>
    <m/>
    <m/>
    <m/>
    <m/>
    <m/>
    <m/>
    <m/>
    <m/>
    <n v="21.897120000000001"/>
    <n v="56"/>
    <n v="2.5574139430208174"/>
    <n v="33.6"/>
    <n v="0"/>
    <n v="4.4799999999999995"/>
    <n v="5.88"/>
    <n v="2.8000000000000003"/>
    <n v="-1.0948560000000001"/>
    <n v="0"/>
    <n v="36.5321152"/>
    <n v="1.6683525139379058"/>
    <n v="14.634995199999999"/>
    <n v="0.40060629174847229"/>
  </r>
  <r>
    <x v="4"/>
    <x v="9"/>
    <x v="0"/>
    <x v="22"/>
    <x v="18"/>
    <x v="2"/>
    <x v="6"/>
    <x v="14"/>
    <x v="1"/>
    <n v="28"/>
    <x v="1"/>
    <m/>
    <n v="26.62"/>
    <x v="1"/>
    <m/>
    <m/>
    <m/>
    <m/>
    <m/>
    <m/>
    <m/>
    <m/>
    <m/>
    <m/>
    <m/>
    <m/>
    <m/>
    <m/>
    <n v="21.913584"/>
    <n v="56"/>
    <n v="2.5554925200733938"/>
    <n v="33.6"/>
    <n v="0"/>
    <n v="4.4799999999999995"/>
    <n v="5.88"/>
    <n v="2.8000000000000003"/>
    <n v="-1.0956792"/>
    <n v="0"/>
    <n v="36.531456640000002"/>
    <n v="1.6670690034090272"/>
    <n v="14.617872640000002"/>
    <n v="0.4001448062707198"/>
  </r>
  <r>
    <x v="4"/>
    <x v="9"/>
    <x v="0"/>
    <x v="23"/>
    <x v="18"/>
    <x v="2"/>
    <x v="6"/>
    <x v="14"/>
    <x v="1"/>
    <n v="28"/>
    <x v="1"/>
    <m/>
    <n v="26.62"/>
    <x v="1"/>
    <m/>
    <m/>
    <m/>
    <m/>
    <m/>
    <m/>
    <m/>
    <m/>
    <m/>
    <m/>
    <m/>
    <m/>
    <m/>
    <m/>
    <n v="21.913584"/>
    <n v="56"/>
    <n v="2.5554925200733938"/>
    <n v="33.6"/>
    <n v="0"/>
    <n v="4.4799999999999995"/>
    <n v="5.88"/>
    <n v="2.8000000000000003"/>
    <n v="-1.0956792"/>
    <n v="0"/>
    <n v="36.531456640000002"/>
    <n v="1.6670690034090272"/>
    <n v="14.617872640000002"/>
    <n v="0.4001448062707198"/>
  </r>
  <r>
    <x v="4"/>
    <x v="1"/>
    <x v="0"/>
    <x v="24"/>
    <x v="19"/>
    <x v="0"/>
    <x v="5"/>
    <x v="5"/>
    <x v="1"/>
    <n v="149"/>
    <x v="1"/>
    <m/>
    <n v="214.20000000000002"/>
    <x v="1"/>
    <m/>
    <m/>
    <m/>
    <m/>
    <m/>
    <m/>
    <m/>
    <m/>
    <n v="1"/>
    <n v="1"/>
    <n v="1"/>
    <m/>
    <m/>
    <m/>
    <n v="176.32944000000003"/>
    <n v="447"/>
    <n v="2.535027616488772"/>
    <n v="268.2"/>
    <n v="0"/>
    <n v="35.760000000000005"/>
    <n v="46.934999999999995"/>
    <n v="22.35"/>
    <n v="-8.8164720000000028"/>
    <n v="0"/>
    <n v="291.54282240000003"/>
    <n v="1.6533984478144998"/>
    <n v="115.2133824"/>
    <n v="0.39518511020630082"/>
  </r>
  <r>
    <x v="4"/>
    <x v="11"/>
    <x v="0"/>
    <x v="25"/>
    <x v="20"/>
    <x v="3"/>
    <x v="4"/>
    <x v="15"/>
    <x v="1"/>
    <n v="35"/>
    <x v="1"/>
    <m/>
    <n v="99.84"/>
    <x v="1"/>
    <m/>
    <m/>
    <m/>
    <m/>
    <m/>
    <m/>
    <m/>
    <m/>
    <m/>
    <m/>
    <m/>
    <m/>
    <m/>
    <m/>
    <n v="82.188288"/>
    <n v="210"/>
    <n v="2.555108581894296"/>
    <n v="126"/>
    <n v="0"/>
    <n v="16.8"/>
    <n v="22.05"/>
    <n v="10.5"/>
    <n v="-4.1094144000000004"/>
    <n v="0"/>
    <n v="136.99246848000004"/>
    <n v="1.6668125327053904"/>
    <n v="54.804180480000042"/>
    <n v="0.40005250717853202"/>
  </r>
  <r>
    <x v="4"/>
    <x v="12"/>
    <x v="1"/>
    <x v="26"/>
    <x v="21"/>
    <x v="0"/>
    <x v="8"/>
    <x v="16"/>
    <x v="2"/>
    <n v="65"/>
    <x v="2"/>
    <m/>
    <n v="247.36"/>
    <x v="0"/>
    <m/>
    <m/>
    <m/>
    <m/>
    <m/>
    <m/>
    <m/>
    <m/>
    <m/>
    <m/>
    <m/>
    <m/>
    <m/>
    <m/>
    <n v="203.94832000000002"/>
    <n v="520"/>
    <n v="2.5496655231089913"/>
    <n v="312"/>
    <n v="0"/>
    <n v="41.6"/>
    <n v="54.6"/>
    <n v="26"/>
    <n v="-10.197416000000002"/>
    <n v="0"/>
    <n v="339.2020672000001"/>
    <n v="1.6631765694368066"/>
    <n v="135.25374720000008"/>
    <n v="0.39874092842792686"/>
  </r>
  <r>
    <x v="4"/>
    <x v="12"/>
    <x v="1"/>
    <x v="27"/>
    <x v="21"/>
    <x v="0"/>
    <x v="8"/>
    <x v="16"/>
    <x v="2"/>
    <n v="65"/>
    <x v="2"/>
    <m/>
    <n v="247.36"/>
    <x v="0"/>
    <m/>
    <m/>
    <m/>
    <m/>
    <m/>
    <m/>
    <m/>
    <m/>
    <m/>
    <m/>
    <m/>
    <m/>
    <m/>
    <m/>
    <n v="203.94832000000002"/>
    <n v="520"/>
    <n v="2.5496655231089913"/>
    <n v="312"/>
    <n v="0"/>
    <n v="41.6"/>
    <n v="54.6"/>
    <n v="26"/>
    <n v="-10.197416000000002"/>
    <n v="0"/>
    <n v="339.2020672000001"/>
    <n v="1.6631765694368066"/>
    <n v="135.25374720000008"/>
    <n v="0.39874092842792686"/>
  </r>
  <r>
    <x v="4"/>
    <x v="4"/>
    <x v="1"/>
    <x v="28"/>
    <x v="22"/>
    <x v="0"/>
    <x v="5"/>
    <x v="13"/>
    <x v="2"/>
    <n v="75"/>
    <x v="2"/>
    <m/>
    <n v="107.07"/>
    <x v="0"/>
    <m/>
    <m/>
    <m/>
    <m/>
    <m/>
    <m/>
    <m/>
    <m/>
    <m/>
    <m/>
    <m/>
    <m/>
    <m/>
    <m/>
    <n v="88.279214999999994"/>
    <n v="225"/>
    <n v="2.5487313180118334"/>
    <n v="135"/>
    <n v="0"/>
    <n v="18"/>
    <n v="23.625"/>
    <n v="11.25"/>
    <n v="-4.4139607500000002"/>
    <n v="0"/>
    <n v="146.76883140000001"/>
    <n v="1.6625525204319049"/>
    <n v="58.489616400000017"/>
    <n v="0.39851524224917972"/>
  </r>
  <r>
    <x v="4"/>
    <x v="4"/>
    <x v="1"/>
    <x v="29"/>
    <x v="22"/>
    <x v="0"/>
    <x v="5"/>
    <x v="13"/>
    <x v="2"/>
    <n v="75"/>
    <x v="2"/>
    <m/>
    <n v="107.07"/>
    <x v="0"/>
    <m/>
    <m/>
    <m/>
    <m/>
    <m/>
    <m/>
    <m/>
    <m/>
    <m/>
    <m/>
    <m/>
    <m/>
    <m/>
    <m/>
    <n v="88.279214999999994"/>
    <n v="225"/>
    <n v="2.5487313180118334"/>
    <n v="135"/>
    <n v="0"/>
    <n v="18"/>
    <n v="23.625"/>
    <n v="11.25"/>
    <n v="-4.4139607500000002"/>
    <n v="0"/>
    <n v="146.76883140000001"/>
    <n v="1.6625525204319049"/>
    <n v="58.489616400000017"/>
    <n v="0.39851524224917972"/>
  </r>
  <r>
    <x v="4"/>
    <x v="4"/>
    <x v="1"/>
    <x v="30"/>
    <x v="22"/>
    <x v="0"/>
    <x v="9"/>
    <x v="13"/>
    <x v="2"/>
    <n v="75"/>
    <x v="2"/>
    <m/>
    <n v="356.9"/>
    <x v="0"/>
    <m/>
    <m/>
    <m/>
    <m/>
    <m/>
    <m/>
    <m/>
    <m/>
    <m/>
    <m/>
    <m/>
    <m/>
    <m/>
    <m/>
    <n v="294.26404999999994"/>
    <n v="750"/>
    <n v="2.5487313180118338"/>
    <n v="450"/>
    <n v="0"/>
    <n v="60"/>
    <n v="78.75"/>
    <n v="37.5"/>
    <n v="-14.713202499999998"/>
    <n v="0"/>
    <n v="489.22943800000007"/>
    <n v="1.6625525204319052"/>
    <n v="194.96538800000013"/>
    <n v="0.39851524224917984"/>
  </r>
  <r>
    <x v="4"/>
    <x v="4"/>
    <x v="1"/>
    <x v="31"/>
    <x v="22"/>
    <x v="0"/>
    <x v="9"/>
    <x v="13"/>
    <x v="2"/>
    <n v="75"/>
    <x v="2"/>
    <m/>
    <n v="356.9"/>
    <x v="0"/>
    <m/>
    <m/>
    <m/>
    <m/>
    <m/>
    <m/>
    <m/>
    <m/>
    <m/>
    <m/>
    <m/>
    <m/>
    <m/>
    <m/>
    <n v="294.26404999999994"/>
    <n v="750"/>
    <n v="2.5487313180118338"/>
    <n v="450"/>
    <n v="0"/>
    <n v="60"/>
    <n v="78.75"/>
    <n v="37.5"/>
    <n v="-14.713202499999998"/>
    <n v="0"/>
    <n v="489.22943800000007"/>
    <n v="1.6625525204319052"/>
    <n v="194.96538800000013"/>
    <n v="0.39851524224917984"/>
  </r>
  <r>
    <x v="4"/>
    <x v="7"/>
    <x v="1"/>
    <x v="32"/>
    <x v="23"/>
    <x v="0"/>
    <x v="5"/>
    <x v="11"/>
    <x v="3"/>
    <n v="20"/>
    <x v="2"/>
    <m/>
    <n v="28.5"/>
    <x v="0"/>
    <m/>
    <m/>
    <m/>
    <m/>
    <m/>
    <m/>
    <m/>
    <m/>
    <m/>
    <m/>
    <m/>
    <m/>
    <m/>
    <m/>
    <n v="24.327599999999997"/>
    <n v="60"/>
    <n v="2.46633453361614"/>
    <n v="36"/>
    <n v="0"/>
    <n v="4.8000000000000007"/>
    <n v="6.3"/>
    <n v="3"/>
    <n v="-1.21638"/>
    <n v="0"/>
    <n v="39.106895999999999"/>
    <n v="1.6075114684555816"/>
    <n v="14.779296000000002"/>
    <n v="0.37792045679104785"/>
  </r>
  <r>
    <x v="4"/>
    <x v="7"/>
    <x v="1"/>
    <x v="33"/>
    <x v="23"/>
    <x v="0"/>
    <x v="5"/>
    <x v="11"/>
    <x v="3"/>
    <n v="20"/>
    <x v="2"/>
    <m/>
    <n v="28.5"/>
    <x v="0"/>
    <m/>
    <m/>
    <m/>
    <m/>
    <m/>
    <m/>
    <m/>
    <m/>
    <m/>
    <m/>
    <m/>
    <m/>
    <m/>
    <m/>
    <n v="24.327599999999997"/>
    <n v="60"/>
    <n v="2.46633453361614"/>
    <n v="36"/>
    <n v="0"/>
    <n v="4.8000000000000007"/>
    <n v="6.3"/>
    <n v="3"/>
    <n v="-1.21638"/>
    <n v="0"/>
    <n v="39.106895999999999"/>
    <n v="1.6075114684555816"/>
    <n v="14.779296000000002"/>
    <n v="0.37792045679104785"/>
  </r>
  <r>
    <x v="4"/>
    <x v="7"/>
    <x v="1"/>
    <x v="34"/>
    <x v="23"/>
    <x v="0"/>
    <x v="5"/>
    <x v="11"/>
    <x v="3"/>
    <n v="20"/>
    <x v="2"/>
    <m/>
    <n v="28.5"/>
    <x v="0"/>
    <m/>
    <m/>
    <m/>
    <m/>
    <m/>
    <m/>
    <m/>
    <m/>
    <m/>
    <m/>
    <m/>
    <m/>
    <m/>
    <m/>
    <n v="24.327599999999997"/>
    <n v="60"/>
    <n v="2.46633453361614"/>
    <n v="36"/>
    <n v="0"/>
    <n v="4.8000000000000007"/>
    <n v="6.3"/>
    <n v="3"/>
    <n v="-1.21638"/>
    <n v="0"/>
    <n v="39.106895999999999"/>
    <n v="1.6075114684555816"/>
    <n v="14.779296000000002"/>
    <n v="0.37792045679104785"/>
  </r>
  <r>
    <x v="4"/>
    <x v="13"/>
    <x v="1"/>
    <x v="35"/>
    <x v="24"/>
    <x v="0"/>
    <x v="5"/>
    <x v="14"/>
    <x v="3"/>
    <n v="28"/>
    <x v="2"/>
    <m/>
    <n v="39.93"/>
    <x v="0"/>
    <m/>
    <m/>
    <m/>
    <m/>
    <m/>
    <m/>
    <m/>
    <m/>
    <m/>
    <m/>
    <m/>
    <m/>
    <m/>
    <m/>
    <n v="34.084248000000002"/>
    <n v="84"/>
    <n v="2.4644815399770592"/>
    <n v="50.4"/>
    <n v="0"/>
    <n v="6.7200000000000006"/>
    <n v="8.8199999999999985"/>
    <n v="4.2"/>
    <n v="-1.7042124000000003"/>
    <n v="0"/>
    <n v="54.748630079999998"/>
    <n v="1.6062736687046755"/>
    <n v="20.664382079999996"/>
    <n v="0.37744108025725409"/>
  </r>
  <r>
    <x v="4"/>
    <x v="13"/>
    <x v="1"/>
    <x v="36"/>
    <x v="24"/>
    <x v="0"/>
    <x v="5"/>
    <x v="14"/>
    <x v="3"/>
    <n v="28"/>
    <x v="2"/>
    <m/>
    <n v="39.93"/>
    <x v="0"/>
    <m/>
    <m/>
    <m/>
    <m/>
    <m/>
    <m/>
    <m/>
    <m/>
    <m/>
    <m/>
    <m/>
    <m/>
    <m/>
    <m/>
    <n v="34.084248000000002"/>
    <n v="84"/>
    <n v="2.4644815399770592"/>
    <n v="50.4"/>
    <n v="0"/>
    <n v="6.7200000000000006"/>
    <n v="8.8199999999999985"/>
    <n v="4.2"/>
    <n v="-1.7042124000000003"/>
    <n v="0"/>
    <n v="54.748630079999998"/>
    <n v="1.6062736687046755"/>
    <n v="20.664382079999996"/>
    <n v="0.37744108025725409"/>
  </r>
  <r>
    <x v="4"/>
    <x v="4"/>
    <x v="0"/>
    <x v="37"/>
    <x v="25"/>
    <x v="0"/>
    <x v="3"/>
    <x v="13"/>
    <x v="2"/>
    <n v="75"/>
    <x v="2"/>
    <m/>
    <n v="142.76"/>
    <x v="0"/>
    <m/>
    <m/>
    <m/>
    <m/>
    <m/>
    <m/>
    <m/>
    <m/>
    <m/>
    <m/>
    <m/>
    <m/>
    <m/>
    <m/>
    <n v="117.70562"/>
    <n v="300"/>
    <n v="2.5487313180118334"/>
    <n v="180"/>
    <n v="0"/>
    <n v="24"/>
    <n v="31.5"/>
    <n v="15"/>
    <n v="-5.885281"/>
    <n v="0"/>
    <n v="195.69177520000002"/>
    <n v="1.6625525204319049"/>
    <n v="77.986155200000027"/>
    <n v="0.39851524224917972"/>
  </r>
  <r>
    <x v="4"/>
    <x v="14"/>
    <x v="0"/>
    <x v="38"/>
    <x v="26"/>
    <x v="0"/>
    <x v="3"/>
    <x v="13"/>
    <x v="2"/>
    <n v="70"/>
    <x v="2"/>
    <m/>
    <n v="142.76"/>
    <x v="0"/>
    <m/>
    <m/>
    <m/>
    <m/>
    <m/>
    <m/>
    <m/>
    <m/>
    <m/>
    <m/>
    <m/>
    <m/>
    <m/>
    <m/>
    <n v="117.70562"/>
    <n v="280"/>
    <n v="2.3788158968110444"/>
    <n v="168"/>
    <n v="0"/>
    <n v="22.400000000000002"/>
    <n v="29.4"/>
    <n v="14"/>
    <n v="-5.885281"/>
    <n v="0"/>
    <n v="182.33177520000004"/>
    <n v="1.5490490190697781"/>
    <n v="64.626155200000042"/>
    <n v="0.35444263694088152"/>
  </r>
  <r>
    <x v="4"/>
    <x v="15"/>
    <x v="0"/>
    <x v="39"/>
    <x v="27"/>
    <x v="0"/>
    <x v="3"/>
    <x v="17"/>
    <x v="2"/>
    <n v="60"/>
    <x v="2"/>
    <m/>
    <n v="114.2"/>
    <x v="0"/>
    <m/>
    <m/>
    <m/>
    <m/>
    <m/>
    <m/>
    <m/>
    <m/>
    <m/>
    <m/>
    <m/>
    <m/>
    <m/>
    <m/>
    <n v="94.157900000000012"/>
    <n v="240"/>
    <n v="2.5489098631129194"/>
    <n v="144"/>
    <n v="0"/>
    <n v="19.200000000000003"/>
    <n v="25.2"/>
    <n v="12"/>
    <n v="-4.7078950000000006"/>
    <n v="0"/>
    <n v="156.55368399999998"/>
    <n v="1.66267178855943"/>
    <n v="62.395783999999963"/>
    <n v="0.3985583884439281"/>
  </r>
  <r>
    <x v="4"/>
    <x v="15"/>
    <x v="1"/>
    <x v="40"/>
    <x v="21"/>
    <x v="0"/>
    <x v="3"/>
    <x v="12"/>
    <x v="2"/>
    <n v="80"/>
    <x v="2"/>
    <m/>
    <n v="152.28"/>
    <x v="0"/>
    <m/>
    <m/>
    <m/>
    <m/>
    <m/>
    <m/>
    <m/>
    <m/>
    <m/>
    <m/>
    <m/>
    <m/>
    <m/>
    <m/>
    <n v="125.55485999999999"/>
    <n v="320"/>
    <n v="2.5486866856448249"/>
    <n v="192"/>
    <n v="0"/>
    <n v="25.6"/>
    <n v="33.6"/>
    <n v="16"/>
    <n v="-6.2777430000000001"/>
    <n v="0"/>
    <n v="208.7378056"/>
    <n v="1.6625227060107433"/>
    <n v="83.182945600000011"/>
    <n v="0.39850445567776921"/>
  </r>
  <r>
    <x v="4"/>
    <x v="15"/>
    <x v="1"/>
    <x v="41"/>
    <x v="21"/>
    <x v="0"/>
    <x v="4"/>
    <x v="16"/>
    <x v="2"/>
    <n v="65"/>
    <x v="2"/>
    <m/>
    <n v="185.52"/>
    <x v="0"/>
    <m/>
    <m/>
    <m/>
    <m/>
    <m/>
    <m/>
    <m/>
    <m/>
    <m/>
    <m/>
    <m/>
    <m/>
    <m/>
    <m/>
    <n v="152.96124"/>
    <n v="390"/>
    <n v="2.5496655231089913"/>
    <n v="234"/>
    <n v="0"/>
    <n v="31.200000000000003"/>
    <n v="40.949999999999996"/>
    <n v="19.5"/>
    <n v="-7.6480620000000004"/>
    <n v="0"/>
    <n v="254.40155040000002"/>
    <n v="1.6631765694368064"/>
    <n v="101.44031040000002"/>
    <n v="0.3987409284279268"/>
  </r>
  <r>
    <x v="4"/>
    <x v="3"/>
    <x v="1"/>
    <x v="42"/>
    <x v="28"/>
    <x v="0"/>
    <x v="5"/>
    <x v="5"/>
    <x v="2"/>
    <n v="150"/>
    <x v="2"/>
    <m/>
    <n v="214.20000000000002"/>
    <x v="0"/>
    <m/>
    <m/>
    <m/>
    <m/>
    <m/>
    <m/>
    <m/>
    <m/>
    <m/>
    <m/>
    <m/>
    <m/>
    <m/>
    <m/>
    <n v="176.60790000000003"/>
    <n v="450"/>
    <n v="2.5480173876706531"/>
    <n v="270"/>
    <n v="0"/>
    <n v="36"/>
    <n v="47.25"/>
    <n v="22.5"/>
    <n v="-8.8303950000000011"/>
    <n v="0"/>
    <n v="293.535684"/>
    <n v="1.6620756149639964"/>
    <n v="116.92778399999997"/>
    <n v="0.39834265601588653"/>
  </r>
  <r>
    <x v="4"/>
    <x v="1"/>
    <x v="0"/>
    <x v="43"/>
    <x v="29"/>
    <x v="0"/>
    <x v="5"/>
    <x v="6"/>
    <x v="2"/>
    <n v="160"/>
    <x v="2"/>
    <m/>
    <n v="228.48"/>
    <x v="0"/>
    <m/>
    <m/>
    <m/>
    <m/>
    <m/>
    <m/>
    <m/>
    <m/>
    <m/>
    <m/>
    <m/>
    <m/>
    <m/>
    <m/>
    <n v="188.38175999999999"/>
    <n v="480"/>
    <n v="2.5480173876706536"/>
    <n v="288"/>
    <n v="0"/>
    <n v="38.400000000000006"/>
    <n v="50.4"/>
    <n v="24"/>
    <n v="-9.4190880000000003"/>
    <n v="0"/>
    <n v="313.10472959999998"/>
    <n v="1.6620756149639966"/>
    <n v="124.7229696"/>
    <n v="0.39834265601588664"/>
  </r>
  <r>
    <x v="4"/>
    <x v="15"/>
    <x v="1"/>
    <x v="44"/>
    <x v="30"/>
    <x v="0"/>
    <x v="1"/>
    <x v="16"/>
    <x v="2"/>
    <n v="65"/>
    <x v="2"/>
    <m/>
    <n v="154.60000000000002"/>
    <x v="0"/>
    <m/>
    <m/>
    <m/>
    <m/>
    <m/>
    <m/>
    <m/>
    <m/>
    <m/>
    <m/>
    <m/>
    <m/>
    <m/>
    <m/>
    <n v="127.46770000000002"/>
    <n v="325"/>
    <n v="2.5496655231089913"/>
    <n v="195"/>
    <n v="0"/>
    <n v="26"/>
    <n v="34.125"/>
    <n v="16.25"/>
    <n v="-6.3733850000000016"/>
    <n v="0"/>
    <n v="212.00129200000003"/>
    <n v="1.6631765694368064"/>
    <n v="84.533592000000013"/>
    <n v="0.39874092842792674"/>
  </r>
  <r>
    <x v="4"/>
    <x v="7"/>
    <x v="1"/>
    <x v="45"/>
    <x v="23"/>
    <x v="0"/>
    <x v="5"/>
    <x v="11"/>
    <x v="3"/>
    <n v="20"/>
    <x v="2"/>
    <m/>
    <n v="28.5"/>
    <x v="0"/>
    <m/>
    <m/>
    <m/>
    <m/>
    <m/>
    <m/>
    <m/>
    <m/>
    <m/>
    <m/>
    <m/>
    <m/>
    <m/>
    <m/>
    <n v="24.327599999999997"/>
    <n v="60"/>
    <n v="2.46633453361614"/>
    <n v="36"/>
    <n v="0"/>
    <n v="4.8000000000000007"/>
    <n v="6.3"/>
    <n v="3"/>
    <n v="-1.21638"/>
    <n v="0"/>
    <n v="39.106895999999999"/>
    <n v="1.6075114684555816"/>
    <n v="14.779296000000002"/>
    <n v="0.37792045679104785"/>
  </r>
  <r>
    <x v="4"/>
    <x v="15"/>
    <x v="1"/>
    <x v="46"/>
    <x v="30"/>
    <x v="0"/>
    <x v="5"/>
    <x v="16"/>
    <x v="2"/>
    <n v="65"/>
    <x v="2"/>
    <m/>
    <n v="92.76"/>
    <x v="0"/>
    <m/>
    <m/>
    <m/>
    <m/>
    <m/>
    <m/>
    <m/>
    <m/>
    <m/>
    <m/>
    <m/>
    <m/>
    <m/>
    <m/>
    <n v="76.480620000000002"/>
    <n v="195"/>
    <n v="2.5496655231089913"/>
    <n v="117"/>
    <n v="0"/>
    <n v="15.600000000000001"/>
    <n v="20.474999999999998"/>
    <n v="9.75"/>
    <n v="-3.8240310000000002"/>
    <n v="0"/>
    <n v="127.20077520000001"/>
    <n v="1.6631765694368064"/>
    <n v="50.720155200000008"/>
    <n v="0.3987409284279268"/>
  </r>
  <r>
    <x v="4"/>
    <x v="1"/>
    <x v="1"/>
    <x v="47"/>
    <x v="31"/>
    <x v="0"/>
    <x v="3"/>
    <x v="18"/>
    <x v="2"/>
    <n v="70"/>
    <x v="2"/>
    <m/>
    <n v="133.24"/>
    <x v="0"/>
    <m/>
    <m/>
    <m/>
    <m/>
    <m/>
    <m/>
    <m/>
    <m/>
    <m/>
    <m/>
    <m/>
    <m/>
    <m/>
    <m/>
    <n v="109.85638"/>
    <n v="280"/>
    <n v="2.548782328345427"/>
    <n v="168"/>
    <n v="0"/>
    <n v="22.400000000000002"/>
    <n v="29.4"/>
    <n v="14"/>
    <n v="-5.4928190000000008"/>
    <n v="0"/>
    <n v="182.64574480000002"/>
    <n v="1.6625865953347454"/>
    <n v="72.789364800000016"/>
    <n v="0.39852756974823322"/>
  </r>
  <r>
    <x v="4"/>
    <x v="15"/>
    <x v="1"/>
    <x v="48"/>
    <x v="32"/>
    <x v="0"/>
    <x v="8"/>
    <x v="9"/>
    <x v="2"/>
    <n v="50"/>
    <x v="2"/>
    <m/>
    <n v="190.24"/>
    <x v="0"/>
    <m/>
    <m/>
    <m/>
    <m/>
    <m/>
    <m/>
    <m/>
    <m/>
    <m/>
    <m/>
    <m/>
    <m/>
    <m/>
    <m/>
    <n v="156.85288"/>
    <n v="400"/>
    <n v="2.5501603795862722"/>
    <n v="240"/>
    <n v="0"/>
    <n v="32"/>
    <n v="42"/>
    <n v="20"/>
    <n v="-7.8426439999999999"/>
    <n v="0"/>
    <n v="260.92588480000001"/>
    <n v="1.6635071335636298"/>
    <n v="104.07300480000001"/>
    <n v="0.39886040773521603"/>
  </r>
  <r>
    <x v="4"/>
    <x v="15"/>
    <x v="1"/>
    <x v="49"/>
    <x v="32"/>
    <x v="0"/>
    <x v="3"/>
    <x v="9"/>
    <x v="2"/>
    <n v="50"/>
    <x v="2"/>
    <m/>
    <n v="95.12"/>
    <x v="0"/>
    <m/>
    <m/>
    <m/>
    <m/>
    <m/>
    <m/>
    <m/>
    <m/>
    <m/>
    <m/>
    <m/>
    <m/>
    <m/>
    <m/>
    <n v="78.426439999999999"/>
    <n v="200"/>
    <n v="2.5501603795862722"/>
    <n v="120"/>
    <n v="0"/>
    <n v="16"/>
    <n v="21"/>
    <n v="10"/>
    <n v="-3.921322"/>
    <n v="0"/>
    <n v="130.4629424"/>
    <n v="1.6635071335636298"/>
    <n v="52.036502400000003"/>
    <n v="0.39886040773521603"/>
  </r>
  <r>
    <x v="4"/>
    <x v="15"/>
    <x v="0"/>
    <x v="50"/>
    <x v="33"/>
    <x v="0"/>
    <x v="3"/>
    <x v="19"/>
    <x v="2"/>
    <n v="50"/>
    <x v="2"/>
    <m/>
    <n v="95.16"/>
    <x v="0"/>
    <m/>
    <m/>
    <m/>
    <m/>
    <m/>
    <m/>
    <m/>
    <m/>
    <m/>
    <m/>
    <m/>
    <m/>
    <m/>
    <m/>
    <n v="78.459419999999994"/>
    <n v="200"/>
    <n v="2.5490884332308346"/>
    <n v="120"/>
    <n v="0"/>
    <n v="16"/>
    <n v="21"/>
    <n v="10"/>
    <n v="-3.922971"/>
    <n v="0"/>
    <n v="130.46162320000002"/>
    <n v="1.6627910733981979"/>
    <n v="52.002203200000025"/>
    <n v="0.3986015344932487"/>
  </r>
  <r>
    <x v="5"/>
    <x v="0"/>
    <x v="0"/>
    <x v="0"/>
    <x v="0"/>
    <x v="0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5"/>
    <x v="0"/>
    <x v="1"/>
    <x v="0"/>
    <x v="0"/>
    <x v="0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5"/>
    <x v="0"/>
    <x v="0"/>
    <x v="0"/>
    <x v="0"/>
    <x v="0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5"/>
    <x v="0"/>
    <x v="1"/>
    <x v="0"/>
    <x v="0"/>
    <x v="0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6"/>
    <x v="0"/>
    <x v="1"/>
    <x v="0"/>
    <x v="0"/>
    <x v="0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6"/>
    <x v="0"/>
    <x v="0"/>
    <x v="0"/>
    <x v="0"/>
    <x v="0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6"/>
    <x v="0"/>
    <x v="1"/>
    <x v="0"/>
    <x v="0"/>
    <x v="0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6"/>
    <x v="0"/>
    <x v="0"/>
    <x v="0"/>
    <x v="0"/>
    <x v="0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7"/>
    <x v="0"/>
    <x v="1"/>
    <x v="0"/>
    <x v="0"/>
    <x v="0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7"/>
    <x v="0"/>
    <x v="0"/>
    <x v="0"/>
    <x v="0"/>
    <x v="0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7"/>
    <x v="0"/>
    <x v="1"/>
    <x v="0"/>
    <x v="0"/>
    <x v="0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7"/>
    <x v="0"/>
    <x v="0"/>
    <x v="0"/>
    <x v="0"/>
    <x v="0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8"/>
    <x v="2"/>
    <x v="1"/>
    <x v="51"/>
    <x v="34"/>
    <x v="0"/>
    <x v="2"/>
    <x v="20"/>
    <x v="2"/>
    <n v="70"/>
    <x v="0"/>
    <m/>
    <n v="227.92000000000002"/>
    <x v="1"/>
    <m/>
    <m/>
    <m/>
    <m/>
    <m/>
    <m/>
    <m/>
    <m/>
    <n v="1"/>
    <n v="2"/>
    <n v="2"/>
    <n v="2"/>
    <m/>
    <m/>
    <n v="193.73200000000003"/>
    <n v="490"/>
    <n v="2.5292672351495877"/>
    <n v="294"/>
    <n v="0"/>
    <n v="39.200000000000003"/>
    <n v="51.449999999999996"/>
    <n v="24.5"/>
    <n v="-9.6866000000000021"/>
    <n v="0"/>
    <n v="319.57071999999999"/>
    <n v="1.6495505130799246"/>
    <n v="125.83871999999997"/>
    <n v="0.39377424815389833"/>
  </r>
  <r>
    <x v="8"/>
    <x v="6"/>
    <x v="0"/>
    <x v="52"/>
    <x v="35"/>
    <x v="1"/>
    <x v="4"/>
    <x v="21"/>
    <x v="2"/>
    <n v="26"/>
    <x v="0"/>
    <m/>
    <n v="78"/>
    <x v="1"/>
    <m/>
    <m/>
    <m/>
    <m/>
    <m/>
    <m/>
    <m/>
    <m/>
    <m/>
    <m/>
    <m/>
    <m/>
    <m/>
    <m/>
    <n v="66.300000000000011"/>
    <n v="156"/>
    <n v="2.3529411764705879"/>
    <n v="93.6"/>
    <n v="0"/>
    <n v="12.48"/>
    <n v="16.38"/>
    <n v="7.8000000000000007"/>
    <n v="-3.3150000000000008"/>
    <n v="0"/>
    <n v="101.556"/>
    <n v="1.5317647058823527"/>
    <n v="35.255999999999986"/>
    <n v="0.34715821812595993"/>
  </r>
  <r>
    <x v="8"/>
    <x v="8"/>
    <x v="1"/>
    <x v="53"/>
    <x v="36"/>
    <x v="2"/>
    <x v="7"/>
    <x v="22"/>
    <x v="2"/>
    <n v="16"/>
    <x v="0"/>
    <m/>
    <n v="96"/>
    <x v="1"/>
    <m/>
    <m/>
    <m/>
    <m/>
    <m/>
    <m/>
    <m/>
    <m/>
    <m/>
    <m/>
    <m/>
    <m/>
    <m/>
    <m/>
    <n v="81.599999999999994"/>
    <n v="192"/>
    <n v="2.3529411764705883"/>
    <n v="115.19999999999999"/>
    <n v="0"/>
    <n v="15.36"/>
    <n v="20.16"/>
    <n v="9.6000000000000014"/>
    <n v="-4.08"/>
    <n v="0"/>
    <n v="124.99199999999999"/>
    <n v="1.5317647058823529"/>
    <n v="43.391999999999996"/>
    <n v="0.34715821812596004"/>
  </r>
  <r>
    <x v="8"/>
    <x v="0"/>
    <x v="1"/>
    <x v="54"/>
    <x v="37"/>
    <x v="0"/>
    <x v="1"/>
    <x v="23"/>
    <x v="2"/>
    <n v="85"/>
    <x v="0"/>
    <m/>
    <n v="197.65"/>
    <x v="1"/>
    <m/>
    <m/>
    <m/>
    <m/>
    <m/>
    <m/>
    <m/>
    <m/>
    <n v="1"/>
    <n v="1"/>
    <n v="1"/>
    <n v="1"/>
    <n v="1"/>
    <m/>
    <n v="168.00250000000003"/>
    <n v="425"/>
    <n v="2.5297242600556538"/>
    <n v="255"/>
    <n v="0"/>
    <n v="34"/>
    <n v="44.625"/>
    <n v="21.25"/>
    <n v="-8.400125000000001"/>
    <n v="0"/>
    <n v="277.17990000000003"/>
    <n v="1.6498558057171768"/>
    <n v="109.17740000000001"/>
    <n v="0.39388642538654495"/>
  </r>
  <r>
    <x v="8"/>
    <x v="16"/>
    <x v="1"/>
    <x v="55"/>
    <x v="38"/>
    <x v="0"/>
    <x v="8"/>
    <x v="24"/>
    <x v="2"/>
    <n v="170"/>
    <x v="0"/>
    <m/>
    <n v="632.55999999999995"/>
    <x v="1"/>
    <m/>
    <m/>
    <m/>
    <m/>
    <m/>
    <m/>
    <m/>
    <m/>
    <n v="1"/>
    <n v="2"/>
    <n v="2"/>
    <n v="2"/>
    <n v="1"/>
    <m/>
    <n v="537.67599999999993"/>
    <n v="1360"/>
    <n v="2.5294043252813965"/>
    <n v="816"/>
    <n v="0"/>
    <n v="108.80000000000001"/>
    <n v="142.79999999999998"/>
    <n v="68"/>
    <n v="-26.883799999999997"/>
    <n v="0"/>
    <n v="886.97295999999994"/>
    <n v="1.6496420892879728"/>
    <n v="349.29696000000001"/>
    <n v="0.39380790142689359"/>
  </r>
  <r>
    <x v="8"/>
    <x v="16"/>
    <x v="1"/>
    <x v="56"/>
    <x v="39"/>
    <x v="0"/>
    <x v="8"/>
    <x v="25"/>
    <x v="2"/>
    <n v="135"/>
    <x v="0"/>
    <m/>
    <n v="502.32"/>
    <x v="1"/>
    <m/>
    <m/>
    <m/>
    <m/>
    <m/>
    <m/>
    <m/>
    <m/>
    <n v="1"/>
    <n v="2"/>
    <n v="2"/>
    <n v="2"/>
    <n v="1"/>
    <m/>
    <n v="426.97199999999998"/>
    <n v="1080"/>
    <n v="2.5294398695933222"/>
    <n v="648"/>
    <n v="0"/>
    <n v="86.4"/>
    <n v="113.39999999999999"/>
    <n v="54"/>
    <n v="-21.348600000000001"/>
    <n v="0"/>
    <n v="704.36112000000003"/>
    <n v="1.6496658328883393"/>
    <n v="277.38912000000005"/>
    <n v="0.39381662633508224"/>
  </r>
  <r>
    <x v="8"/>
    <x v="7"/>
    <x v="1"/>
    <x v="57"/>
    <x v="40"/>
    <x v="2"/>
    <x v="4"/>
    <x v="26"/>
    <x v="2"/>
    <n v="20"/>
    <x v="0"/>
    <m/>
    <n v="60"/>
    <x v="1"/>
    <m/>
    <m/>
    <m/>
    <m/>
    <m/>
    <m/>
    <m/>
    <m/>
    <m/>
    <m/>
    <m/>
    <m/>
    <m/>
    <m/>
    <n v="51"/>
    <n v="120"/>
    <n v="2.3529411764705883"/>
    <n v="72"/>
    <n v="0"/>
    <n v="9.6000000000000014"/>
    <n v="12.6"/>
    <n v="6"/>
    <n v="-2.5500000000000003"/>
    <n v="0"/>
    <n v="78.12"/>
    <n v="1.5317647058823531"/>
    <n v="27.120000000000005"/>
    <n v="0.34715821812596009"/>
  </r>
  <r>
    <x v="8"/>
    <x v="0"/>
    <x v="1"/>
    <x v="58"/>
    <x v="41"/>
    <x v="0"/>
    <x v="1"/>
    <x v="23"/>
    <x v="2"/>
    <n v="85"/>
    <x v="0"/>
    <m/>
    <n v="197.65"/>
    <x v="1"/>
    <m/>
    <m/>
    <m/>
    <m/>
    <m/>
    <m/>
    <m/>
    <n v="1"/>
    <n v="1"/>
    <n v="1"/>
    <n v="1"/>
    <n v="1"/>
    <m/>
    <m/>
    <n v="168.00250000000003"/>
    <n v="425"/>
    <n v="2.5297242600556538"/>
    <n v="255"/>
    <n v="0"/>
    <n v="34"/>
    <n v="44.625"/>
    <n v="21.25"/>
    <n v="-8.400125000000001"/>
    <n v="0"/>
    <n v="277.17990000000003"/>
    <n v="1.6498558057171768"/>
    <n v="109.17740000000001"/>
    <n v="0.39388642538654495"/>
  </r>
  <r>
    <x v="8"/>
    <x v="4"/>
    <x v="1"/>
    <x v="59"/>
    <x v="42"/>
    <x v="0"/>
    <x v="10"/>
    <x v="27"/>
    <x v="2"/>
    <n v="110"/>
    <x v="0"/>
    <m/>
    <n v="460.43999999999994"/>
    <x v="1"/>
    <m/>
    <m/>
    <m/>
    <m/>
    <m/>
    <m/>
    <m/>
    <n v="1"/>
    <n v="1"/>
    <n v="2"/>
    <n v="2"/>
    <n v="2"/>
    <n v="1"/>
    <m/>
    <n v="391.37399999999997"/>
    <n v="990"/>
    <n v="2.5295497401462543"/>
    <n v="594"/>
    <n v="0"/>
    <n v="79.2"/>
    <n v="103.95"/>
    <n v="49.5"/>
    <n v="-19.5687"/>
    <n v="0"/>
    <n v="645.66504000000009"/>
    <n v="1.649739226417698"/>
    <n v="254.29104000000012"/>
    <n v="0.39384359419552911"/>
  </r>
  <r>
    <x v="8"/>
    <x v="4"/>
    <x v="1"/>
    <x v="59"/>
    <x v="43"/>
    <x v="0"/>
    <x v="10"/>
    <x v="27"/>
    <x v="2"/>
    <n v="110"/>
    <x v="0"/>
    <m/>
    <n v="460.43999999999994"/>
    <x v="1"/>
    <m/>
    <m/>
    <m/>
    <m/>
    <m/>
    <m/>
    <m/>
    <n v="1"/>
    <n v="1"/>
    <n v="2"/>
    <n v="2"/>
    <n v="2"/>
    <n v="1"/>
    <m/>
    <n v="391.37399999999997"/>
    <n v="990"/>
    <n v="2.5295497401462543"/>
    <n v="594"/>
    <n v="0"/>
    <n v="79.2"/>
    <n v="103.95"/>
    <n v="49.5"/>
    <n v="-19.5687"/>
    <n v="0"/>
    <n v="645.66504000000009"/>
    <n v="1.649739226417698"/>
    <n v="254.29104000000012"/>
    <n v="0.39384359419552911"/>
  </r>
  <r>
    <x v="8"/>
    <x v="7"/>
    <x v="0"/>
    <x v="60"/>
    <x v="44"/>
    <x v="2"/>
    <x v="6"/>
    <x v="28"/>
    <x v="2"/>
    <n v="25"/>
    <x v="0"/>
    <m/>
    <n v="25"/>
    <x v="1"/>
    <m/>
    <m/>
    <m/>
    <m/>
    <m/>
    <m/>
    <m/>
    <m/>
    <m/>
    <m/>
    <m/>
    <m/>
    <m/>
    <m/>
    <n v="21.25"/>
    <n v="50"/>
    <n v="2.3529411764705883"/>
    <n v="30"/>
    <n v="0"/>
    <n v="4"/>
    <n v="5.25"/>
    <n v="2.5"/>
    <n v="-1.0625"/>
    <n v="0"/>
    <n v="32.550000000000004"/>
    <n v="1.5317647058823531"/>
    <n v="11.300000000000004"/>
    <n v="0.34715821812596015"/>
  </r>
  <r>
    <x v="8"/>
    <x v="4"/>
    <x v="0"/>
    <x v="61"/>
    <x v="45"/>
    <x v="0"/>
    <x v="4"/>
    <x v="29"/>
    <x v="2"/>
    <n v="95"/>
    <x v="0"/>
    <m/>
    <n v="265.14"/>
    <x v="1"/>
    <m/>
    <m/>
    <m/>
    <m/>
    <m/>
    <m/>
    <m/>
    <n v="1"/>
    <n v="2"/>
    <n v="2"/>
    <n v="1"/>
    <m/>
    <m/>
    <m/>
    <n v="225.36899999999997"/>
    <n v="570"/>
    <n v="2.5291854691639046"/>
    <n v="342"/>
    <n v="0"/>
    <n v="45.6"/>
    <n v="59.849999999999994"/>
    <n v="28.5"/>
    <n v="-11.26845"/>
    <n v="0"/>
    <n v="371.74524000000008"/>
    <n v="1.6494958934014887"/>
    <n v="146.37624000000011"/>
    <n v="0.39375417422964198"/>
  </r>
  <r>
    <x v="8"/>
    <x v="4"/>
    <x v="0"/>
    <x v="61"/>
    <x v="46"/>
    <x v="0"/>
    <x v="2"/>
    <x v="29"/>
    <x v="2"/>
    <n v="95"/>
    <x v="0"/>
    <m/>
    <n v="309.33"/>
    <x v="1"/>
    <m/>
    <m/>
    <m/>
    <m/>
    <m/>
    <m/>
    <m/>
    <n v="2"/>
    <n v="2"/>
    <n v="2"/>
    <n v="1"/>
    <m/>
    <m/>
    <m/>
    <n v="262.93049999999994"/>
    <n v="665"/>
    <n v="2.5291854691639051"/>
    <n v="399"/>
    <n v="0"/>
    <n v="53.2"/>
    <n v="69.825000000000003"/>
    <n v="33.25"/>
    <n v="-13.146524999999997"/>
    <n v="0"/>
    <n v="433.70278000000002"/>
    <n v="1.6494958934014887"/>
    <n v="170.77228000000008"/>
    <n v="0.39375417422964193"/>
  </r>
  <r>
    <x v="8"/>
    <x v="0"/>
    <x v="0"/>
    <x v="62"/>
    <x v="47"/>
    <x v="0"/>
    <x v="8"/>
    <x v="23"/>
    <x v="2"/>
    <n v="85"/>
    <x v="0"/>
    <m/>
    <n v="316.24"/>
    <x v="1"/>
    <m/>
    <m/>
    <m/>
    <m/>
    <m/>
    <m/>
    <m/>
    <n v="1"/>
    <n v="2"/>
    <n v="2"/>
    <n v="2"/>
    <n v="1"/>
    <m/>
    <m/>
    <n v="268.80400000000003"/>
    <n v="680"/>
    <n v="2.5297242600556538"/>
    <n v="408"/>
    <n v="0"/>
    <n v="54.400000000000006"/>
    <n v="71.399999999999991"/>
    <n v="34"/>
    <n v="-13.440200000000003"/>
    <n v="0"/>
    <n v="443.48784000000001"/>
    <n v="1.6498558057171766"/>
    <n v="174.68383999999998"/>
    <n v="0.39388642538654495"/>
  </r>
  <r>
    <x v="8"/>
    <x v="0"/>
    <x v="0"/>
    <x v="63"/>
    <x v="48"/>
    <x v="0"/>
    <x v="8"/>
    <x v="30"/>
    <x v="2"/>
    <n v="125"/>
    <x v="0"/>
    <m/>
    <n v="465.12"/>
    <x v="1"/>
    <m/>
    <m/>
    <m/>
    <m/>
    <m/>
    <m/>
    <m/>
    <n v="1"/>
    <n v="2"/>
    <n v="2"/>
    <n v="2"/>
    <n v="1"/>
    <m/>
    <m/>
    <n v="395.35199999999998"/>
    <n v="1000"/>
    <n v="2.5293915295736458"/>
    <n v="600"/>
    <n v="0"/>
    <n v="80"/>
    <n v="105"/>
    <n v="50"/>
    <n v="-19.767600000000002"/>
    <n v="0"/>
    <n v="652.18592000000001"/>
    <n v="1.6496335417551955"/>
    <n v="256.83392000000003"/>
    <n v="0.39380476045849017"/>
  </r>
  <r>
    <x v="8"/>
    <x v="0"/>
    <x v="0"/>
    <x v="64"/>
    <x v="49"/>
    <x v="0"/>
    <x v="1"/>
    <x v="31"/>
    <x v="2"/>
    <n v="150"/>
    <x v="0"/>
    <m/>
    <n v="348.84999999999997"/>
    <x v="1"/>
    <m/>
    <m/>
    <m/>
    <m/>
    <m/>
    <m/>
    <m/>
    <n v="1"/>
    <n v="1"/>
    <n v="1"/>
    <n v="1"/>
    <n v="1"/>
    <m/>
    <m/>
    <n v="296.52249999999998"/>
    <n v="750"/>
    <n v="2.5293190230083722"/>
    <n v="450"/>
    <n v="0"/>
    <n v="60"/>
    <n v="78.75"/>
    <n v="37.5"/>
    <n v="-14.826124999999999"/>
    <n v="0"/>
    <n v="489.13909999999998"/>
    <n v="1.6495851073695926"/>
    <n v="192.61660000000001"/>
    <n v="0.3937869616229821"/>
  </r>
  <r>
    <x v="8"/>
    <x v="6"/>
    <x v="0"/>
    <x v="65"/>
    <x v="50"/>
    <x v="1"/>
    <x v="4"/>
    <x v="32"/>
    <x v="2"/>
    <n v="24"/>
    <x v="0"/>
    <m/>
    <n v="72"/>
    <x v="1"/>
    <m/>
    <m/>
    <m/>
    <m/>
    <m/>
    <m/>
    <m/>
    <m/>
    <m/>
    <m/>
    <m/>
    <m/>
    <m/>
    <m/>
    <n v="61.199999999999996"/>
    <n v="144"/>
    <n v="2.3529411764705883"/>
    <n v="86.399999999999991"/>
    <n v="0"/>
    <n v="11.520000000000001"/>
    <n v="15.120000000000001"/>
    <n v="7.2"/>
    <n v="-3.06"/>
    <n v="0"/>
    <n v="93.744"/>
    <n v="1.5317647058823531"/>
    <n v="32.544000000000004"/>
    <n v="0.34715821812596009"/>
  </r>
  <r>
    <x v="8"/>
    <x v="17"/>
    <x v="0"/>
    <x v="66"/>
    <x v="51"/>
    <x v="0"/>
    <x v="2"/>
    <x v="33"/>
    <x v="2"/>
    <n v="50"/>
    <x v="0"/>
    <m/>
    <n v="162.82000000000002"/>
    <x v="1"/>
    <m/>
    <m/>
    <m/>
    <m/>
    <m/>
    <m/>
    <m/>
    <m/>
    <m/>
    <n v="1"/>
    <n v="2"/>
    <n v="2"/>
    <n v="2"/>
    <m/>
    <n v="138.39699999999999"/>
    <n v="350"/>
    <n v="2.5289565525264277"/>
    <n v="210"/>
    <n v="0"/>
    <n v="28"/>
    <n v="36.75"/>
    <n v="17.5"/>
    <n v="-6.9198500000000003"/>
    <n v="0"/>
    <n v="228.26412000000002"/>
    <n v="1.649342977087654"/>
    <n v="89.867120000000028"/>
    <n v="0.39369796707428228"/>
  </r>
  <r>
    <x v="8"/>
    <x v="0"/>
    <x v="0"/>
    <x v="0"/>
    <x v="0"/>
    <x v="0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8"/>
    <x v="0"/>
    <x v="1"/>
    <x v="0"/>
    <x v="0"/>
    <x v="0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9"/>
    <x v="6"/>
    <x v="0"/>
    <x v="67"/>
    <x v="52"/>
    <x v="1"/>
    <x v="9"/>
    <x v="34"/>
    <x v="4"/>
    <n v="35"/>
    <x v="0"/>
    <n v="0.1"/>
    <n v="150"/>
    <x v="1"/>
    <d v="2019-09-02T00:00:00"/>
    <m/>
    <m/>
    <m/>
    <m/>
    <m/>
    <m/>
    <m/>
    <m/>
    <m/>
    <m/>
    <m/>
    <m/>
    <m/>
    <n v="145.5"/>
    <n v="350"/>
    <n v="2.4054982817869415"/>
    <n v="210"/>
    <n v="0"/>
    <n v="28"/>
    <n v="36.75"/>
    <n v="17.5"/>
    <n v="-7.2750000000000004"/>
    <n v="14.55"/>
    <n v="242.53000000000003"/>
    <n v="1.6668728522336771"/>
    <n v="97.03000000000003"/>
    <n v="0.40007421762256223"/>
  </r>
  <r>
    <x v="9"/>
    <x v="6"/>
    <x v="0"/>
    <x v="68"/>
    <x v="52"/>
    <x v="1"/>
    <x v="5"/>
    <x v="34"/>
    <x v="4"/>
    <n v="35"/>
    <x v="0"/>
    <m/>
    <n v="45"/>
    <x v="1"/>
    <d v="2019-09-02T00:00:00"/>
    <m/>
    <m/>
    <m/>
    <m/>
    <m/>
    <m/>
    <m/>
    <m/>
    <m/>
    <m/>
    <m/>
    <m/>
    <m/>
    <n v="43.650000000000006"/>
    <n v="105"/>
    <n v="2.4054982817869415"/>
    <n v="63"/>
    <n v="0"/>
    <n v="8.4"/>
    <n v="11.025"/>
    <n v="5.25"/>
    <n v="-2.1825000000000006"/>
    <n v="0"/>
    <n v="68.394000000000005"/>
    <n v="1.566872852233677"/>
    <n v="24.744"/>
    <n v="0.3617861215896131"/>
  </r>
  <r>
    <x v="9"/>
    <x v="6"/>
    <x v="0"/>
    <x v="69"/>
    <x v="52"/>
    <x v="1"/>
    <x v="5"/>
    <x v="34"/>
    <x v="4"/>
    <n v="35"/>
    <x v="0"/>
    <m/>
    <n v="45"/>
    <x v="1"/>
    <d v="2019-09-02T00:00:00"/>
    <m/>
    <m/>
    <m/>
    <m/>
    <m/>
    <m/>
    <m/>
    <m/>
    <m/>
    <m/>
    <m/>
    <m/>
    <m/>
    <n v="43.650000000000006"/>
    <n v="105"/>
    <n v="2.4054982817869415"/>
    <n v="63"/>
    <n v="0"/>
    <n v="8.4"/>
    <n v="11.025"/>
    <n v="5.25"/>
    <n v="-2.1825000000000006"/>
    <n v="0"/>
    <n v="68.394000000000005"/>
    <n v="1.566872852233677"/>
    <n v="24.744"/>
    <n v="0.3617861215896131"/>
  </r>
  <r>
    <x v="9"/>
    <x v="17"/>
    <x v="0"/>
    <x v="70"/>
    <x v="53"/>
    <x v="0"/>
    <x v="1"/>
    <x v="35"/>
    <x v="4"/>
    <n v="70"/>
    <x v="0"/>
    <m/>
    <n v="150"/>
    <x v="1"/>
    <m/>
    <m/>
    <m/>
    <m/>
    <m/>
    <m/>
    <m/>
    <n v="1"/>
    <n v="1"/>
    <n v="1"/>
    <n v="1"/>
    <n v="1"/>
    <m/>
    <m/>
    <n v="145.5"/>
    <n v="350"/>
    <n v="2.4054982817869415"/>
    <n v="210"/>
    <n v="0"/>
    <n v="28"/>
    <n v="36.75"/>
    <n v="17.5"/>
    <n v="-7.2750000000000004"/>
    <n v="0"/>
    <n v="227.98000000000002"/>
    <n v="1.566872852233677"/>
    <n v="82.480000000000018"/>
    <n v="0.36178612158961315"/>
  </r>
  <r>
    <x v="9"/>
    <x v="2"/>
    <x v="0"/>
    <x v="71"/>
    <x v="54"/>
    <x v="0"/>
    <x v="3"/>
    <x v="36"/>
    <x v="4"/>
    <n v="90"/>
    <x v="0"/>
    <m/>
    <n v="156"/>
    <x v="1"/>
    <m/>
    <m/>
    <m/>
    <m/>
    <m/>
    <m/>
    <m/>
    <m/>
    <n v="1"/>
    <n v="1"/>
    <n v="1"/>
    <n v="1"/>
    <m/>
    <m/>
    <n v="151.32"/>
    <n v="360"/>
    <n v="2.3790642347343378"/>
    <n v="216"/>
    <n v="0"/>
    <n v="28.8"/>
    <n v="37.799999999999997"/>
    <n v="18"/>
    <n v="-7.5659999999999998"/>
    <n v="0"/>
    <n v="234.42720000000006"/>
    <n v="1.5492149088025382"/>
    <n v="83.107200000000063"/>
    <n v="0.35451176314011362"/>
  </r>
  <r>
    <x v="9"/>
    <x v="2"/>
    <x v="0"/>
    <x v="72"/>
    <x v="54"/>
    <x v="0"/>
    <x v="3"/>
    <x v="36"/>
    <x v="4"/>
    <n v="90"/>
    <x v="0"/>
    <m/>
    <n v="156"/>
    <x v="1"/>
    <m/>
    <m/>
    <m/>
    <m/>
    <m/>
    <m/>
    <m/>
    <m/>
    <n v="1"/>
    <n v="1"/>
    <n v="1"/>
    <n v="1"/>
    <m/>
    <m/>
    <n v="151.32"/>
    <n v="360"/>
    <n v="2.3790642347343378"/>
    <n v="216"/>
    <n v="0"/>
    <n v="28.8"/>
    <n v="37.799999999999997"/>
    <n v="18"/>
    <n v="-7.5659999999999998"/>
    <n v="0"/>
    <n v="234.42720000000006"/>
    <n v="1.5492149088025382"/>
    <n v="83.107200000000063"/>
    <n v="0.35451176314011362"/>
  </r>
  <r>
    <x v="9"/>
    <x v="2"/>
    <x v="0"/>
    <x v="73"/>
    <x v="55"/>
    <x v="0"/>
    <x v="1"/>
    <x v="37"/>
    <x v="4"/>
    <n v="80"/>
    <x v="0"/>
    <m/>
    <n v="175"/>
    <x v="1"/>
    <m/>
    <m/>
    <m/>
    <m/>
    <m/>
    <m/>
    <m/>
    <m/>
    <n v="1"/>
    <n v="1"/>
    <n v="1"/>
    <n v="1"/>
    <n v="1"/>
    <m/>
    <n v="169.75"/>
    <n v="400"/>
    <n v="2.3564064801178204"/>
    <n v="240"/>
    <n v="0"/>
    <n v="32"/>
    <n v="42"/>
    <n v="20"/>
    <n v="-8.4875000000000007"/>
    <n v="0"/>
    <n v="260.41000000000003"/>
    <n v="1.5340795287187041"/>
    <n v="90.660000000000025"/>
    <n v="0.34814331246879926"/>
  </r>
  <r>
    <x v="9"/>
    <x v="4"/>
    <x v="0"/>
    <x v="74"/>
    <x v="56"/>
    <x v="0"/>
    <x v="1"/>
    <x v="38"/>
    <x v="4"/>
    <n v="100"/>
    <x v="0"/>
    <m/>
    <n v="215"/>
    <x v="1"/>
    <m/>
    <m/>
    <m/>
    <m/>
    <m/>
    <m/>
    <m/>
    <n v="2"/>
    <n v="1"/>
    <n v="1"/>
    <n v="1"/>
    <m/>
    <m/>
    <m/>
    <n v="208.55"/>
    <n v="500"/>
    <n v="2.397506593143131"/>
    <n v="300"/>
    <n v="0"/>
    <n v="40"/>
    <n v="52.5"/>
    <n v="25"/>
    <n v="-10.427500000000002"/>
    <n v="0"/>
    <n v="325.65800000000002"/>
    <n v="1.5615344042196115"/>
    <n v="117.108"/>
    <n v="0.35960424740064728"/>
  </r>
  <r>
    <x v="9"/>
    <x v="4"/>
    <x v="0"/>
    <x v="75"/>
    <x v="56"/>
    <x v="0"/>
    <x v="1"/>
    <x v="38"/>
    <x v="4"/>
    <n v="100"/>
    <x v="0"/>
    <m/>
    <n v="215"/>
    <x v="1"/>
    <m/>
    <m/>
    <m/>
    <m/>
    <m/>
    <m/>
    <n v="1"/>
    <n v="2"/>
    <n v="1"/>
    <n v="1"/>
    <m/>
    <m/>
    <m/>
    <m/>
    <n v="208.55"/>
    <n v="500"/>
    <n v="2.397506593143131"/>
    <n v="300"/>
    <n v="0"/>
    <n v="40"/>
    <n v="52.5"/>
    <n v="25"/>
    <n v="-10.427500000000002"/>
    <n v="0"/>
    <n v="325.65800000000002"/>
    <n v="1.5615344042196115"/>
    <n v="117.108"/>
    <n v="0.35960424740064728"/>
  </r>
  <r>
    <x v="9"/>
    <x v="16"/>
    <x v="0"/>
    <x v="76"/>
    <x v="57"/>
    <x v="0"/>
    <x v="4"/>
    <x v="39"/>
    <x v="4"/>
    <n v="140"/>
    <x v="0"/>
    <m/>
    <n v="366"/>
    <x v="1"/>
    <m/>
    <m/>
    <m/>
    <m/>
    <m/>
    <m/>
    <m/>
    <n v="1"/>
    <n v="1"/>
    <n v="2"/>
    <n v="1"/>
    <n v="1"/>
    <m/>
    <m/>
    <n v="355.02"/>
    <n v="840"/>
    <n v="2.3660638837248609"/>
    <n v="504"/>
    <n v="0"/>
    <n v="67.2"/>
    <n v="88.2"/>
    <n v="42"/>
    <n v="-17.751000000000001"/>
    <n v="0"/>
    <n v="546.91920000000016"/>
    <n v="1.5405306743282074"/>
    <n v="191.89920000000018"/>
    <n v="0.35087303572447287"/>
  </r>
  <r>
    <x v="9"/>
    <x v="16"/>
    <x v="0"/>
    <x v="77"/>
    <x v="57"/>
    <x v="0"/>
    <x v="1"/>
    <x v="39"/>
    <x v="4"/>
    <n v="140"/>
    <x v="0"/>
    <m/>
    <n v="305"/>
    <x v="1"/>
    <m/>
    <m/>
    <m/>
    <m/>
    <m/>
    <m/>
    <m/>
    <m/>
    <n v="1"/>
    <n v="1"/>
    <n v="1"/>
    <n v="1"/>
    <n v="1"/>
    <m/>
    <n v="295.85000000000002"/>
    <n v="700"/>
    <n v="2.3660638837248604"/>
    <n v="420"/>
    <n v="0"/>
    <n v="56"/>
    <n v="73.5"/>
    <n v="35"/>
    <n v="-14.792500000000002"/>
    <n v="0"/>
    <n v="455.76600000000002"/>
    <n v="1.5405306743282068"/>
    <n v="159.916"/>
    <n v="0.35087303572447265"/>
  </r>
  <r>
    <x v="9"/>
    <x v="16"/>
    <x v="0"/>
    <x v="78"/>
    <x v="58"/>
    <x v="0"/>
    <x v="4"/>
    <x v="40"/>
    <x v="4"/>
    <n v="160"/>
    <x v="0"/>
    <m/>
    <n v="420"/>
    <x v="1"/>
    <m/>
    <m/>
    <m/>
    <m/>
    <m/>
    <m/>
    <m/>
    <n v="1"/>
    <n v="1"/>
    <n v="2"/>
    <n v="1"/>
    <n v="1"/>
    <m/>
    <m/>
    <n v="407.40000000000003"/>
    <n v="960"/>
    <n v="2.3564064801178199"/>
    <n v="576"/>
    <n v="0"/>
    <n v="76.800000000000011"/>
    <n v="100.8"/>
    <n v="48"/>
    <n v="-20.370000000000005"/>
    <n v="0"/>
    <n v="624.98399999999992"/>
    <n v="1.5340795287187037"/>
    <n v="217.58399999999989"/>
    <n v="0.34814331246879909"/>
  </r>
  <r>
    <x v="9"/>
    <x v="13"/>
    <x v="0"/>
    <x v="79"/>
    <x v="59"/>
    <x v="1"/>
    <x v="5"/>
    <x v="21"/>
    <x v="4"/>
    <n v="30"/>
    <x v="0"/>
    <m/>
    <n v="39"/>
    <x v="1"/>
    <m/>
    <m/>
    <m/>
    <m/>
    <m/>
    <m/>
    <m/>
    <m/>
    <m/>
    <m/>
    <m/>
    <m/>
    <m/>
    <m/>
    <n v="37.83"/>
    <n v="90"/>
    <n v="2.3790642347343378"/>
    <n v="54"/>
    <n v="0"/>
    <n v="7.2"/>
    <n v="9.4499999999999993"/>
    <n v="4.5"/>
    <n v="-1.8915"/>
    <n v="0"/>
    <n v="58.606800000000014"/>
    <n v="1.5492149088025382"/>
    <n v="20.776800000000016"/>
    <n v="0.35451176314011362"/>
  </r>
  <r>
    <x v="9"/>
    <x v="13"/>
    <x v="0"/>
    <x v="80"/>
    <x v="59"/>
    <x v="1"/>
    <x v="5"/>
    <x v="21"/>
    <x v="4"/>
    <n v="30"/>
    <x v="0"/>
    <m/>
    <n v="39"/>
    <x v="1"/>
    <m/>
    <m/>
    <m/>
    <m/>
    <m/>
    <m/>
    <m/>
    <m/>
    <m/>
    <m/>
    <m/>
    <m/>
    <m/>
    <m/>
    <n v="37.83"/>
    <n v="90"/>
    <n v="2.3790642347343378"/>
    <n v="54"/>
    <n v="0"/>
    <n v="7.2"/>
    <n v="9.4499999999999993"/>
    <n v="4.5"/>
    <n v="-1.8915"/>
    <n v="0"/>
    <n v="58.606800000000014"/>
    <n v="1.5492149088025382"/>
    <n v="20.776800000000016"/>
    <n v="0.35451176314011362"/>
  </r>
  <r>
    <x v="0"/>
    <x v="0"/>
    <x v="0"/>
    <x v="0"/>
    <x v="0"/>
    <x v="4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0"/>
    <x v="0"/>
    <x v="1"/>
    <x v="0"/>
    <x v="0"/>
    <x v="4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0"/>
    <x v="0"/>
    <x v="0"/>
    <x v="0"/>
    <x v="0"/>
    <x v="4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0"/>
    <x v="0"/>
    <x v="1"/>
    <x v="0"/>
    <x v="0"/>
    <x v="4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1"/>
    <x v="0"/>
    <x v="0"/>
    <x v="0"/>
    <x v="0"/>
    <x v="4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1"/>
    <x v="0"/>
    <x v="1"/>
    <x v="0"/>
    <x v="0"/>
    <x v="4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1"/>
    <x v="0"/>
    <x v="0"/>
    <x v="0"/>
    <x v="0"/>
    <x v="4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1"/>
    <x v="0"/>
    <x v="1"/>
    <x v="0"/>
    <x v="0"/>
    <x v="4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2"/>
    <x v="0"/>
    <x v="0"/>
    <x v="0"/>
    <x v="0"/>
    <x v="4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2"/>
    <x v="0"/>
    <x v="1"/>
    <x v="0"/>
    <x v="0"/>
    <x v="4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2"/>
    <x v="0"/>
    <x v="0"/>
    <x v="0"/>
    <x v="0"/>
    <x v="4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2"/>
    <x v="0"/>
    <x v="1"/>
    <x v="0"/>
    <x v="0"/>
    <x v="4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3"/>
    <x v="0"/>
    <x v="0"/>
    <x v="0"/>
    <x v="0"/>
    <x v="4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3"/>
    <x v="0"/>
    <x v="1"/>
    <x v="0"/>
    <x v="0"/>
    <x v="4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3"/>
    <x v="0"/>
    <x v="1"/>
    <x v="0"/>
    <x v="0"/>
    <x v="4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3"/>
    <x v="0"/>
    <x v="0"/>
    <x v="0"/>
    <x v="0"/>
    <x v="4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4"/>
    <x v="0"/>
    <x v="1"/>
    <x v="81"/>
    <x v="60"/>
    <x v="4"/>
    <x v="11"/>
    <x v="41"/>
    <x v="1"/>
    <n v="139"/>
    <x v="1"/>
    <m/>
    <n v="769.67"/>
    <x v="1"/>
    <d v="2019-09-01T00:00:00"/>
    <m/>
    <m/>
    <m/>
    <m/>
    <m/>
    <m/>
    <m/>
    <m/>
    <m/>
    <m/>
    <m/>
    <m/>
    <m/>
    <n v="633.59234399999991"/>
    <n v="1529"/>
    <n v="2.4132236042296626"/>
    <n v="917.4"/>
    <n v="0"/>
    <n v="122.32000000000001"/>
    <n v="160.54499999999999"/>
    <n v="76.45"/>
    <n v="-31.679617199999996"/>
    <n v="0"/>
    <n v="996.02830624000023"/>
    <n v="1.572033367625415"/>
    <n v="362.43596224000032"/>
    <n v="0.3638811868793102"/>
  </r>
  <r>
    <x v="4"/>
    <x v="0"/>
    <x v="1"/>
    <x v="82"/>
    <x v="61"/>
    <x v="4"/>
    <x v="4"/>
    <x v="42"/>
    <x v="3"/>
    <n v="249"/>
    <x v="1"/>
    <m/>
    <n v="749.81999999999994"/>
    <x v="1"/>
    <d v="2019-09-01T00:00:00"/>
    <m/>
    <m/>
    <m/>
    <m/>
    <m/>
    <m/>
    <m/>
    <m/>
    <m/>
    <m/>
    <m/>
    <m/>
    <m/>
    <n v="646.644768"/>
    <n v="1494"/>
    <n v="2.3103875171228481"/>
    <n v="896.4"/>
    <n v="0"/>
    <n v="119.52000000000001"/>
    <n v="156.86999999999998"/>
    <n v="74.7"/>
    <n v="-32.332238400000001"/>
    <n v="0"/>
    <n v="972.12620928000001"/>
    <n v="1.5033388614380625"/>
    <n v="325.48144128000001"/>
    <n v="0.33481397597650009"/>
  </r>
  <r>
    <x v="4"/>
    <x v="0"/>
    <x v="0"/>
    <x v="83"/>
    <x v="62"/>
    <x v="4"/>
    <x v="12"/>
    <x v="43"/>
    <x v="3"/>
    <n v="119"/>
    <x v="2"/>
    <m/>
    <n v="959.68"/>
    <x v="0"/>
    <d v="2020-03-01T00:00:00"/>
    <m/>
    <m/>
    <m/>
    <m/>
    <m/>
    <m/>
    <m/>
    <m/>
    <m/>
    <m/>
    <m/>
    <m/>
    <m/>
    <n v="819.18284799999992"/>
    <n v="1904"/>
    <n v="2.3242674143489883"/>
    <n v="1142.3999999999999"/>
    <n v="0"/>
    <n v="152.32000000000002"/>
    <n v="199.92000000000002"/>
    <n v="95.2"/>
    <n v="-40.959142399999998"/>
    <n v="0"/>
    <n v="1239.10468608"/>
    <n v="1.5126106327851241"/>
    <n v="419.92183808000004"/>
    <n v="0.33889133242523201"/>
  </r>
  <r>
    <x v="4"/>
    <x v="0"/>
    <x v="1"/>
    <x v="84"/>
    <x v="61"/>
    <x v="4"/>
    <x v="2"/>
    <x v="44"/>
    <x v="3"/>
    <n v="219"/>
    <x v="2"/>
    <m/>
    <n v="769.86"/>
    <x v="0"/>
    <d v="2020-03-01T00:00:00"/>
    <m/>
    <m/>
    <m/>
    <m/>
    <m/>
    <m/>
    <m/>
    <m/>
    <m/>
    <m/>
    <m/>
    <m/>
    <m/>
    <n v="657.15249600000004"/>
    <n v="1533"/>
    <n v="2.3327918699710759"/>
    <n v="919.8"/>
    <n v="0"/>
    <n v="122.64000000000001"/>
    <n v="160.96499999999997"/>
    <n v="76.650000000000006"/>
    <n v="-32.857624800000004"/>
    <n v="0"/>
    <n v="997.75790016000019"/>
    <n v="1.5183049691406789"/>
    <n v="340.60540416000015"/>
    <n v="0.34137079155713101"/>
  </r>
  <r>
    <x v="4"/>
    <x v="0"/>
    <x v="1"/>
    <x v="85"/>
    <x v="63"/>
    <x v="4"/>
    <x v="3"/>
    <x v="45"/>
    <x v="3"/>
    <n v="169"/>
    <x v="2"/>
    <m/>
    <n v="339.92"/>
    <x v="0"/>
    <d v="2020-03-01T00:00:00"/>
    <m/>
    <m/>
    <m/>
    <m/>
    <m/>
    <m/>
    <m/>
    <m/>
    <m/>
    <m/>
    <m/>
    <m/>
    <m/>
    <n v="290.15571200000005"/>
    <n v="676"/>
    <n v="2.3297835336083264"/>
    <n v="405.59999999999997"/>
    <n v="0"/>
    <n v="54.08"/>
    <n v="70.98"/>
    <n v="33.800000000000004"/>
    <n v="-14.507785600000004"/>
    <n v="0"/>
    <n v="439.96177151999996"/>
    <n v="1.5162954004503619"/>
    <n v="149.80605951999991"/>
    <n v="0.3404979005390471"/>
  </r>
  <r>
    <x v="4"/>
    <x v="0"/>
    <x v="1"/>
    <x v="86"/>
    <x v="63"/>
    <x v="4"/>
    <x v="13"/>
    <x v="45"/>
    <x v="3"/>
    <n v="169"/>
    <x v="2"/>
    <m/>
    <n v="1189.72"/>
    <x v="0"/>
    <d v="2020-03-01T00:00:00"/>
    <m/>
    <m/>
    <m/>
    <m/>
    <m/>
    <m/>
    <m/>
    <m/>
    <m/>
    <m/>
    <m/>
    <m/>
    <m/>
    <n v="1015.5449920000001"/>
    <n v="2366"/>
    <n v="2.3297835336083268"/>
    <n v="1419.6"/>
    <n v="0"/>
    <n v="189.28"/>
    <n v="248.43"/>
    <n v="118.30000000000001"/>
    <n v="-50.777249600000005"/>
    <n v="0"/>
    <n v="1539.86620032"/>
    <n v="1.5162954004503622"/>
    <n v="524.32120831999987"/>
    <n v="0.34049790053904722"/>
  </r>
  <r>
    <x v="4"/>
    <x v="0"/>
    <x v="1"/>
    <x v="87"/>
    <x v="64"/>
    <x v="4"/>
    <x v="13"/>
    <x v="46"/>
    <x v="3"/>
    <n v="109"/>
    <x v="2"/>
    <m/>
    <n v="769.71999999999991"/>
    <x v="0"/>
    <d v="2020-03-01T00:00:00"/>
    <m/>
    <m/>
    <m/>
    <m/>
    <m/>
    <m/>
    <m/>
    <m/>
    <m/>
    <m/>
    <m/>
    <m/>
    <m/>
    <n v="657.03299199999992"/>
    <n v="1526"/>
    <n v="2.3225622131316053"/>
    <n v="915.6"/>
    <n v="0"/>
    <n v="122.08"/>
    <n v="160.22999999999999"/>
    <n v="76.3"/>
    <n v="-32.851649599999995"/>
    <n v="0"/>
    <n v="993.08668032000014"/>
    <n v="1.5114715583719125"/>
    <n v="336.05368832000022"/>
    <n v="0.33839310805348266"/>
  </r>
  <r>
    <x v="4"/>
    <x v="0"/>
    <x v="0"/>
    <x v="88"/>
    <x v="63"/>
    <x v="4"/>
    <x v="3"/>
    <x v="47"/>
    <x v="3"/>
    <n v="159"/>
    <x v="2"/>
    <m/>
    <n v="319.92"/>
    <x v="0"/>
    <d v="2020-03-01T00:00:00"/>
    <m/>
    <m/>
    <m/>
    <m/>
    <m/>
    <m/>
    <m/>
    <m/>
    <m/>
    <m/>
    <m/>
    <m/>
    <m/>
    <n v="273.08371199999999"/>
    <n v="636"/>
    <n v="2.3289561846881588"/>
    <n v="381.59999999999997"/>
    <n v="0"/>
    <n v="50.88"/>
    <n v="66.78"/>
    <n v="31.8"/>
    <n v="-13.6541856"/>
    <n v="0"/>
    <n v="413.92465152"/>
    <n v="1.5157427313716902"/>
    <n v="140.84093952000001"/>
    <n v="0.34025743333432473"/>
  </r>
  <r>
    <x v="4"/>
    <x v="0"/>
    <x v="1"/>
    <x v="89"/>
    <x v="65"/>
    <x v="4"/>
    <x v="2"/>
    <x v="43"/>
    <x v="3"/>
    <n v="119"/>
    <x v="2"/>
    <m/>
    <n v="419.85999999999996"/>
    <x v="0"/>
    <d v="2020-03-01T00:00:00"/>
    <m/>
    <m/>
    <m/>
    <m/>
    <m/>
    <m/>
    <m/>
    <m/>
    <m/>
    <m/>
    <m/>
    <m/>
    <m/>
    <n v="358.39249599999999"/>
    <n v="833"/>
    <n v="2.3242674143489879"/>
    <n v="499.79999999999995"/>
    <n v="0"/>
    <n v="66.64"/>
    <n v="87.465000000000003"/>
    <n v="41.650000000000006"/>
    <n v="-17.919624800000001"/>
    <n v="0"/>
    <n v="542.10830016"/>
    <n v="1.5126106327851239"/>
    <n v="183.71580416"/>
    <n v="0.33889133242523201"/>
  </r>
  <r>
    <x v="4"/>
    <x v="0"/>
    <x v="1"/>
    <x v="90"/>
    <x v="66"/>
    <x v="4"/>
    <x v="13"/>
    <x v="48"/>
    <x v="3"/>
    <n v="149"/>
    <x v="2"/>
    <m/>
    <n v="1049.72"/>
    <x v="0"/>
    <d v="2020-03-01T00:00:00"/>
    <m/>
    <m/>
    <m/>
    <m/>
    <m/>
    <m/>
    <m/>
    <m/>
    <m/>
    <m/>
    <m/>
    <m/>
    <m/>
    <n v="896.04099199999996"/>
    <n v="2086"/>
    <n v="2.3280184931539383"/>
    <n v="1251.5999999999999"/>
    <n v="0"/>
    <n v="166.88"/>
    <n v="219.03"/>
    <n v="104.30000000000001"/>
    <n v="-44.802049600000004"/>
    <n v="0"/>
    <n v="1357.60636032"/>
    <n v="1.5151163534268308"/>
    <n v="461.56536832000006"/>
    <n v="0.33998468319727448"/>
  </r>
  <r>
    <x v="4"/>
    <x v="0"/>
    <x v="0"/>
    <x v="91"/>
    <x v="67"/>
    <x v="4"/>
    <x v="12"/>
    <x v="46"/>
    <x v="3"/>
    <n v="109"/>
    <x v="2"/>
    <m/>
    <n v="879.68"/>
    <x v="0"/>
    <d v="2020-03-01T00:00:00"/>
    <m/>
    <m/>
    <m/>
    <m/>
    <m/>
    <m/>
    <m/>
    <m/>
    <m/>
    <m/>
    <m/>
    <m/>
    <m/>
    <n v="750.89484799999991"/>
    <n v="1744"/>
    <n v="2.3225622131316053"/>
    <n v="1046.3999999999999"/>
    <n v="0"/>
    <n v="139.52000000000001"/>
    <n v="183.12000000000003"/>
    <n v="87.2"/>
    <n v="-37.544742399999997"/>
    <n v="0"/>
    <n v="1134.9562060800001"/>
    <n v="1.5114715583719123"/>
    <n v="384.06135808000022"/>
    <n v="0.33839310805348266"/>
  </r>
  <r>
    <x v="4"/>
    <x v="0"/>
    <x v="0"/>
    <x v="0"/>
    <x v="0"/>
    <x v="4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4"/>
    <x v="0"/>
    <x v="0"/>
    <x v="0"/>
    <x v="0"/>
    <x v="4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10"/>
    <x v="0"/>
    <x v="1"/>
    <x v="0"/>
    <x v="0"/>
    <x v="4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10"/>
    <x v="0"/>
    <x v="1"/>
    <x v="0"/>
    <x v="0"/>
    <x v="4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10"/>
    <x v="0"/>
    <x v="0"/>
    <x v="0"/>
    <x v="0"/>
    <x v="4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10"/>
    <x v="0"/>
    <x v="0"/>
    <x v="0"/>
    <x v="0"/>
    <x v="4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11"/>
    <x v="0"/>
    <x v="0"/>
    <x v="0"/>
    <x v="0"/>
    <x v="4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11"/>
    <x v="0"/>
    <x v="1"/>
    <x v="0"/>
    <x v="0"/>
    <x v="4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11"/>
    <x v="0"/>
    <x v="0"/>
    <x v="0"/>
    <x v="0"/>
    <x v="4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11"/>
    <x v="0"/>
    <x v="1"/>
    <x v="0"/>
    <x v="0"/>
    <x v="4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6"/>
    <x v="0"/>
    <x v="0"/>
    <x v="0"/>
    <x v="0"/>
    <x v="4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6"/>
    <x v="0"/>
    <x v="0"/>
    <x v="0"/>
    <x v="0"/>
    <x v="4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6"/>
    <x v="0"/>
    <x v="1"/>
    <x v="0"/>
    <x v="0"/>
    <x v="4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6"/>
    <x v="0"/>
    <x v="1"/>
    <x v="0"/>
    <x v="0"/>
    <x v="4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6"/>
    <x v="0"/>
    <x v="0"/>
    <x v="0"/>
    <x v="0"/>
    <x v="4"/>
    <x v="0"/>
    <x v="0"/>
    <x v="0"/>
    <m/>
    <x v="0"/>
    <m/>
    <n v="0"/>
    <x v="2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6"/>
    <x v="0"/>
    <x v="0"/>
    <x v="0"/>
    <x v="0"/>
    <x v="4"/>
    <x v="0"/>
    <x v="0"/>
    <x v="0"/>
    <m/>
    <x v="0"/>
    <m/>
    <n v="0"/>
    <x v="3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8"/>
    <x v="0"/>
    <x v="1"/>
    <x v="92"/>
    <x v="68"/>
    <x v="4"/>
    <x v="7"/>
    <x v="49"/>
    <x v="2"/>
    <n v="135"/>
    <x v="0"/>
    <m/>
    <n v="810"/>
    <x v="1"/>
    <m/>
    <m/>
    <m/>
    <m/>
    <m/>
    <m/>
    <m/>
    <m/>
    <m/>
    <m/>
    <m/>
    <m/>
    <m/>
    <m/>
    <n v="688.5"/>
    <n v="1620"/>
    <n v="2.3529411764705883"/>
    <n v="972"/>
    <n v="0"/>
    <n v="129.6"/>
    <n v="170.1"/>
    <n v="81"/>
    <n v="-34.425000000000004"/>
    <n v="0"/>
    <n v="1054.6199999999999"/>
    <n v="1.5317647058823527"/>
    <n v="366.11999999999989"/>
    <n v="0.34715821812595998"/>
  </r>
  <r>
    <x v="8"/>
    <x v="0"/>
    <x v="0"/>
    <x v="93"/>
    <x v="69"/>
    <x v="4"/>
    <x v="2"/>
    <x v="50"/>
    <x v="2"/>
    <n v="90"/>
    <x v="0"/>
    <m/>
    <n v="315"/>
    <x v="1"/>
    <m/>
    <m/>
    <m/>
    <m/>
    <m/>
    <m/>
    <m/>
    <m/>
    <m/>
    <m/>
    <m/>
    <m/>
    <m/>
    <m/>
    <n v="267.75"/>
    <n v="630"/>
    <n v="2.3529411764705883"/>
    <n v="378"/>
    <n v="0"/>
    <n v="50.400000000000006"/>
    <n v="66.149999999999991"/>
    <n v="31.5"/>
    <n v="-13.387500000000001"/>
    <n v="0"/>
    <n v="410.12999999999994"/>
    <n v="1.5317647058823527"/>
    <n v="142.37999999999994"/>
    <n v="0.34715821812595998"/>
  </r>
  <r>
    <x v="8"/>
    <x v="0"/>
    <x v="1"/>
    <x v="94"/>
    <x v="70"/>
    <x v="4"/>
    <x v="14"/>
    <x v="51"/>
    <x v="2"/>
    <n v="170"/>
    <x v="0"/>
    <m/>
    <n v="1105"/>
    <x v="1"/>
    <m/>
    <m/>
    <m/>
    <m/>
    <m/>
    <m/>
    <m/>
    <m/>
    <m/>
    <m/>
    <m/>
    <m/>
    <m/>
    <m/>
    <n v="939.25"/>
    <n v="2210"/>
    <n v="2.3529411764705883"/>
    <n v="1326"/>
    <n v="0"/>
    <n v="176.8"/>
    <n v="232.04999999999998"/>
    <n v="110.5"/>
    <n v="-46.962500000000006"/>
    <n v="0"/>
    <n v="1438.71"/>
    <n v="1.5317647058823529"/>
    <n v="499.46000000000004"/>
    <n v="0.34715821812596009"/>
  </r>
  <r>
    <x v="8"/>
    <x v="0"/>
    <x v="0"/>
    <x v="0"/>
    <x v="0"/>
    <x v="4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8"/>
    <x v="0"/>
    <x v="0"/>
    <x v="0"/>
    <x v="0"/>
    <x v="4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8"/>
    <x v="0"/>
    <x v="1"/>
    <x v="0"/>
    <x v="0"/>
    <x v="4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8"/>
    <x v="0"/>
    <x v="0"/>
    <x v="0"/>
    <x v="0"/>
    <x v="4"/>
    <x v="0"/>
    <x v="0"/>
    <x v="0"/>
    <m/>
    <x v="0"/>
    <m/>
    <n v="0"/>
    <x v="2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8"/>
    <x v="0"/>
    <x v="0"/>
    <x v="0"/>
    <x v="0"/>
    <x v="4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12"/>
    <x v="0"/>
    <x v="1"/>
    <x v="0"/>
    <x v="0"/>
    <x v="4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12"/>
    <x v="0"/>
    <x v="1"/>
    <x v="0"/>
    <x v="0"/>
    <x v="4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12"/>
    <x v="0"/>
    <x v="0"/>
    <x v="0"/>
    <x v="0"/>
    <x v="4"/>
    <x v="0"/>
    <x v="0"/>
    <x v="0"/>
    <m/>
    <x v="0"/>
    <m/>
    <n v="0"/>
    <x v="1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12"/>
    <x v="0"/>
    <x v="0"/>
    <x v="0"/>
    <x v="0"/>
    <x v="4"/>
    <x v="0"/>
    <x v="0"/>
    <x v="0"/>
    <m/>
    <x v="0"/>
    <m/>
    <n v="0"/>
    <x v="0"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</r>
  <r>
    <x v="13"/>
    <x v="0"/>
    <x v="2"/>
    <x v="0"/>
    <x v="0"/>
    <x v="5"/>
    <x v="0"/>
    <x v="0"/>
    <x v="0"/>
    <m/>
    <x v="0"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D00-000000000000}" name="Synthèse" cacheId="14" applyNumberFormats="0" applyBorderFormats="0" applyFontFormats="0" applyPatternFormats="0" applyAlignmentFormats="0" applyWidthHeightFormats="1" dataCaption="Valeurs" errorCaption="!!!!" showError="1" missingCaption="!!!!" updatedVersion="6" minRefreshableVersion="3" showDrill="0" showDataTips="0" itemPrintTitles="1" createdVersion="6" indent="0" outline="1" outlineData="1" multipleFieldFilters="0" rowHeaderCaption="" fieldListSortAscending="1">
  <location ref="A2:M862" firstHeaderRow="1" firstDataRow="2" firstDataCol="4"/>
  <pivotFields count="42">
    <pivotField axis="axisRow" outline="0" subtotalTop="0" multipleItemSelectionAllowed="1" insertBlankRow="1">
      <items count="19">
        <item x="4"/>
        <item x="6"/>
        <item x="8"/>
        <item x="9"/>
        <item x="12"/>
        <item x="13"/>
        <item x="5"/>
        <item x="7"/>
        <item x="10"/>
        <item m="1" x="15"/>
        <item m="1" x="14"/>
        <item m="1" x="16"/>
        <item m="1" x="17"/>
        <item x="0"/>
        <item x="1"/>
        <item x="2"/>
        <item x="3"/>
        <item x="11"/>
        <item t="default"/>
      </items>
    </pivotField>
    <pivotField outline="0" subtotalTop="0" showAll="0" defaultSubtotal="0">
      <items count="19">
        <item x="9"/>
        <item x="6"/>
        <item x="13"/>
        <item x="7"/>
        <item x="8"/>
        <item m="1" x="18"/>
        <item x="17"/>
        <item x="16"/>
        <item x="10"/>
        <item x="11"/>
        <item x="4"/>
        <item x="2"/>
        <item x="3"/>
        <item x="5"/>
        <item x="1"/>
        <item x="0"/>
        <item x="12"/>
        <item x="14"/>
        <item x="15"/>
      </items>
    </pivotField>
    <pivotField axis="axisRow" outline="0" subtotalTop="0" multipleItemSelectionAllowed="1" showAll="0" defaultSubtotal="0">
      <items count="4">
        <item m="1" x="3"/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outline="0" subtotalTop="0" showAll="0" defaultSubtotal="0">
      <items count="116">
        <item x="67"/>
        <item x="68"/>
        <item x="69"/>
        <item x="70"/>
        <item x="71"/>
        <item x="72"/>
        <item x="75"/>
        <item x="76"/>
        <item x="77"/>
        <item x="78"/>
        <item x="79"/>
        <item x="80"/>
        <item x="25"/>
        <item x="9"/>
        <item x="18"/>
        <item x="13"/>
        <item x="11"/>
        <item x="3"/>
        <item x="10"/>
        <item x="12"/>
        <item x="24"/>
        <item x="15"/>
        <item x="16"/>
        <item x="17"/>
        <item x="20"/>
        <item x="21"/>
        <item x="19"/>
        <item x="7"/>
        <item x="1"/>
        <item x="5"/>
        <item x="2"/>
        <item x="4"/>
        <item x="23"/>
        <item x="22"/>
        <item x="14"/>
        <item x="8"/>
        <item x="6"/>
        <item x="82"/>
        <item x="81"/>
        <item x="0"/>
        <item m="1" x="109"/>
        <item m="1" x="107"/>
        <item m="1" x="108"/>
        <item m="1" x="106"/>
        <item m="1" x="102"/>
        <item m="1" x="97"/>
        <item m="1" x="99"/>
        <item m="1" x="111"/>
        <item m="1" x="103"/>
        <item m="1" x="104"/>
        <item m="1" x="110"/>
        <item m="1" x="112"/>
        <item m="1" x="105"/>
        <item m="1" x="95"/>
        <item m="1" x="114"/>
        <item m="1" x="98"/>
        <item m="1" x="115"/>
        <item m="1" x="113"/>
        <item m="1" x="100"/>
        <item m="1" x="101"/>
        <item m="1" x="96"/>
        <item x="73"/>
        <item x="74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92"/>
        <item x="93"/>
        <item x="94"/>
        <item x="83"/>
        <item x="84"/>
        <item x="85"/>
        <item x="86"/>
        <item x="87"/>
        <item x="88"/>
        <item x="89"/>
        <item x="90"/>
        <item x="91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26"/>
        <item x="50"/>
      </items>
    </pivotField>
    <pivotField outline="0" subtotalTop="0" showAll="0" defaultSubtotal="0">
      <items count="71">
        <item x="14"/>
        <item x="11"/>
        <item x="10"/>
        <item x="3"/>
        <item x="7"/>
        <item x="4"/>
        <item x="8"/>
        <item x="6"/>
        <item x="5"/>
        <item x="18"/>
        <item x="16"/>
        <item x="60"/>
        <item x="53"/>
        <item x="55"/>
        <item x="19"/>
        <item x="13"/>
        <item x="1"/>
        <item x="9"/>
        <item x="54"/>
        <item x="56"/>
        <item x="68"/>
        <item x="69"/>
        <item x="70"/>
        <item x="58"/>
        <item x="57"/>
        <item x="17"/>
        <item x="34"/>
        <item x="2"/>
        <item x="12"/>
        <item x="59"/>
        <item x="35"/>
        <item x="52"/>
        <item x="36"/>
        <item x="37"/>
        <item x="15"/>
        <item x="38"/>
        <item x="39"/>
        <item x="40"/>
        <item x="41"/>
        <item x="43"/>
        <item x="42"/>
        <item x="61"/>
        <item x="44"/>
        <item x="45"/>
        <item x="46"/>
        <item x="20"/>
        <item x="47"/>
        <item x="48"/>
        <item x="49"/>
        <item x="51"/>
        <item x="50"/>
        <item x="0"/>
        <item x="62"/>
        <item x="63"/>
        <item x="64"/>
        <item x="65"/>
        <item x="66"/>
        <item x="67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</items>
    </pivotField>
    <pivotField axis="axisRow" outline="0" subtotalTop="0" multipleItemSelectionAllowed="1" showAll="0">
      <items count="7">
        <item x="2"/>
        <item x="3"/>
        <item x="1"/>
        <item x="4"/>
        <item x="0"/>
        <item x="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outline="0" subtotalTop="0" showAll="0" defaultSubtotal="0">
      <items count="16">
        <item x="6"/>
        <item x="5"/>
        <item x="3"/>
        <item x="1"/>
        <item x="4"/>
        <item x="2"/>
        <item x="8"/>
        <item x="10"/>
        <item x="9"/>
        <item x="11"/>
        <item x="7"/>
        <item x="14"/>
        <item x="0"/>
        <item m="1" x="15"/>
        <item x="12"/>
        <item x="13"/>
      </items>
    </pivotField>
    <pivotField outline="0" subtotalTop="0" showAll="0" defaultSubtotal="0">
      <items count="63">
        <item x="10"/>
        <item x="22"/>
        <item x="11"/>
        <item x="26"/>
        <item x="32"/>
        <item x="28"/>
        <item x="21"/>
        <item x="8"/>
        <item x="14"/>
        <item x="34"/>
        <item x="15"/>
        <item x="33"/>
        <item x="9"/>
        <item x="35"/>
        <item x="20"/>
        <item x="37"/>
        <item x="13"/>
        <item x="12"/>
        <item x="36"/>
        <item x="23"/>
        <item x="2"/>
        <item x="38"/>
        <item x="29"/>
        <item x="50"/>
        <item x="4"/>
        <item x="27"/>
        <item x="3"/>
        <item x="30"/>
        <item x="39"/>
        <item x="7"/>
        <item x="25"/>
        <item x="49"/>
        <item x="31"/>
        <item x="41"/>
        <item x="40"/>
        <item x="5"/>
        <item x="6"/>
        <item x="24"/>
        <item x="1"/>
        <item x="51"/>
        <item x="42"/>
        <item x="0"/>
        <item m="1" x="55"/>
        <item m="1" x="52"/>
        <item m="1" x="56"/>
        <item m="1" x="59"/>
        <item m="1" x="61"/>
        <item m="1" x="62"/>
        <item m="1" x="53"/>
        <item m="1" x="58"/>
        <item m="1" x="57"/>
        <item m="1" x="54"/>
        <item m="1" x="60"/>
        <item x="43"/>
        <item x="44"/>
        <item x="45"/>
        <item x="46"/>
        <item x="47"/>
        <item x="48"/>
        <item x="16"/>
        <item x="17"/>
        <item x="18"/>
        <item x="19"/>
      </items>
    </pivotField>
    <pivotField dataField="1" outline="0" subtotalTop="0" showAll="0" defaultSubtotal="0">
      <items count="10">
        <item x="4"/>
        <item x="3"/>
        <item x="2"/>
        <item x="1"/>
        <item x="0"/>
        <item m="1" x="7"/>
        <item m="1" x="9"/>
        <item m="1" x="8"/>
        <item m="1" x="5"/>
        <item m="1" x="6"/>
      </items>
    </pivotField>
    <pivotField subtotalTop="0" showAll="0"/>
    <pivotField subtotalTop="0" showAll="0">
      <items count="4">
        <item x="1"/>
        <item x="0"/>
        <item x="2"/>
        <item t="default"/>
      </items>
    </pivotField>
    <pivotField subtotalTop="0" showAll="0"/>
    <pivotField dataField="1" subtotalTop="0" showAll="0"/>
    <pivotField axis="axisRow" outline="0" subtotalTop="0" multipleItemSelectionAllowed="1" showAll="0">
      <items count="6">
        <item x="1"/>
        <item x="0"/>
        <item x="4"/>
        <item x="2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dataField="1" numFmtId="2" subtotalTop="0" showAll="0"/>
    <pivotField dataField="1" subtotalTop="0" showAll="0"/>
    <pivotField dataField="1"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/>
    <pivotField dataField="1" subtotalTop="0" showAll="0"/>
    <pivotField dataField="1" numFmtId="2" subtotalTop="0" showAll="0"/>
    <pivotField dataField="1" subtotalTop="0" multipleItemSelectionAllowed="1" showAll="0"/>
  </pivotFields>
  <rowFields count="4">
    <field x="13"/>
    <field x="5"/>
    <field x="0"/>
    <field x="2"/>
  </rowFields>
  <rowItems count="859">
    <i>
      <x/>
      <x/>
      <x/>
      <x v="2"/>
    </i>
    <i r="3">
      <x v="3"/>
    </i>
    <i t="default" r="2">
      <x/>
    </i>
    <i t="blank" r="2">
      <x/>
    </i>
    <i r="2">
      <x v="1"/>
      <x v="1"/>
    </i>
    <i r="3">
      <x v="2"/>
    </i>
    <i r="3">
      <x v="3"/>
    </i>
    <i t="default" r="2">
      <x v="1"/>
    </i>
    <i t="blank" r="2">
      <x v="1"/>
    </i>
    <i r="2">
      <x v="2"/>
      <x v="2"/>
    </i>
    <i r="3">
      <x v="3"/>
    </i>
    <i t="default" r="2">
      <x v="2"/>
    </i>
    <i t="blank" r="2">
      <x v="2"/>
    </i>
    <i r="2">
      <x v="3"/>
      <x v="1"/>
    </i>
    <i r="3">
      <x v="2"/>
    </i>
    <i r="3">
      <x v="3"/>
    </i>
    <i t="default" r="2">
      <x v="3"/>
    </i>
    <i t="blank" r="2">
      <x v="3"/>
    </i>
    <i r="2">
      <x v="4"/>
      <x v="1"/>
    </i>
    <i r="3">
      <x v="2"/>
    </i>
    <i r="3">
      <x v="3"/>
    </i>
    <i t="default" r="2">
      <x v="4"/>
    </i>
    <i t="blank" r="2">
      <x v="4"/>
    </i>
    <i r="2">
      <x v="5"/>
      <x v="1"/>
    </i>
    <i r="3">
      <x v="2"/>
    </i>
    <i r="3">
      <x v="3"/>
    </i>
    <i t="default" r="2">
      <x v="5"/>
    </i>
    <i t="blank" r="2">
      <x v="5"/>
    </i>
    <i r="2">
      <x v="6"/>
      <x v="1"/>
    </i>
    <i r="3">
      <x v="2"/>
    </i>
    <i r="3">
      <x v="3"/>
    </i>
    <i t="default" r="2">
      <x v="6"/>
    </i>
    <i t="blank" r="2">
      <x v="6"/>
    </i>
    <i r="2">
      <x v="7"/>
      <x v="1"/>
    </i>
    <i r="3">
      <x v="2"/>
    </i>
    <i r="3">
      <x v="3"/>
    </i>
    <i t="default" r="2">
      <x v="7"/>
    </i>
    <i t="blank" r="2">
      <x v="7"/>
    </i>
    <i r="2">
      <x v="8"/>
      <x v="1"/>
    </i>
    <i r="3">
      <x v="2"/>
    </i>
    <i r="3">
      <x v="3"/>
    </i>
    <i t="default" r="2">
      <x v="8"/>
    </i>
    <i t="blank" r="2">
      <x v="8"/>
    </i>
    <i r="2">
      <x v="9"/>
      <x v="1"/>
    </i>
    <i r="3">
      <x v="2"/>
    </i>
    <i r="3">
      <x v="3"/>
    </i>
    <i t="default" r="2">
      <x v="9"/>
    </i>
    <i t="blank" r="2">
      <x v="9"/>
    </i>
    <i r="2">
      <x v="10"/>
      <x v="1"/>
    </i>
    <i r="3">
      <x v="2"/>
    </i>
    <i r="3">
      <x v="3"/>
    </i>
    <i t="default" r="2">
      <x v="10"/>
    </i>
    <i t="blank" r="2">
      <x v="10"/>
    </i>
    <i r="2">
      <x v="11"/>
      <x v="1"/>
    </i>
    <i r="3">
      <x v="2"/>
    </i>
    <i r="3">
      <x v="3"/>
    </i>
    <i t="default" r="2">
      <x v="11"/>
    </i>
    <i t="blank" r="2">
      <x v="11"/>
    </i>
    <i r="2">
      <x v="12"/>
      <x v="1"/>
    </i>
    <i r="3">
      <x v="2"/>
    </i>
    <i r="3">
      <x v="3"/>
    </i>
    <i t="default" r="2">
      <x v="12"/>
    </i>
    <i t="blank" r="2">
      <x v="12"/>
    </i>
    <i r="2">
      <x v="13"/>
      <x v="1"/>
    </i>
    <i r="3">
      <x v="2"/>
    </i>
    <i r="3">
      <x v="3"/>
    </i>
    <i t="default" r="2">
      <x v="13"/>
    </i>
    <i t="blank" r="2">
      <x v="13"/>
    </i>
    <i r="2">
      <x v="14"/>
      <x v="1"/>
    </i>
    <i r="3">
      <x v="2"/>
    </i>
    <i r="3">
      <x v="3"/>
    </i>
    <i t="default" r="2">
      <x v="14"/>
    </i>
    <i t="blank" r="2">
      <x v="14"/>
    </i>
    <i r="2">
      <x v="15"/>
      <x v="1"/>
    </i>
    <i r="3">
      <x v="2"/>
    </i>
    <i r="3">
      <x v="3"/>
    </i>
    <i t="default" r="2">
      <x v="15"/>
    </i>
    <i t="blank" r="2">
      <x v="15"/>
    </i>
    <i r="2">
      <x v="16"/>
      <x v="1"/>
    </i>
    <i r="3">
      <x v="2"/>
    </i>
    <i r="3">
      <x v="3"/>
    </i>
    <i t="default" r="2">
      <x v="16"/>
    </i>
    <i t="blank" r="2">
      <x v="16"/>
    </i>
    <i r="2">
      <x v="17"/>
      <x v="1"/>
    </i>
    <i r="3">
      <x v="2"/>
    </i>
    <i r="3">
      <x v="3"/>
    </i>
    <i t="default" r="2">
      <x v="17"/>
    </i>
    <i t="blank" r="2">
      <x v="17"/>
    </i>
    <i t="default" r="1">
      <x/>
    </i>
    <i r="1">
      <x v="1"/>
      <x/>
      <x v="3"/>
    </i>
    <i t="default" r="2">
      <x/>
    </i>
    <i t="blank" r="2">
      <x/>
    </i>
    <i r="2">
      <x v="1"/>
      <x v="1"/>
    </i>
    <i r="3">
      <x v="2"/>
    </i>
    <i r="3">
      <x v="3"/>
    </i>
    <i t="default" r="2">
      <x v="1"/>
    </i>
    <i t="blank" r="2">
      <x v="1"/>
    </i>
    <i r="2">
      <x v="2"/>
      <x v="1"/>
    </i>
    <i r="3">
      <x v="2"/>
    </i>
    <i r="3">
      <x v="3"/>
    </i>
    <i t="default" r="2">
      <x v="2"/>
    </i>
    <i t="blank" r="2">
      <x v="2"/>
    </i>
    <i r="2">
      <x v="3"/>
      <x v="1"/>
    </i>
    <i r="3">
      <x v="2"/>
    </i>
    <i r="3">
      <x v="3"/>
    </i>
    <i t="default" r="2">
      <x v="3"/>
    </i>
    <i t="blank" r="2">
      <x v="3"/>
    </i>
    <i r="2">
      <x v="4"/>
      <x v="1"/>
    </i>
    <i r="3">
      <x v="2"/>
    </i>
    <i r="3">
      <x v="3"/>
    </i>
    <i t="default" r="2">
      <x v="4"/>
    </i>
    <i t="blank" r="2">
      <x v="4"/>
    </i>
    <i r="2">
      <x v="5"/>
      <x v="1"/>
    </i>
    <i r="3">
      <x v="2"/>
    </i>
    <i r="3">
      <x v="3"/>
    </i>
    <i t="default" r="2">
      <x v="5"/>
    </i>
    <i t="blank" r="2">
      <x v="5"/>
    </i>
    <i r="2">
      <x v="6"/>
      <x v="1"/>
    </i>
    <i r="3">
      <x v="2"/>
    </i>
    <i r="3">
      <x v="3"/>
    </i>
    <i t="default" r="2">
      <x v="6"/>
    </i>
    <i t="blank" r="2">
      <x v="6"/>
    </i>
    <i r="2">
      <x v="7"/>
      <x v="1"/>
    </i>
    <i r="3">
      <x v="2"/>
    </i>
    <i r="3">
      <x v="3"/>
    </i>
    <i t="default" r="2">
      <x v="7"/>
    </i>
    <i t="blank" r="2">
      <x v="7"/>
    </i>
    <i r="2">
      <x v="8"/>
      <x v="1"/>
    </i>
    <i r="3">
      <x v="2"/>
    </i>
    <i r="3">
      <x v="3"/>
    </i>
    <i t="default" r="2">
      <x v="8"/>
    </i>
    <i t="blank" r="2">
      <x v="8"/>
    </i>
    <i r="2">
      <x v="9"/>
      <x v="1"/>
    </i>
    <i r="3">
      <x v="2"/>
    </i>
    <i r="3">
      <x v="3"/>
    </i>
    <i t="default" r="2">
      <x v="9"/>
    </i>
    <i t="blank" r="2">
      <x v="9"/>
    </i>
    <i r="2">
      <x v="10"/>
      <x v="1"/>
    </i>
    <i r="3">
      <x v="2"/>
    </i>
    <i r="3">
      <x v="3"/>
    </i>
    <i t="default" r="2">
      <x v="10"/>
    </i>
    <i t="blank" r="2">
      <x v="10"/>
    </i>
    <i r="2">
      <x v="11"/>
      <x v="1"/>
    </i>
    <i r="3">
      <x v="2"/>
    </i>
    <i r="3">
      <x v="3"/>
    </i>
    <i t="default" r="2">
      <x v="11"/>
    </i>
    <i t="blank" r="2">
      <x v="11"/>
    </i>
    <i r="2">
      <x v="12"/>
      <x v="1"/>
    </i>
    <i r="3">
      <x v="2"/>
    </i>
    <i r="3">
      <x v="3"/>
    </i>
    <i t="default" r="2">
      <x v="12"/>
    </i>
    <i t="blank" r="2">
      <x v="12"/>
    </i>
    <i r="2">
      <x v="13"/>
      <x v="1"/>
    </i>
    <i r="3">
      <x v="2"/>
    </i>
    <i r="3">
      <x v="3"/>
    </i>
    <i t="default" r="2">
      <x v="13"/>
    </i>
    <i t="blank" r="2">
      <x v="13"/>
    </i>
    <i r="2">
      <x v="14"/>
      <x v="1"/>
    </i>
    <i r="3">
      <x v="2"/>
    </i>
    <i r="3">
      <x v="3"/>
    </i>
    <i t="default" r="2">
      <x v="14"/>
    </i>
    <i t="blank" r="2">
      <x v="14"/>
    </i>
    <i r="2">
      <x v="15"/>
      <x v="1"/>
    </i>
    <i r="3">
      <x v="2"/>
    </i>
    <i r="3">
      <x v="3"/>
    </i>
    <i t="default" r="2">
      <x v="15"/>
    </i>
    <i t="blank" r="2">
      <x v="15"/>
    </i>
    <i r="2">
      <x v="16"/>
      <x v="1"/>
    </i>
    <i r="3">
      <x v="2"/>
    </i>
    <i r="3">
      <x v="3"/>
    </i>
    <i t="default" r="2">
      <x v="16"/>
    </i>
    <i t="blank" r="2">
      <x v="16"/>
    </i>
    <i r="2">
      <x v="17"/>
      <x v="1"/>
    </i>
    <i r="3">
      <x v="2"/>
    </i>
    <i r="3">
      <x v="3"/>
    </i>
    <i t="default" r="2">
      <x v="17"/>
    </i>
    <i t="blank" r="2">
      <x v="17"/>
    </i>
    <i t="default" r="1">
      <x v="1"/>
    </i>
    <i r="1">
      <x v="2"/>
      <x/>
      <x v="2"/>
    </i>
    <i r="3">
      <x v="3"/>
    </i>
    <i t="default" r="2">
      <x/>
    </i>
    <i t="blank" r="2">
      <x/>
    </i>
    <i r="2">
      <x v="1"/>
      <x v="1"/>
    </i>
    <i r="3">
      <x v="2"/>
    </i>
    <i r="3">
      <x v="3"/>
    </i>
    <i t="default" r="2">
      <x v="1"/>
    </i>
    <i t="blank" r="2">
      <x v="1"/>
    </i>
    <i r="2">
      <x v="2"/>
      <x v="3"/>
    </i>
    <i t="default" r="2">
      <x v="2"/>
    </i>
    <i t="blank" r="2">
      <x v="2"/>
    </i>
    <i r="2">
      <x v="3"/>
      <x v="3"/>
    </i>
    <i t="default" r="2">
      <x v="3"/>
    </i>
    <i t="blank" r="2">
      <x v="3"/>
    </i>
    <i r="2">
      <x v="4"/>
      <x v="1"/>
    </i>
    <i r="3">
      <x v="2"/>
    </i>
    <i r="3">
      <x v="3"/>
    </i>
    <i t="default" r="2">
      <x v="4"/>
    </i>
    <i t="blank" r="2">
      <x v="4"/>
    </i>
    <i r="2">
      <x v="5"/>
      <x v="1"/>
    </i>
    <i r="3">
      <x v="2"/>
    </i>
    <i r="3">
      <x v="3"/>
    </i>
    <i t="default" r="2">
      <x v="5"/>
    </i>
    <i t="blank" r="2">
      <x v="5"/>
    </i>
    <i r="2">
      <x v="6"/>
      <x v="1"/>
    </i>
    <i r="3">
      <x v="2"/>
    </i>
    <i r="3">
      <x v="3"/>
    </i>
    <i t="default" r="2">
      <x v="6"/>
    </i>
    <i t="blank" r="2">
      <x v="6"/>
    </i>
    <i r="2">
      <x v="7"/>
      <x v="1"/>
    </i>
    <i r="3">
      <x v="2"/>
    </i>
    <i r="3">
      <x v="3"/>
    </i>
    <i t="default" r="2">
      <x v="7"/>
    </i>
    <i t="blank" r="2">
      <x v="7"/>
    </i>
    <i r="2">
      <x v="8"/>
      <x v="1"/>
    </i>
    <i r="3">
      <x v="2"/>
    </i>
    <i r="3">
      <x v="3"/>
    </i>
    <i t="default" r="2">
      <x v="8"/>
    </i>
    <i t="blank" r="2">
      <x v="8"/>
    </i>
    <i r="2">
      <x v="9"/>
      <x v="1"/>
    </i>
    <i r="3">
      <x v="2"/>
    </i>
    <i r="3">
      <x v="3"/>
    </i>
    <i t="default" r="2">
      <x v="9"/>
    </i>
    <i t="blank" r="2">
      <x v="9"/>
    </i>
    <i r="2">
      <x v="10"/>
      <x v="1"/>
    </i>
    <i r="3">
      <x v="2"/>
    </i>
    <i r="3">
      <x v="3"/>
    </i>
    <i t="default" r="2">
      <x v="10"/>
    </i>
    <i t="blank" r="2">
      <x v="10"/>
    </i>
    <i r="2">
      <x v="11"/>
      <x v="1"/>
    </i>
    <i r="3">
      <x v="2"/>
    </i>
    <i r="3">
      <x v="3"/>
    </i>
    <i t="default" r="2">
      <x v="11"/>
    </i>
    <i t="blank" r="2">
      <x v="11"/>
    </i>
    <i r="2">
      <x v="12"/>
      <x v="1"/>
    </i>
    <i r="3">
      <x v="2"/>
    </i>
    <i r="3">
      <x v="3"/>
    </i>
    <i t="default" r="2">
      <x v="12"/>
    </i>
    <i t="blank" r="2">
      <x v="12"/>
    </i>
    <i r="2">
      <x v="13"/>
      <x v="1"/>
    </i>
    <i r="3">
      <x v="2"/>
    </i>
    <i r="3">
      <x v="3"/>
    </i>
    <i t="default" r="2">
      <x v="13"/>
    </i>
    <i t="blank" r="2">
      <x v="13"/>
    </i>
    <i r="2">
      <x v="14"/>
      <x v="1"/>
    </i>
    <i r="3">
      <x v="2"/>
    </i>
    <i r="3">
      <x v="3"/>
    </i>
    <i t="default" r="2">
      <x v="14"/>
    </i>
    <i t="blank" r="2">
      <x v="14"/>
    </i>
    <i r="2">
      <x v="15"/>
      <x v="1"/>
    </i>
    <i r="3">
      <x v="2"/>
    </i>
    <i r="3">
      <x v="3"/>
    </i>
    <i t="default" r="2">
      <x v="15"/>
    </i>
    <i t="blank" r="2">
      <x v="15"/>
    </i>
    <i r="2">
      <x v="16"/>
      <x v="1"/>
    </i>
    <i r="3">
      <x v="2"/>
    </i>
    <i r="3">
      <x v="3"/>
    </i>
    <i t="default" r="2">
      <x v="16"/>
    </i>
    <i t="blank" r="2">
      <x v="16"/>
    </i>
    <i r="2">
      <x v="17"/>
      <x v="1"/>
    </i>
    <i r="3">
      <x v="2"/>
    </i>
    <i r="3">
      <x v="3"/>
    </i>
    <i t="default" r="2">
      <x v="17"/>
    </i>
    <i t="blank" r="2">
      <x v="17"/>
    </i>
    <i t="default" r="1">
      <x v="2"/>
    </i>
    <i r="1">
      <x v="3"/>
      <x/>
      <x v="2"/>
    </i>
    <i r="3">
      <x v="3"/>
    </i>
    <i t="default" r="2">
      <x/>
    </i>
    <i t="blank" r="2">
      <x/>
    </i>
    <i r="2">
      <x v="1"/>
      <x v="2"/>
    </i>
    <i r="3">
      <x v="3"/>
    </i>
    <i t="default" r="2">
      <x v="1"/>
    </i>
    <i t="blank" r="2">
      <x v="1"/>
    </i>
    <i r="2">
      <x v="2"/>
      <x v="2"/>
    </i>
    <i r="3">
      <x v="3"/>
    </i>
    <i t="default" r="2">
      <x v="2"/>
    </i>
    <i t="blank" r="2">
      <x v="2"/>
    </i>
    <i r="2">
      <x v="3"/>
      <x v="1"/>
    </i>
    <i r="3">
      <x v="2"/>
    </i>
    <i r="3">
      <x v="3"/>
    </i>
    <i t="default" r="2">
      <x v="3"/>
    </i>
    <i t="blank" r="2">
      <x v="3"/>
    </i>
    <i r="2">
      <x v="4"/>
      <x v="2"/>
    </i>
    <i r="3">
      <x v="3"/>
    </i>
    <i t="default" r="2">
      <x v="4"/>
    </i>
    <i t="blank" r="2">
      <x v="4"/>
    </i>
    <i r="2">
      <x v="5"/>
      <x v="1"/>
    </i>
    <i r="3">
      <x v="2"/>
    </i>
    <i r="3">
      <x v="3"/>
    </i>
    <i t="default" r="2">
      <x v="5"/>
    </i>
    <i t="blank" r="2">
      <x v="5"/>
    </i>
    <i r="2">
      <x v="6"/>
      <x v="1"/>
    </i>
    <i r="3">
      <x v="2"/>
    </i>
    <i r="3">
      <x v="3"/>
    </i>
    <i t="default" r="2">
      <x v="6"/>
    </i>
    <i t="blank" r="2">
      <x v="6"/>
    </i>
    <i r="2">
      <x v="7"/>
      <x v="1"/>
    </i>
    <i r="3">
      <x v="2"/>
    </i>
    <i r="3">
      <x v="3"/>
    </i>
    <i t="default" r="2">
      <x v="7"/>
    </i>
    <i t="blank" r="2">
      <x v="7"/>
    </i>
    <i r="2">
      <x v="8"/>
      <x v="2"/>
    </i>
    <i r="3">
      <x v="3"/>
    </i>
    <i t="default" r="2">
      <x v="8"/>
    </i>
    <i t="blank" r="2">
      <x v="8"/>
    </i>
    <i r="2">
      <x v="9"/>
      <x v="1"/>
    </i>
    <i r="3">
      <x v="2"/>
    </i>
    <i r="3">
      <x v="3"/>
    </i>
    <i t="default" r="2">
      <x v="9"/>
    </i>
    <i t="blank" r="2">
      <x v="9"/>
    </i>
    <i r="2">
      <x v="10"/>
      <x v="1"/>
    </i>
    <i r="3">
      <x v="2"/>
    </i>
    <i r="3">
      <x v="3"/>
    </i>
    <i t="default" r="2">
      <x v="10"/>
    </i>
    <i t="blank" r="2">
      <x v="10"/>
    </i>
    <i r="2">
      <x v="11"/>
      <x v="1"/>
    </i>
    <i r="3">
      <x v="2"/>
    </i>
    <i r="3">
      <x v="3"/>
    </i>
    <i t="default" r="2">
      <x v="11"/>
    </i>
    <i t="blank" r="2">
      <x v="11"/>
    </i>
    <i r="2">
      <x v="12"/>
      <x v="1"/>
    </i>
    <i r="3">
      <x v="2"/>
    </i>
    <i r="3">
      <x v="3"/>
    </i>
    <i t="default" r="2">
      <x v="12"/>
    </i>
    <i t="blank" r="2">
      <x v="12"/>
    </i>
    <i r="2">
      <x v="13"/>
      <x v="2"/>
    </i>
    <i r="3">
      <x v="3"/>
    </i>
    <i t="default" r="2">
      <x v="13"/>
    </i>
    <i t="blank" r="2">
      <x v="13"/>
    </i>
    <i r="2">
      <x v="14"/>
      <x v="2"/>
    </i>
    <i r="3">
      <x v="3"/>
    </i>
    <i t="default" r="2">
      <x v="14"/>
    </i>
    <i t="blank" r="2">
      <x v="14"/>
    </i>
    <i r="2">
      <x v="15"/>
      <x v="2"/>
    </i>
    <i r="3">
      <x v="3"/>
    </i>
    <i t="default" r="2">
      <x v="15"/>
    </i>
    <i t="blank" r="2">
      <x v="15"/>
    </i>
    <i r="2">
      <x v="16"/>
      <x v="2"/>
    </i>
    <i r="3">
      <x v="3"/>
    </i>
    <i t="default" r="2">
      <x v="16"/>
    </i>
    <i t="blank" r="2">
      <x v="16"/>
    </i>
    <i r="2">
      <x v="17"/>
      <x v="2"/>
    </i>
    <i r="3">
      <x v="3"/>
    </i>
    <i t="default" r="2">
      <x v="17"/>
    </i>
    <i t="blank" r="2">
      <x v="17"/>
    </i>
    <i t="default" r="1">
      <x v="3"/>
    </i>
    <i r="1">
      <x v="4"/>
      <x/>
      <x v="2"/>
    </i>
    <i r="3">
      <x v="3"/>
    </i>
    <i t="default" r="2">
      <x/>
    </i>
    <i t="blank" r="2">
      <x/>
    </i>
    <i r="2">
      <x v="1"/>
      <x v="2"/>
    </i>
    <i r="3">
      <x v="3"/>
    </i>
    <i t="default" r="2">
      <x v="1"/>
    </i>
    <i t="blank" r="2">
      <x v="1"/>
    </i>
    <i r="2">
      <x v="2"/>
      <x v="2"/>
    </i>
    <i r="3">
      <x v="3"/>
    </i>
    <i t="default" r="2">
      <x v="2"/>
    </i>
    <i t="blank" r="2">
      <x v="2"/>
    </i>
    <i r="2">
      <x v="3"/>
      <x v="3"/>
    </i>
    <i t="default" r="2">
      <x v="3"/>
    </i>
    <i t="blank" r="2">
      <x v="3"/>
    </i>
    <i r="2">
      <x v="4"/>
      <x v="1"/>
    </i>
    <i r="3">
      <x v="2"/>
    </i>
    <i r="3">
      <x v="3"/>
    </i>
    <i t="default" r="2">
      <x v="4"/>
    </i>
    <i t="blank" r="2">
      <x v="4"/>
    </i>
    <i r="2">
      <x v="5"/>
      <x v="1"/>
    </i>
    <i r="3">
      <x v="2"/>
    </i>
    <i r="3">
      <x v="3"/>
    </i>
    <i t="default" r="2">
      <x v="5"/>
    </i>
    <i t="blank" r="2">
      <x v="5"/>
    </i>
    <i r="2">
      <x v="6"/>
      <x v="2"/>
    </i>
    <i r="3">
      <x v="3"/>
    </i>
    <i t="default" r="2">
      <x v="6"/>
    </i>
    <i t="blank" r="2">
      <x v="6"/>
    </i>
    <i r="2">
      <x v="7"/>
      <x v="2"/>
    </i>
    <i r="3">
      <x v="3"/>
    </i>
    <i t="default" r="2">
      <x v="7"/>
    </i>
    <i t="blank" r="2">
      <x v="7"/>
    </i>
    <i r="2">
      <x v="8"/>
      <x v="1"/>
    </i>
    <i r="3">
      <x v="2"/>
    </i>
    <i r="3">
      <x v="3"/>
    </i>
    <i t="default" r="2">
      <x v="8"/>
    </i>
    <i t="blank" r="2">
      <x v="8"/>
    </i>
    <i r="2">
      <x v="9"/>
      <x v="1"/>
    </i>
    <i r="3">
      <x v="2"/>
    </i>
    <i r="3">
      <x v="3"/>
    </i>
    <i t="default" r="2">
      <x v="9"/>
    </i>
    <i t="blank" r="2">
      <x v="9"/>
    </i>
    <i r="2">
      <x v="10"/>
      <x v="1"/>
    </i>
    <i r="3">
      <x v="2"/>
    </i>
    <i r="3">
      <x v="3"/>
    </i>
    <i t="default" r="2">
      <x v="10"/>
    </i>
    <i t="blank" r="2">
      <x v="10"/>
    </i>
    <i r="2">
      <x v="11"/>
      <x v="1"/>
    </i>
    <i r="3">
      <x v="2"/>
    </i>
    <i r="3">
      <x v="3"/>
    </i>
    <i t="default" r="2">
      <x v="11"/>
    </i>
    <i t="blank" r="2">
      <x v="11"/>
    </i>
    <i r="2">
      <x v="12"/>
      <x v="1"/>
    </i>
    <i r="3">
      <x v="2"/>
    </i>
    <i r="3">
      <x v="3"/>
    </i>
    <i t="default" r="2">
      <x v="12"/>
    </i>
    <i t="blank" r="2">
      <x v="12"/>
    </i>
    <i r="2">
      <x v="13"/>
      <x v="2"/>
    </i>
    <i r="3">
      <x v="3"/>
    </i>
    <i t="default" r="2">
      <x v="13"/>
    </i>
    <i t="blank" r="2">
      <x v="13"/>
    </i>
    <i r="2">
      <x v="14"/>
      <x v="2"/>
    </i>
    <i r="3">
      <x v="3"/>
    </i>
    <i t="default" r="2">
      <x v="14"/>
    </i>
    <i t="blank" r="2">
      <x v="14"/>
    </i>
    <i r="2">
      <x v="15"/>
      <x v="2"/>
    </i>
    <i r="3">
      <x v="3"/>
    </i>
    <i t="default" r="2">
      <x v="15"/>
    </i>
    <i t="blank" r="2">
      <x v="15"/>
    </i>
    <i r="2">
      <x v="16"/>
      <x v="2"/>
    </i>
    <i r="3">
      <x v="3"/>
    </i>
    <i t="default" r="2">
      <x v="16"/>
    </i>
    <i t="blank" r="2">
      <x v="16"/>
    </i>
    <i r="2">
      <x v="17"/>
      <x v="1"/>
    </i>
    <i r="3">
      <x v="2"/>
    </i>
    <i r="3">
      <x v="3"/>
    </i>
    <i t="default" r="2">
      <x v="17"/>
    </i>
    <i t="blank" r="2">
      <x v="17"/>
    </i>
    <i t="default" r="1">
      <x v="4"/>
    </i>
    <i t="default">
      <x/>
    </i>
    <i>
      <x v="1"/>
      <x v="3"/>
      <x/>
      <x v="2"/>
    </i>
    <i r="3">
      <x v="3"/>
    </i>
    <i t="default" r="2">
      <x/>
    </i>
    <i t="blank" r="2">
      <x/>
    </i>
    <i r="2">
      <x v="1"/>
      <x v="2"/>
    </i>
    <i r="3">
      <x v="3"/>
    </i>
    <i t="default" r="2">
      <x v="1"/>
    </i>
    <i t="blank" r="2">
      <x v="1"/>
    </i>
    <i r="2">
      <x v="2"/>
      <x v="2"/>
    </i>
    <i r="3">
      <x v="3"/>
    </i>
    <i t="default" r="2">
      <x v="2"/>
    </i>
    <i t="blank" r="2">
      <x v="2"/>
    </i>
    <i r="2">
      <x v="3"/>
      <x v="1"/>
    </i>
    <i r="3">
      <x v="2"/>
    </i>
    <i r="3">
      <x v="3"/>
    </i>
    <i t="default" r="2">
      <x v="3"/>
    </i>
    <i t="blank" r="2">
      <x v="3"/>
    </i>
    <i r="2">
      <x v="4"/>
      <x v="2"/>
    </i>
    <i r="3">
      <x v="3"/>
    </i>
    <i t="default" r="2">
      <x v="4"/>
    </i>
    <i t="blank" r="2">
      <x v="4"/>
    </i>
    <i r="2">
      <x v="5"/>
      <x v="1"/>
    </i>
    <i r="3">
      <x v="2"/>
    </i>
    <i r="3">
      <x v="3"/>
    </i>
    <i t="default" r="2">
      <x v="5"/>
    </i>
    <i t="blank" r="2">
      <x v="5"/>
    </i>
    <i r="2">
      <x v="6"/>
      <x v="1"/>
    </i>
    <i r="3">
      <x v="2"/>
    </i>
    <i r="3">
      <x v="3"/>
    </i>
    <i t="default" r="2">
      <x v="6"/>
    </i>
    <i t="blank" r="2">
      <x v="6"/>
    </i>
    <i r="2">
      <x v="7"/>
      <x v="1"/>
    </i>
    <i r="3">
      <x v="2"/>
    </i>
    <i r="3">
      <x v="3"/>
    </i>
    <i t="default" r="2">
      <x v="7"/>
    </i>
    <i t="blank" r="2">
      <x v="7"/>
    </i>
    <i r="2">
      <x v="8"/>
      <x v="2"/>
    </i>
    <i r="3">
      <x v="3"/>
    </i>
    <i t="default" r="2">
      <x v="8"/>
    </i>
    <i t="blank" r="2">
      <x v="8"/>
    </i>
    <i r="2">
      <x v="9"/>
      <x v="1"/>
    </i>
    <i r="3">
      <x v="2"/>
    </i>
    <i r="3">
      <x v="3"/>
    </i>
    <i t="default" r="2">
      <x v="9"/>
    </i>
    <i t="blank" r="2">
      <x v="9"/>
    </i>
    <i r="2">
      <x v="10"/>
      <x v="1"/>
    </i>
    <i r="3">
      <x v="2"/>
    </i>
    <i r="3">
      <x v="3"/>
    </i>
    <i t="default" r="2">
      <x v="10"/>
    </i>
    <i t="blank" r="2">
      <x v="10"/>
    </i>
    <i r="2">
      <x v="11"/>
      <x v="1"/>
    </i>
    <i r="3">
      <x v="2"/>
    </i>
    <i r="3">
      <x v="3"/>
    </i>
    <i t="default" r="2">
      <x v="11"/>
    </i>
    <i t="blank" r="2">
      <x v="11"/>
    </i>
    <i r="2">
      <x v="12"/>
      <x v="1"/>
    </i>
    <i r="3">
      <x v="2"/>
    </i>
    <i r="3">
      <x v="3"/>
    </i>
    <i t="default" r="2">
      <x v="12"/>
    </i>
    <i t="blank" r="2">
      <x v="12"/>
    </i>
    <i r="2">
      <x v="13"/>
      <x v="2"/>
    </i>
    <i r="3">
      <x v="3"/>
    </i>
    <i t="default" r="2">
      <x v="13"/>
    </i>
    <i t="blank" r="2">
      <x v="13"/>
    </i>
    <i r="2">
      <x v="14"/>
      <x v="2"/>
    </i>
    <i r="3">
      <x v="3"/>
    </i>
    <i t="default" r="2">
      <x v="14"/>
    </i>
    <i t="blank" r="2">
      <x v="14"/>
    </i>
    <i r="2">
      <x v="15"/>
      <x v="2"/>
    </i>
    <i r="3">
      <x v="3"/>
    </i>
    <i t="default" r="2">
      <x v="15"/>
    </i>
    <i t="blank" r="2">
      <x v="15"/>
    </i>
    <i r="2">
      <x v="16"/>
      <x v="2"/>
    </i>
    <i r="3">
      <x v="3"/>
    </i>
    <i t="default" r="2">
      <x v="16"/>
    </i>
    <i t="blank" r="2">
      <x v="16"/>
    </i>
    <i r="2">
      <x v="17"/>
      <x v="2"/>
    </i>
    <i r="3">
      <x v="3"/>
    </i>
    <i t="default" r="2">
      <x v="17"/>
    </i>
    <i t="blank" r="2">
      <x v="17"/>
    </i>
    <i t="default" r="1">
      <x v="3"/>
    </i>
    <i r="1">
      <x v="4"/>
      <x/>
      <x v="2"/>
    </i>
    <i r="3">
      <x v="3"/>
    </i>
    <i t="default" r="2">
      <x/>
    </i>
    <i t="blank" r="2">
      <x/>
    </i>
    <i r="2">
      <x v="1"/>
      <x v="2"/>
    </i>
    <i r="3">
      <x v="3"/>
    </i>
    <i t="default" r="2">
      <x v="1"/>
    </i>
    <i t="blank" r="2">
      <x v="1"/>
    </i>
    <i r="2">
      <x v="2"/>
      <x v="2"/>
    </i>
    <i r="3">
      <x v="3"/>
    </i>
    <i t="default" r="2">
      <x v="2"/>
    </i>
    <i t="blank" r="2">
      <x v="2"/>
    </i>
    <i r="2">
      <x v="3"/>
      <x v="1"/>
    </i>
    <i r="3">
      <x v="2"/>
    </i>
    <i r="3">
      <x v="3"/>
    </i>
    <i t="default" r="2">
      <x v="3"/>
    </i>
    <i t="blank" r="2">
      <x v="3"/>
    </i>
    <i r="2">
      <x v="4"/>
      <x v="1"/>
    </i>
    <i r="3">
      <x v="2"/>
    </i>
    <i r="3">
      <x v="3"/>
    </i>
    <i t="default" r="2">
      <x v="4"/>
    </i>
    <i t="blank" r="2">
      <x v="4"/>
    </i>
    <i r="2">
      <x v="5"/>
      <x v="1"/>
    </i>
    <i r="3">
      <x v="2"/>
    </i>
    <i r="3">
      <x v="3"/>
    </i>
    <i t="default" r="2">
      <x v="5"/>
    </i>
    <i t="blank" r="2">
      <x v="5"/>
    </i>
    <i r="2">
      <x v="6"/>
      <x v="2"/>
    </i>
    <i r="3">
      <x v="3"/>
    </i>
    <i t="default" r="2">
      <x v="6"/>
    </i>
    <i t="blank" r="2">
      <x v="6"/>
    </i>
    <i r="2">
      <x v="7"/>
      <x v="2"/>
    </i>
    <i r="3">
      <x v="3"/>
    </i>
    <i t="default" r="2">
      <x v="7"/>
    </i>
    <i t="blank" r="2">
      <x v="7"/>
    </i>
    <i r="2">
      <x v="8"/>
      <x v="1"/>
    </i>
    <i r="3">
      <x v="2"/>
    </i>
    <i r="3">
      <x v="3"/>
    </i>
    <i t="default" r="2">
      <x v="8"/>
    </i>
    <i t="blank" r="2">
      <x v="8"/>
    </i>
    <i r="2">
      <x v="9"/>
      <x v="1"/>
    </i>
    <i r="3">
      <x v="2"/>
    </i>
    <i r="3">
      <x v="3"/>
    </i>
    <i t="default" r="2">
      <x v="9"/>
    </i>
    <i t="blank" r="2">
      <x v="9"/>
    </i>
    <i r="2">
      <x v="10"/>
      <x v="1"/>
    </i>
    <i r="3">
      <x v="2"/>
    </i>
    <i r="3">
      <x v="3"/>
    </i>
    <i t="default" r="2">
      <x v="10"/>
    </i>
    <i t="blank" r="2">
      <x v="10"/>
    </i>
    <i r="2">
      <x v="11"/>
      <x v="1"/>
    </i>
    <i r="3">
      <x v="2"/>
    </i>
    <i r="3">
      <x v="3"/>
    </i>
    <i t="default" r="2">
      <x v="11"/>
    </i>
    <i t="blank" r="2">
      <x v="11"/>
    </i>
    <i r="2">
      <x v="12"/>
      <x v="1"/>
    </i>
    <i r="3">
      <x v="2"/>
    </i>
    <i r="3">
      <x v="3"/>
    </i>
    <i t="default" r="2">
      <x v="12"/>
    </i>
    <i t="blank" r="2">
      <x v="12"/>
    </i>
    <i r="2">
      <x v="13"/>
      <x v="2"/>
    </i>
    <i r="3">
      <x v="3"/>
    </i>
    <i t="default" r="2">
      <x v="13"/>
    </i>
    <i t="blank" r="2">
      <x v="13"/>
    </i>
    <i r="2">
      <x v="14"/>
      <x v="2"/>
    </i>
    <i r="3">
      <x v="3"/>
    </i>
    <i t="default" r="2">
      <x v="14"/>
    </i>
    <i t="blank" r="2">
      <x v="14"/>
    </i>
    <i r="2">
      <x v="15"/>
      <x v="2"/>
    </i>
    <i r="3">
      <x v="3"/>
    </i>
    <i t="default" r="2">
      <x v="15"/>
    </i>
    <i t="blank" r="2">
      <x v="15"/>
    </i>
    <i r="2">
      <x v="16"/>
      <x v="2"/>
    </i>
    <i r="3">
      <x v="3"/>
    </i>
    <i t="default" r="2">
      <x v="16"/>
    </i>
    <i t="blank" r="2">
      <x v="16"/>
    </i>
    <i r="2">
      <x v="17"/>
      <x v="1"/>
    </i>
    <i r="3">
      <x v="2"/>
    </i>
    <i r="3">
      <x v="3"/>
    </i>
    <i t="default" r="2">
      <x v="17"/>
    </i>
    <i t="blank" r="2">
      <x v="17"/>
    </i>
    <i t="default" r="1">
      <x v="4"/>
    </i>
    <i t="default">
      <x v="1"/>
    </i>
    <i>
      <x v="2"/>
      <x v="5"/>
      <x/>
      <x v="1"/>
    </i>
    <i r="3">
      <x v="2"/>
    </i>
    <i r="3">
      <x v="3"/>
    </i>
    <i t="default" r="2">
      <x/>
    </i>
    <i t="blank" r="2">
      <x/>
    </i>
    <i r="2">
      <x v="1"/>
      <x v="1"/>
    </i>
    <i r="3">
      <x v="2"/>
    </i>
    <i r="3">
      <x v="3"/>
    </i>
    <i t="default" r="2">
      <x v="1"/>
    </i>
    <i t="blank" r="2">
      <x v="1"/>
    </i>
    <i r="2">
      <x v="2"/>
      <x v="1"/>
    </i>
    <i r="3">
      <x v="2"/>
    </i>
    <i r="3">
      <x v="3"/>
    </i>
    <i t="default" r="2">
      <x v="2"/>
    </i>
    <i t="blank" r="2">
      <x v="2"/>
    </i>
    <i r="2">
      <x v="3"/>
      <x v="1"/>
    </i>
    <i r="3">
      <x v="2"/>
    </i>
    <i r="3">
      <x v="3"/>
    </i>
    <i t="default" r="2">
      <x v="3"/>
    </i>
    <i t="blank" r="2">
      <x v="3"/>
    </i>
    <i r="2">
      <x v="4"/>
      <x v="1"/>
    </i>
    <i r="3">
      <x v="2"/>
    </i>
    <i r="3">
      <x v="3"/>
    </i>
    <i t="default" r="2">
      <x v="4"/>
    </i>
    <i t="blank" r="2">
      <x v="4"/>
    </i>
    <i r="2">
      <x v="5"/>
      <x v="1"/>
    </i>
    <i t="default" r="2">
      <x v="5"/>
    </i>
    <i t="blank" r="2">
      <x v="5"/>
    </i>
    <i r="2">
      <x v="6"/>
      <x v="1"/>
    </i>
    <i r="3">
      <x v="2"/>
    </i>
    <i r="3">
      <x v="3"/>
    </i>
    <i t="default" r="2">
      <x v="6"/>
    </i>
    <i t="blank" r="2">
      <x v="6"/>
    </i>
    <i r="2">
      <x v="7"/>
      <x v="1"/>
    </i>
    <i r="3">
      <x v="2"/>
    </i>
    <i r="3">
      <x v="3"/>
    </i>
    <i t="default" r="2">
      <x v="7"/>
    </i>
    <i t="blank" r="2">
      <x v="7"/>
    </i>
    <i r="2">
      <x v="8"/>
      <x v="1"/>
    </i>
    <i r="3">
      <x v="2"/>
    </i>
    <i r="3">
      <x v="3"/>
    </i>
    <i t="default" r="2">
      <x v="8"/>
    </i>
    <i t="blank" r="2">
      <x v="8"/>
    </i>
    <i r="2">
      <x v="9"/>
      <x v="1"/>
    </i>
    <i r="3">
      <x v="2"/>
    </i>
    <i r="3">
      <x v="3"/>
    </i>
    <i t="default" r="2">
      <x v="9"/>
    </i>
    <i t="blank" r="2">
      <x v="9"/>
    </i>
    <i r="2">
      <x v="10"/>
      <x v="1"/>
    </i>
    <i r="3">
      <x v="2"/>
    </i>
    <i r="3">
      <x v="3"/>
    </i>
    <i t="default" r="2">
      <x v="10"/>
    </i>
    <i t="blank" r="2">
      <x v="10"/>
    </i>
    <i r="2">
      <x v="11"/>
      <x v="1"/>
    </i>
    <i r="3">
      <x v="2"/>
    </i>
    <i r="3">
      <x v="3"/>
    </i>
    <i t="default" r="2">
      <x v="11"/>
    </i>
    <i t="blank" r="2">
      <x v="11"/>
    </i>
    <i r="2">
      <x v="12"/>
      <x v="1"/>
    </i>
    <i r="3">
      <x v="2"/>
    </i>
    <i r="3">
      <x v="3"/>
    </i>
    <i t="default" r="2">
      <x v="12"/>
    </i>
    <i t="blank" r="2">
      <x v="12"/>
    </i>
    <i r="2">
      <x v="13"/>
      <x v="1"/>
    </i>
    <i r="3">
      <x v="2"/>
    </i>
    <i r="3">
      <x v="3"/>
    </i>
    <i t="default" r="2">
      <x v="13"/>
    </i>
    <i t="blank" r="2">
      <x v="13"/>
    </i>
    <i r="2">
      <x v="14"/>
      <x v="1"/>
    </i>
    <i r="3">
      <x v="2"/>
    </i>
    <i r="3">
      <x v="3"/>
    </i>
    <i t="default" r="2">
      <x v="14"/>
    </i>
    <i t="blank" r="2">
      <x v="14"/>
    </i>
    <i r="2">
      <x v="15"/>
      <x v="1"/>
    </i>
    <i r="3">
      <x v="2"/>
    </i>
    <i r="3">
      <x v="3"/>
    </i>
    <i t="default" r="2">
      <x v="15"/>
    </i>
    <i t="blank" r="2">
      <x v="15"/>
    </i>
    <i r="2">
      <x v="16"/>
      <x v="1"/>
    </i>
    <i r="3">
      <x v="2"/>
    </i>
    <i r="3">
      <x v="3"/>
    </i>
    <i t="default" r="2">
      <x v="16"/>
    </i>
    <i t="blank" r="2">
      <x v="16"/>
    </i>
    <i r="2">
      <x v="17"/>
      <x v="1"/>
    </i>
    <i r="3">
      <x v="2"/>
    </i>
    <i r="3">
      <x v="3"/>
    </i>
    <i t="default" r="2">
      <x v="17"/>
    </i>
    <i t="blank" r="2">
      <x v="17"/>
    </i>
    <i t="default" r="1">
      <x v="5"/>
    </i>
    <i t="default">
      <x v="2"/>
    </i>
    <i>
      <x v="3"/>
      <x v="3"/>
      <x/>
      <x v="1"/>
    </i>
    <i r="3">
      <x v="2"/>
    </i>
    <i r="3">
      <x v="3"/>
    </i>
    <i t="default" r="2">
      <x/>
    </i>
    <i t="blank" r="2">
      <x/>
    </i>
    <i r="2">
      <x v="1"/>
      <x v="3"/>
    </i>
    <i t="default" r="2">
      <x v="1"/>
    </i>
    <i t="blank" r="2">
      <x v="1"/>
    </i>
    <i r="2">
      <x v="2"/>
      <x v="3"/>
    </i>
    <i t="default" r="2">
      <x v="2"/>
    </i>
    <i t="blank" r="2">
      <x v="2"/>
    </i>
    <i r="2">
      <x v="3"/>
      <x v="1"/>
    </i>
    <i r="3">
      <x v="2"/>
    </i>
    <i r="3">
      <x v="3"/>
    </i>
    <i t="default" r="2">
      <x v="3"/>
    </i>
    <i t="blank" r="2">
      <x v="3"/>
    </i>
    <i r="2">
      <x v="4"/>
      <x v="1"/>
    </i>
    <i r="3">
      <x v="2"/>
    </i>
    <i r="3">
      <x v="3"/>
    </i>
    <i t="default" r="2">
      <x v="4"/>
    </i>
    <i t="blank" r="2">
      <x v="4"/>
    </i>
    <i r="2">
      <x v="5"/>
      <x v="1"/>
    </i>
    <i r="3">
      <x v="2"/>
    </i>
    <i r="3">
      <x v="3"/>
    </i>
    <i t="default" r="2">
      <x v="5"/>
    </i>
    <i t="blank" r="2">
      <x v="5"/>
    </i>
    <i r="2">
      <x v="6"/>
      <x v="1"/>
    </i>
    <i r="3">
      <x v="2"/>
    </i>
    <i r="3">
      <x v="3"/>
    </i>
    <i t="default" r="2">
      <x v="6"/>
    </i>
    <i t="blank" r="2">
      <x v="6"/>
    </i>
    <i r="2">
      <x v="7"/>
      <x v="1"/>
    </i>
    <i r="3">
      <x v="2"/>
    </i>
    <i r="3">
      <x v="3"/>
    </i>
    <i t="default" r="2">
      <x v="7"/>
    </i>
    <i t="blank" r="2">
      <x v="7"/>
    </i>
    <i r="2">
      <x v="8"/>
      <x v="1"/>
    </i>
    <i r="3">
      <x v="2"/>
    </i>
    <i r="3">
      <x v="3"/>
    </i>
    <i t="default" r="2">
      <x v="8"/>
    </i>
    <i t="blank" r="2">
      <x v="8"/>
    </i>
    <i r="2">
      <x v="9"/>
      <x v="1"/>
    </i>
    <i r="3">
      <x v="2"/>
    </i>
    <i r="3">
      <x v="3"/>
    </i>
    <i t="default" r="2">
      <x v="9"/>
    </i>
    <i t="blank" r="2">
      <x v="9"/>
    </i>
    <i r="2">
      <x v="10"/>
      <x v="1"/>
    </i>
    <i r="3">
      <x v="2"/>
    </i>
    <i r="3">
      <x v="3"/>
    </i>
    <i t="default" r="2">
      <x v="10"/>
    </i>
    <i t="blank" r="2">
      <x v="10"/>
    </i>
    <i r="2">
      <x v="11"/>
      <x v="1"/>
    </i>
    <i r="3">
      <x v="2"/>
    </i>
    <i r="3">
      <x v="3"/>
    </i>
    <i t="default" r="2">
      <x v="11"/>
    </i>
    <i t="blank" r="2">
      <x v="11"/>
    </i>
    <i r="2">
      <x v="12"/>
      <x v="1"/>
    </i>
    <i r="3">
      <x v="2"/>
    </i>
    <i r="3">
      <x v="3"/>
    </i>
    <i t="default" r="2">
      <x v="12"/>
    </i>
    <i t="blank" r="2">
      <x v="12"/>
    </i>
    <i r="2">
      <x v="13"/>
      <x v="1"/>
    </i>
    <i r="3">
      <x v="2"/>
    </i>
    <i r="3">
      <x v="3"/>
    </i>
    <i t="default" r="2">
      <x v="13"/>
    </i>
    <i t="blank" r="2">
      <x v="13"/>
    </i>
    <i r="2">
      <x v="14"/>
      <x v="1"/>
    </i>
    <i r="3">
      <x v="2"/>
    </i>
    <i r="3">
      <x v="3"/>
    </i>
    <i t="default" r="2">
      <x v="14"/>
    </i>
    <i t="blank" r="2">
      <x v="14"/>
    </i>
    <i r="2">
      <x v="15"/>
      <x v="1"/>
    </i>
    <i r="3">
      <x v="2"/>
    </i>
    <i r="3">
      <x v="3"/>
    </i>
    <i t="default" r="2">
      <x v="15"/>
    </i>
    <i t="blank" r="2">
      <x v="15"/>
    </i>
    <i r="2">
      <x v="16"/>
      <x v="1"/>
    </i>
    <i r="3">
      <x v="2"/>
    </i>
    <i r="3">
      <x v="3"/>
    </i>
    <i t="default" r="2">
      <x v="16"/>
    </i>
    <i t="blank" r="2">
      <x v="16"/>
    </i>
    <i r="2">
      <x v="17"/>
      <x v="1"/>
    </i>
    <i r="3">
      <x v="2"/>
    </i>
    <i r="3">
      <x v="3"/>
    </i>
    <i t="default" r="2">
      <x v="17"/>
    </i>
    <i t="blank" r="2">
      <x v="17"/>
    </i>
    <i t="default" r="1">
      <x v="3"/>
    </i>
    <i t="default">
      <x v="3"/>
    </i>
    <i>
      <x v="4"/>
      <x v="3"/>
      <x/>
      <x v="1"/>
    </i>
    <i r="3">
      <x v="2"/>
    </i>
    <i r="3">
      <x v="3"/>
    </i>
    <i t="default" r="2">
      <x/>
    </i>
    <i t="blank" r="2">
      <x/>
    </i>
    <i r="2">
      <x v="1"/>
      <x v="3"/>
    </i>
    <i t="default" r="2">
      <x v="1"/>
    </i>
    <i t="blank" r="2">
      <x v="1"/>
    </i>
    <i r="2">
      <x v="2"/>
      <x v="1"/>
    </i>
    <i r="3">
      <x v="2"/>
    </i>
    <i r="3">
      <x v="3"/>
    </i>
    <i t="default" r="2">
      <x v="2"/>
    </i>
    <i t="blank" r="2">
      <x v="2"/>
    </i>
    <i r="2">
      <x v="3"/>
      <x v="1"/>
    </i>
    <i r="3">
      <x v="2"/>
    </i>
    <i r="3">
      <x v="3"/>
    </i>
    <i t="default" r="2">
      <x v="3"/>
    </i>
    <i t="blank" r="2">
      <x v="3"/>
    </i>
    <i r="2">
      <x v="4"/>
      <x v="1"/>
    </i>
    <i r="3">
      <x v="2"/>
    </i>
    <i r="3">
      <x v="3"/>
    </i>
    <i t="default" r="2">
      <x v="4"/>
    </i>
    <i t="blank" r="2">
      <x v="4"/>
    </i>
    <i r="2">
      <x v="5"/>
      <x v="1"/>
    </i>
    <i r="3">
      <x v="2"/>
    </i>
    <i r="3">
      <x v="3"/>
    </i>
    <i t="default" r="2">
      <x v="5"/>
    </i>
    <i t="blank" r="2">
      <x v="5"/>
    </i>
    <i r="2">
      <x v="6"/>
      <x v="1"/>
    </i>
    <i r="3">
      <x v="2"/>
    </i>
    <i r="3">
      <x v="3"/>
    </i>
    <i t="default" r="2">
      <x v="6"/>
    </i>
    <i t="blank" r="2">
      <x v="6"/>
    </i>
    <i r="2">
      <x v="7"/>
      <x v="1"/>
    </i>
    <i r="3">
      <x v="2"/>
    </i>
    <i r="3">
      <x v="3"/>
    </i>
    <i t="default" r="2">
      <x v="7"/>
    </i>
    <i t="blank" r="2">
      <x v="7"/>
    </i>
    <i r="2">
      <x v="8"/>
      <x v="1"/>
    </i>
    <i r="3">
      <x v="2"/>
    </i>
    <i r="3">
      <x v="3"/>
    </i>
    <i t="default" r="2">
      <x v="8"/>
    </i>
    <i t="blank" r="2">
      <x v="8"/>
    </i>
    <i r="2">
      <x v="9"/>
      <x v="1"/>
    </i>
    <i r="3">
      <x v="2"/>
    </i>
    <i r="3">
      <x v="3"/>
    </i>
    <i t="default" r="2">
      <x v="9"/>
    </i>
    <i t="blank" r="2">
      <x v="9"/>
    </i>
    <i r="2">
      <x v="10"/>
      <x v="1"/>
    </i>
    <i r="3">
      <x v="2"/>
    </i>
    <i r="3">
      <x v="3"/>
    </i>
    <i t="default" r="2">
      <x v="10"/>
    </i>
    <i t="blank" r="2">
      <x v="10"/>
    </i>
    <i r="2">
      <x v="11"/>
      <x v="1"/>
    </i>
    <i r="3">
      <x v="2"/>
    </i>
    <i r="3">
      <x v="3"/>
    </i>
    <i t="default" r="2">
      <x v="11"/>
    </i>
    <i t="blank" r="2">
      <x v="11"/>
    </i>
    <i r="2">
      <x v="12"/>
      <x v="1"/>
    </i>
    <i r="3">
      <x v="2"/>
    </i>
    <i r="3">
      <x v="3"/>
    </i>
    <i t="default" r="2">
      <x v="12"/>
    </i>
    <i t="blank" r="2">
      <x v="12"/>
    </i>
    <i r="2">
      <x v="13"/>
      <x v="1"/>
    </i>
    <i r="3">
      <x v="2"/>
    </i>
    <i r="3">
      <x v="3"/>
    </i>
    <i t="default" r="2">
      <x v="13"/>
    </i>
    <i t="blank" r="2">
      <x v="13"/>
    </i>
    <i r="2">
      <x v="14"/>
      <x v="1"/>
    </i>
    <i r="3">
      <x v="2"/>
    </i>
    <i r="3">
      <x v="3"/>
    </i>
    <i t="default" r="2">
      <x v="14"/>
    </i>
    <i t="blank" r="2">
      <x v="14"/>
    </i>
    <i r="2">
      <x v="15"/>
      <x v="1"/>
    </i>
    <i r="3">
      <x v="2"/>
    </i>
    <i r="3">
      <x v="3"/>
    </i>
    <i t="default" r="2">
      <x v="15"/>
    </i>
    <i t="blank" r="2">
      <x v="15"/>
    </i>
    <i r="2">
      <x v="16"/>
      <x v="1"/>
    </i>
    <i r="3">
      <x v="2"/>
    </i>
    <i r="3">
      <x v="3"/>
    </i>
    <i t="default" r="2">
      <x v="16"/>
    </i>
    <i t="blank" r="2">
      <x v="16"/>
    </i>
    <i r="2">
      <x v="17"/>
      <x v="1"/>
    </i>
    <i r="3">
      <x v="2"/>
    </i>
    <i r="3">
      <x v="3"/>
    </i>
    <i t="default" r="2">
      <x v="17"/>
    </i>
    <i t="blank" r="2">
      <x v="17"/>
    </i>
    <i t="default" r="1">
      <x v="3"/>
    </i>
    <i t="default">
      <x v="4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dataFields count="9">
    <dataField name=".Total Achat" fld="12" baseField="0" baseItem="0" numFmtId="2"/>
    <dataField name=".Remise" fld="8" subtotal="average" baseField="0" baseItem="0" numFmtId="9"/>
    <dataField name=".total PA Remisé" fld="28" baseField="0" baseItem="0" numFmtId="2"/>
    <dataField name=".Coeff BRUT" fld="30" subtotal="average" baseField="0" baseItem="0" numFmtId="2"/>
    <dataField name=".CA TTC BRUT" fld="29" baseField="0" baseItem="0" numFmtId="2"/>
    <dataField name=".Coeff NET" fld="39" subtotal="average" baseField="0" baseItem="0" numFmtId="2"/>
    <dataField name=".CA HT NET" fld="38" baseField="0" baseItem="0" numFmtId="2"/>
    <dataField name=".Marge HT" fld="40" baseField="0" baseItem="0" numFmtId="2"/>
    <dataField name=".Net %" fld="41" subtotal="average" baseField="0" baseItem="0" numFmtId="10"/>
  </dataFields>
  <formats count="23">
    <format dxfId="4987">
      <pivotArea field="7" type="button" dataOnly="0" labelOnly="1" outline="0"/>
    </format>
    <format dxfId="4986">
      <pivotArea field="7" type="button" dataOnly="0" labelOnly="1" outline="0"/>
    </format>
    <format dxfId="4985">
      <pivotArea field="6" type="button" dataOnly="0" labelOnly="1" outline="0"/>
    </format>
    <format dxfId="4984">
      <pivotArea field="2" type="button" dataOnly="0" labelOnly="1" outline="0" axis="axisRow" fieldPosition="3"/>
    </format>
    <format dxfId="4983">
      <pivotArea field="0" type="button" dataOnly="0" labelOnly="1" outline="0" axis="axisRow" fieldPosition="2"/>
    </format>
    <format dxfId="4982">
      <pivotArea field="5" type="button" dataOnly="0" labelOnly="1" outline="0" axis="axisRow" fieldPosition="1"/>
    </format>
    <format dxfId="4981">
      <pivotArea field="2" type="button" dataOnly="0" labelOnly="1" outline="0" axis="axisRow" fieldPosition="3"/>
    </format>
    <format dxfId="4980">
      <pivotArea field="1" type="button" dataOnly="0" labelOnly="1" outline="0"/>
    </format>
    <format dxfId="4979">
      <pivotArea field="3" type="button" dataOnly="0" labelOnly="1" outline="0"/>
    </format>
    <format dxfId="4978">
      <pivotArea field="4" type="button" dataOnly="0" labelOnly="1" outline="0"/>
    </format>
    <format dxfId="4977">
      <pivotArea field="7" type="button" dataOnly="0" labelOnly="1" outline="0"/>
    </format>
    <format dxfId="4976">
      <pivotArea field="6" type="button" dataOnly="0" labelOnly="1" outline="0"/>
    </format>
    <format dxfId="4975">
      <pivotArea field="8" type="button" dataOnly="0" labelOnly="1" outline="0"/>
    </format>
    <format dxfId="4974">
      <pivotArea field="10" type="button" dataOnly="0" labelOnly="1" outline="0"/>
    </format>
    <format dxfId="4973">
      <pivotArea field="6" type="button" dataOnly="0" labelOnly="1" outline="0"/>
    </format>
    <format dxfId="4972">
      <pivotArea field="13" type="button" dataOnly="0" labelOnly="1" outline="0" axis="axisRow" fieldPosition="0"/>
    </format>
    <format dxfId="4971">
      <pivotArea outline="0" collapsedLevelsAreSubtotals="1" fieldPosition="0">
        <references count="1">
          <reference field="4294967294" count="1" selected="0">
            <x v="8"/>
          </reference>
        </references>
      </pivotArea>
    </format>
    <format dxfId="4970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4969">
      <pivotArea outline="0" collapsedLevelsAreSubtotals="1" fieldPosition="0">
        <references count="1">
          <reference field="4294967294" count="6" selected="0">
            <x v="2"/>
            <x v="3"/>
            <x v="4"/>
            <x v="5"/>
            <x v="6"/>
            <x v="7"/>
          </reference>
        </references>
      </pivotArea>
    </format>
    <format dxfId="4968">
      <pivotArea dataOnly="0" labelOnly="1" outline="0" fieldPosition="0">
        <references count="1">
          <reference field="4294967294" count="6">
            <x v="2"/>
            <x v="3"/>
            <x v="4"/>
            <x v="5"/>
            <x v="6"/>
            <x v="7"/>
          </reference>
        </references>
      </pivotArea>
    </format>
    <format dxfId="4967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96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965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8" showRowHeaders="1" showColHeaders="1" showRowStripes="1" showColStripes="1" showLastColumn="1"/>
  <extLs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975FEBD-BF6D-4413-8D93-795C33485A2B}" name="TCD_Global" cacheId="14" applyNumberFormats="0" applyBorderFormats="0" applyFontFormats="0" applyPatternFormats="0" applyAlignmentFormats="0" applyWidthHeightFormats="1" dataCaption="Valeurs" errorCaption="!!!!" showError="1" missingCaption="!!!!" updatedVersion="6" minRefreshableVersion="3" showDrill="0" itemPrintTitles="1" createdVersion="6" indent="0" outline="1" outlineData="1" multipleFieldFilters="0" rowHeaderCaption="Marque">
  <location ref="A16:K27" firstHeaderRow="0" firstDataRow="1" firstDataCol="1"/>
  <pivotFields count="42">
    <pivotField axis="axisRow" outline="0" subtotalTop="0" showAll="0" sortType="descending" defaultSubtotal="0">
      <items count="18">
        <item x="13"/>
        <item x="12"/>
        <item x="9"/>
        <item x="8"/>
        <item x="7"/>
        <item x="6"/>
        <item x="11"/>
        <item x="5"/>
        <item x="10"/>
        <item sd="0" x="4"/>
        <item x="3"/>
        <item x="2"/>
        <item x="1"/>
        <item x="0"/>
        <item m="1" x="17"/>
        <item m="1" x="16"/>
        <item m="1" x="14"/>
        <item m="1" x="1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outline="0" subtotalTop="0" showAll="0" defaultSubtotal="0">
      <items count="19">
        <item x="9"/>
        <item x="6"/>
        <item x="13"/>
        <item x="7"/>
        <item x="8"/>
        <item m="1" x="18"/>
        <item x="17"/>
        <item x="16"/>
        <item x="10"/>
        <item x="11"/>
        <item x="4"/>
        <item x="2"/>
        <item x="3"/>
        <item x="5"/>
        <item x="1"/>
        <item x="0"/>
        <item x="12"/>
        <item x="14"/>
        <item x="15"/>
      </items>
    </pivotField>
    <pivotField outline="0" subtotalTop="0" multipleItemSelectionAllowed="1" showAll="0" defaultSubtotal="0">
      <items count="4">
        <item m="1" x="3"/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outline="0" subtotalTop="0" showAll="0" defaultSubtotal="0">
      <items count="116">
        <item x="67"/>
        <item x="68"/>
        <item x="69"/>
        <item x="70"/>
        <item x="71"/>
        <item x="72"/>
        <item x="75"/>
        <item x="76"/>
        <item x="77"/>
        <item x="78"/>
        <item x="79"/>
        <item x="80"/>
        <item x="25"/>
        <item x="9"/>
        <item x="18"/>
        <item x="13"/>
        <item x="11"/>
        <item x="3"/>
        <item x="10"/>
        <item x="12"/>
        <item x="24"/>
        <item x="15"/>
        <item x="16"/>
        <item x="17"/>
        <item x="20"/>
        <item x="21"/>
        <item x="19"/>
        <item x="7"/>
        <item x="1"/>
        <item x="5"/>
        <item x="2"/>
        <item x="4"/>
        <item x="23"/>
        <item x="22"/>
        <item x="14"/>
        <item x="8"/>
        <item x="6"/>
        <item x="82"/>
        <item x="81"/>
        <item x="0"/>
        <item m="1" x="109"/>
        <item m="1" x="107"/>
        <item m="1" x="108"/>
        <item m="1" x="106"/>
        <item m="1" x="102"/>
        <item m="1" x="97"/>
        <item m="1" x="99"/>
        <item m="1" x="111"/>
        <item m="1" x="103"/>
        <item m="1" x="104"/>
        <item m="1" x="110"/>
        <item m="1" x="112"/>
        <item m="1" x="105"/>
        <item m="1" x="95"/>
        <item m="1" x="114"/>
        <item m="1" x="98"/>
        <item m="1" x="115"/>
        <item m="1" x="113"/>
        <item m="1" x="100"/>
        <item m="1" x="101"/>
        <item m="1" x="96"/>
        <item x="73"/>
        <item x="74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92"/>
        <item x="93"/>
        <item x="94"/>
        <item x="83"/>
        <item x="84"/>
        <item x="85"/>
        <item x="86"/>
        <item x="87"/>
        <item x="88"/>
        <item x="89"/>
        <item x="90"/>
        <item x="91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26"/>
        <item x="50"/>
      </items>
    </pivotField>
    <pivotField outline="0" subtotalTop="0" showAll="0" defaultSubtotal="0">
      <items count="71">
        <item x="14"/>
        <item x="11"/>
        <item x="10"/>
        <item x="3"/>
        <item x="7"/>
        <item x="4"/>
        <item x="8"/>
        <item x="6"/>
        <item x="5"/>
        <item x="18"/>
        <item x="16"/>
        <item x="60"/>
        <item x="53"/>
        <item x="55"/>
        <item x="19"/>
        <item x="13"/>
        <item x="1"/>
        <item x="9"/>
        <item x="54"/>
        <item x="56"/>
        <item x="68"/>
        <item x="69"/>
        <item x="70"/>
        <item x="58"/>
        <item x="57"/>
        <item x="17"/>
        <item x="34"/>
        <item x="2"/>
        <item x="12"/>
        <item x="59"/>
        <item x="35"/>
        <item x="52"/>
        <item x="36"/>
        <item x="37"/>
        <item x="15"/>
        <item x="38"/>
        <item x="39"/>
        <item x="40"/>
        <item x="41"/>
        <item x="43"/>
        <item x="42"/>
        <item x="61"/>
        <item x="44"/>
        <item x="45"/>
        <item x="46"/>
        <item x="20"/>
        <item x="47"/>
        <item x="48"/>
        <item x="49"/>
        <item x="51"/>
        <item x="50"/>
        <item x="0"/>
        <item x="62"/>
        <item x="63"/>
        <item x="64"/>
        <item x="65"/>
        <item x="66"/>
        <item x="67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</items>
    </pivotField>
    <pivotField outline="0" subtotalTop="0" multipleItemSelectionAllowed="1" showAll="0">
      <items count="7">
        <item h="1" x="2"/>
        <item h="1" x="3"/>
        <item h="1" x="1"/>
        <item h="1" x="4"/>
        <item x="0"/>
        <item h="1" x="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outline="0" subtotalTop="0" showAll="0" defaultSubtotal="0">
      <items count="16">
        <item x="6"/>
        <item x="5"/>
        <item x="3"/>
        <item x="1"/>
        <item x="4"/>
        <item x="2"/>
        <item x="8"/>
        <item x="10"/>
        <item x="9"/>
        <item x="11"/>
        <item x="7"/>
        <item x="14"/>
        <item x="0"/>
        <item m="1" x="15"/>
        <item x="12"/>
        <item x="13"/>
      </items>
    </pivotField>
    <pivotField outline="0" subtotalTop="0" showAll="0" defaultSubtotal="0">
      <items count="63">
        <item x="10"/>
        <item x="22"/>
        <item x="11"/>
        <item x="26"/>
        <item x="32"/>
        <item x="28"/>
        <item x="21"/>
        <item x="8"/>
        <item x="14"/>
        <item x="34"/>
        <item x="15"/>
        <item x="33"/>
        <item x="9"/>
        <item x="35"/>
        <item x="20"/>
        <item x="37"/>
        <item x="13"/>
        <item x="12"/>
        <item x="36"/>
        <item x="23"/>
        <item x="2"/>
        <item x="38"/>
        <item x="29"/>
        <item x="50"/>
        <item x="4"/>
        <item x="27"/>
        <item x="3"/>
        <item x="30"/>
        <item x="39"/>
        <item x="7"/>
        <item x="25"/>
        <item x="49"/>
        <item x="31"/>
        <item x="41"/>
        <item x="40"/>
        <item x="5"/>
        <item x="6"/>
        <item x="24"/>
        <item x="1"/>
        <item x="51"/>
        <item x="42"/>
        <item x="0"/>
        <item m="1" x="55"/>
        <item m="1" x="52"/>
        <item m="1" x="56"/>
        <item m="1" x="59"/>
        <item m="1" x="61"/>
        <item m="1" x="62"/>
        <item m="1" x="53"/>
        <item m="1" x="58"/>
        <item m="1" x="57"/>
        <item m="1" x="54"/>
        <item m="1" x="60"/>
        <item x="43"/>
        <item x="44"/>
        <item x="45"/>
        <item x="46"/>
        <item x="47"/>
        <item x="48"/>
        <item x="16"/>
        <item x="17"/>
        <item x="18"/>
        <item x="19"/>
      </items>
    </pivotField>
    <pivotField dataField="1" outline="0" subtotalTop="0" showAll="0" defaultSubtotal="0">
      <items count="10">
        <item x="4"/>
        <item x="3"/>
        <item x="2"/>
        <item x="1"/>
        <item x="0"/>
        <item m="1" x="7"/>
        <item m="1" x="9"/>
        <item m="1" x="8"/>
        <item m="1" x="5"/>
        <item m="1" x="6"/>
      </items>
    </pivotField>
    <pivotField subtotalTop="0" showAll="0"/>
    <pivotField dataField="1" subtotalTop="0" showAll="0">
      <items count="4">
        <item x="1"/>
        <item x="0"/>
        <item x="2"/>
        <item t="default"/>
      </items>
    </pivotField>
    <pivotField subtotalTop="0" showAll="0"/>
    <pivotField dataField="1" subtotalTop="0" multipleItemSelectionAllowed="1" showAll="0"/>
    <pivotField outline="0" subtotalTop="0" multipleItemSelectionAllowed="1" showAll="0">
      <items count="6">
        <item x="1"/>
        <item x="0"/>
        <item x="4"/>
        <item x="2"/>
        <item x="3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dataField="1" numFmtId="2" subtotalTop="0" showAll="0"/>
    <pivotField dataField="1" subtotalTop="0" showAll="0"/>
    <pivotField dataField="1"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/>
    <pivotField dataField="1" subtotalTop="0" showAll="0"/>
    <pivotField dataField="1" numFmtId="2" subtotalTop="0" showAll="0"/>
    <pivotField dataField="1" subtotalTop="0" multipleItemSelectionAllowed="1" showAll="0"/>
  </pivotFields>
  <rowFields count="1">
    <field x="0"/>
  </rowFields>
  <rowItems count="11">
    <i>
      <x v="2"/>
    </i>
    <i>
      <x v="3"/>
    </i>
    <i>
      <x v="4"/>
    </i>
    <i>
      <x v="5"/>
    </i>
    <i>
      <x v="7"/>
    </i>
    <i>
      <x v="9"/>
    </i>
    <i>
      <x v="10"/>
    </i>
    <i>
      <x v="11"/>
    </i>
    <i>
      <x v="12"/>
    </i>
    <i>
      <x v="13"/>
    </i>
    <i t="grand">
      <x/>
    </i>
  </rowItems>
  <colFields count="1">
    <field x="-2"/>
  </colFields>
  <colItems count="1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</colItems>
  <dataFields count="10">
    <dataField name=".Total Achat" fld="12" baseField="0" baseItem="3" numFmtId="4"/>
    <dataField name="%" fld="8" subtotal="average" baseField="0" baseItem="0" numFmtId="9"/>
    <dataField name=".RFA" fld="10" subtotal="average" baseField="0" baseItem="0" numFmtId="9"/>
    <dataField name="∑.PA Remisé" fld="28" baseField="0" baseItem="2" numFmtId="4"/>
    <dataField name=".Coeff BRUT" fld="30" subtotal="average" baseField="0" baseItem="0" numFmtId="2"/>
    <dataField name="∑.CA TTC BRUT" fld="29" baseField="0" baseItem="2" numFmtId="4"/>
    <dataField name=".Coeff NET" fld="39" subtotal="average" baseField="0" baseItem="0" numFmtId="2"/>
    <dataField name="∑.CA HT NET" fld="38" baseField="0" baseItem="2" numFmtId="4"/>
    <dataField name="∑.Marge HT" fld="40" baseField="0" baseItem="2" numFmtId="4"/>
    <dataField name=".Marge Net %" fld="41" subtotal="average" baseField="0" baseItem="0" numFmtId="10"/>
  </dataFields>
  <formats count="30">
    <format dxfId="4895">
      <pivotArea field="7" type="button" dataOnly="0" labelOnly="1" outline="0"/>
    </format>
    <format dxfId="4896">
      <pivotArea field="7" type="button" dataOnly="0" labelOnly="1" outline="0"/>
    </format>
    <format dxfId="4897">
      <pivotArea field="6" type="button" dataOnly="0" labelOnly="1" outline="0"/>
    </format>
    <format dxfId="4898">
      <pivotArea field="2" type="button" dataOnly="0" labelOnly="1" outline="0"/>
    </format>
    <format dxfId="4899">
      <pivotArea field="0" type="button" dataOnly="0" labelOnly="1" outline="0" axis="axisRow" fieldPosition="0"/>
    </format>
    <format dxfId="4900">
      <pivotArea field="5" type="button" dataOnly="0" labelOnly="1" outline="0"/>
    </format>
    <format dxfId="4901">
      <pivotArea field="2" type="button" dataOnly="0" labelOnly="1" outline="0"/>
    </format>
    <format dxfId="4902">
      <pivotArea field="1" type="button" dataOnly="0" labelOnly="1" outline="0"/>
    </format>
    <format dxfId="4903">
      <pivotArea field="3" type="button" dataOnly="0" labelOnly="1" outline="0"/>
    </format>
    <format dxfId="4904">
      <pivotArea field="4" type="button" dataOnly="0" labelOnly="1" outline="0"/>
    </format>
    <format dxfId="4905">
      <pivotArea field="7" type="button" dataOnly="0" labelOnly="1" outline="0"/>
    </format>
    <format dxfId="4906">
      <pivotArea field="6" type="button" dataOnly="0" labelOnly="1" outline="0"/>
    </format>
    <format dxfId="4907">
      <pivotArea field="8" type="button" dataOnly="0" labelOnly="1" outline="0"/>
    </format>
    <format dxfId="4908">
      <pivotArea field="10" type="button" dataOnly="0" labelOnly="1" outline="0"/>
    </format>
    <format dxfId="4909">
      <pivotArea field="6" type="button" dataOnly="0" labelOnly="1" outline="0"/>
    </format>
    <format dxfId="4910">
      <pivotArea field="13" type="button" dataOnly="0" labelOnly="1" outline="0"/>
    </format>
    <format dxfId="4911">
      <pivotArea outline="0" collapsedLevelsAreSubtotals="1" fieldPosition="0">
        <references count="1">
          <reference field="4294967294" count="1" selected="0">
            <x v="9"/>
          </reference>
        </references>
      </pivotArea>
    </format>
    <format dxfId="4912">
      <pivotArea dataOnly="0" labelOnly="1" outline="0" fieldPosition="0">
        <references count="1">
          <reference field="4294967294" count="1">
            <x v="9"/>
          </reference>
        </references>
      </pivotArea>
    </format>
    <format dxfId="4913">
      <pivotArea outline="0" collapsedLevelsAreSubtotals="1" fieldPosition="0">
        <references count="1">
          <reference field="4294967294" count="6" selected="0">
            <x v="3"/>
            <x v="4"/>
            <x v="5"/>
            <x v="6"/>
            <x v="7"/>
            <x v="8"/>
          </reference>
        </references>
      </pivotArea>
    </format>
    <format dxfId="4914">
      <pivotArea dataOnly="0" labelOnly="1" outline="0" fieldPosition="0">
        <references count="1">
          <reference field="4294967294" count="6">
            <x v="3"/>
            <x v="4"/>
            <x v="5"/>
            <x v="6"/>
            <x v="7"/>
            <x v="8"/>
          </reference>
        </references>
      </pivotArea>
    </format>
    <format dxfId="4915">
      <pivotArea outline="0" collapsedLevelsAreSubtotals="1" fieldPosition="0">
        <references count="1">
          <reference field="4294967294" count="2" selected="0">
            <x v="1"/>
            <x v="2"/>
          </reference>
        </references>
      </pivotArea>
    </format>
    <format dxfId="4916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491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918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919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894">
      <pivotArea outline="0" fieldPosition="0">
        <references count="1">
          <reference field="4294967294" count="1">
            <x v="0"/>
          </reference>
        </references>
      </pivotArea>
    </format>
    <format dxfId="4893">
      <pivotArea outline="0" fieldPosition="0">
        <references count="1">
          <reference field="4294967294" count="1">
            <x v="3"/>
          </reference>
        </references>
      </pivotArea>
    </format>
    <format dxfId="4892">
      <pivotArea outline="0" fieldPosition="0">
        <references count="1">
          <reference field="4294967294" count="1">
            <x v="5"/>
          </reference>
        </references>
      </pivotArea>
    </format>
    <format dxfId="4891">
      <pivotArea outline="0" fieldPosition="0">
        <references count="1">
          <reference field="4294967294" count="1">
            <x v="7"/>
          </reference>
        </references>
      </pivotArea>
    </format>
    <format dxfId="4890">
      <pivotArea outline="0" fieldPosition="0">
        <references count="1">
          <reference field="4294967294" count="1">
            <x v="8"/>
          </reference>
        </references>
      </pivotArea>
    </format>
  </formats>
  <pivotTableStyleInfo name="PivotStyleMedium8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ABB8390-1AF3-4143-AAD3-F1E94A064FC0}" name="TCD_AW19_W" cacheId="14" applyNumberFormats="0" applyBorderFormats="0" applyFontFormats="0" applyPatternFormats="0" applyAlignmentFormats="0" applyWidthHeightFormats="1" dataCaption="Valeurs" errorCaption="!!!!" showError="1" missingCaption="!!!!" updatedVersion="6" minRefreshableVersion="3" showDrill="0" itemPrintTitles="1" createdVersion="6" indent="0" outline="1" outlineData="1" multipleFieldFilters="0" rowHeaderCaption="Marque">
  <location ref="A7:K18" firstHeaderRow="0" firstDataRow="1" firstDataCol="1" rowPageCount="3" colPageCount="1"/>
  <pivotFields count="42">
    <pivotField axis="axisRow" outline="0" subtotalTop="0" showAll="0" sortType="descending" defaultSubtotal="0">
      <items count="18">
        <item x="13"/>
        <item x="12"/>
        <item x="9"/>
        <item x="8"/>
        <item x="7"/>
        <item x="6"/>
        <item x="11"/>
        <item x="5"/>
        <item x="10"/>
        <item sd="0" x="4"/>
        <item x="3"/>
        <item x="2"/>
        <item x="1"/>
        <item x="0"/>
        <item m="1" x="17"/>
        <item m="1" x="16"/>
        <item m="1" x="14"/>
        <item m="1" x="1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outline="0" subtotalTop="0" showAll="0" defaultSubtotal="0">
      <items count="19">
        <item x="9"/>
        <item x="6"/>
        <item x="13"/>
        <item x="7"/>
        <item x="8"/>
        <item m="1" x="18"/>
        <item x="17"/>
        <item x="16"/>
        <item x="10"/>
        <item x="11"/>
        <item x="4"/>
        <item x="2"/>
        <item x="3"/>
        <item x="5"/>
        <item x="1"/>
        <item x="0"/>
        <item x="12"/>
        <item x="14"/>
        <item x="15"/>
      </items>
    </pivotField>
    <pivotField axis="axisPage" outline="0" subtotalTop="0" multipleItemSelectionAllowed="1" showAll="0" defaultSubtotal="0">
      <items count="4">
        <item m="1" x="3"/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outline="0" subtotalTop="0" showAll="0" defaultSubtotal="0">
      <items count="116">
        <item x="67"/>
        <item x="68"/>
        <item x="69"/>
        <item x="70"/>
        <item x="71"/>
        <item x="72"/>
        <item x="75"/>
        <item x="76"/>
        <item x="77"/>
        <item x="78"/>
        <item x="79"/>
        <item x="80"/>
        <item x="25"/>
        <item x="9"/>
        <item x="18"/>
        <item x="13"/>
        <item x="11"/>
        <item x="3"/>
        <item x="10"/>
        <item x="12"/>
        <item x="24"/>
        <item x="15"/>
        <item x="16"/>
        <item x="17"/>
        <item x="20"/>
        <item x="21"/>
        <item x="19"/>
        <item x="7"/>
        <item x="1"/>
        <item x="5"/>
        <item x="2"/>
        <item x="4"/>
        <item x="23"/>
        <item x="22"/>
        <item x="14"/>
        <item x="8"/>
        <item x="6"/>
        <item x="82"/>
        <item x="81"/>
        <item x="0"/>
        <item m="1" x="109"/>
        <item m="1" x="107"/>
        <item m="1" x="108"/>
        <item m="1" x="106"/>
        <item m="1" x="102"/>
        <item m="1" x="97"/>
        <item m="1" x="99"/>
        <item m="1" x="111"/>
        <item m="1" x="103"/>
        <item m="1" x="104"/>
        <item m="1" x="110"/>
        <item m="1" x="112"/>
        <item m="1" x="105"/>
        <item m="1" x="95"/>
        <item m="1" x="114"/>
        <item m="1" x="98"/>
        <item m="1" x="115"/>
        <item m="1" x="113"/>
        <item m="1" x="100"/>
        <item m="1" x="101"/>
        <item m="1" x="96"/>
        <item x="73"/>
        <item x="74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92"/>
        <item x="93"/>
        <item x="94"/>
        <item x="83"/>
        <item x="84"/>
        <item x="85"/>
        <item x="86"/>
        <item x="87"/>
        <item x="88"/>
        <item x="89"/>
        <item x="90"/>
        <item x="91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26"/>
        <item x="50"/>
      </items>
    </pivotField>
    <pivotField outline="0" subtotalTop="0" showAll="0" defaultSubtotal="0">
      <items count="71">
        <item x="14"/>
        <item x="11"/>
        <item x="10"/>
        <item x="3"/>
        <item x="7"/>
        <item x="4"/>
        <item x="8"/>
        <item x="6"/>
        <item x="5"/>
        <item x="18"/>
        <item x="16"/>
        <item x="60"/>
        <item x="53"/>
        <item x="55"/>
        <item x="19"/>
        <item x="13"/>
        <item x="1"/>
        <item x="9"/>
        <item x="54"/>
        <item x="56"/>
        <item x="68"/>
        <item x="69"/>
        <item x="70"/>
        <item x="58"/>
        <item x="57"/>
        <item x="17"/>
        <item x="34"/>
        <item x="2"/>
        <item x="12"/>
        <item x="59"/>
        <item x="35"/>
        <item x="52"/>
        <item x="36"/>
        <item x="37"/>
        <item x="15"/>
        <item x="38"/>
        <item x="39"/>
        <item x="40"/>
        <item x="41"/>
        <item x="43"/>
        <item x="42"/>
        <item x="61"/>
        <item x="44"/>
        <item x="45"/>
        <item x="46"/>
        <item x="20"/>
        <item x="47"/>
        <item x="48"/>
        <item x="49"/>
        <item x="51"/>
        <item x="50"/>
        <item x="0"/>
        <item x="62"/>
        <item x="63"/>
        <item x="64"/>
        <item x="65"/>
        <item x="66"/>
        <item x="67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</items>
    </pivotField>
    <pivotField axis="axisPage" outline="0" subtotalTop="0" multipleItemSelectionAllowed="1" showAll="0">
      <items count="7">
        <item h="1" x="2"/>
        <item h="1" x="3"/>
        <item h="1" x="1"/>
        <item h="1" x="4"/>
        <item x="0"/>
        <item h="1" x="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outline="0" subtotalTop="0" showAll="0" defaultSubtotal="0">
      <items count="16">
        <item x="6"/>
        <item x="5"/>
        <item x="3"/>
        <item x="1"/>
        <item x="4"/>
        <item x="2"/>
        <item x="8"/>
        <item x="10"/>
        <item x="9"/>
        <item x="11"/>
        <item x="7"/>
        <item x="14"/>
        <item x="0"/>
        <item m="1" x="15"/>
        <item x="12"/>
        <item x="13"/>
      </items>
    </pivotField>
    <pivotField outline="0" subtotalTop="0" showAll="0" defaultSubtotal="0">
      <items count="63">
        <item x="10"/>
        <item x="22"/>
        <item x="11"/>
        <item x="26"/>
        <item x="32"/>
        <item x="28"/>
        <item x="21"/>
        <item x="8"/>
        <item x="14"/>
        <item x="34"/>
        <item x="15"/>
        <item x="33"/>
        <item x="9"/>
        <item x="35"/>
        <item x="20"/>
        <item x="37"/>
        <item x="13"/>
        <item x="12"/>
        <item x="36"/>
        <item x="23"/>
        <item x="2"/>
        <item x="38"/>
        <item x="29"/>
        <item x="50"/>
        <item x="4"/>
        <item x="27"/>
        <item x="3"/>
        <item x="30"/>
        <item x="39"/>
        <item x="7"/>
        <item x="25"/>
        <item x="49"/>
        <item x="31"/>
        <item x="41"/>
        <item x="40"/>
        <item x="5"/>
        <item x="6"/>
        <item x="24"/>
        <item x="1"/>
        <item x="51"/>
        <item x="42"/>
        <item x="0"/>
        <item m="1" x="55"/>
        <item m="1" x="52"/>
        <item m="1" x="56"/>
        <item m="1" x="59"/>
        <item m="1" x="61"/>
        <item m="1" x="62"/>
        <item m="1" x="53"/>
        <item m="1" x="58"/>
        <item m="1" x="57"/>
        <item m="1" x="54"/>
        <item m="1" x="60"/>
        <item x="43"/>
        <item x="44"/>
        <item x="45"/>
        <item x="46"/>
        <item x="47"/>
        <item x="48"/>
        <item x="16"/>
        <item x="17"/>
        <item x="18"/>
        <item x="19"/>
      </items>
    </pivotField>
    <pivotField dataField="1" outline="0" subtotalTop="0" showAll="0" defaultSubtotal="0">
      <items count="10">
        <item x="4"/>
        <item x="3"/>
        <item x="2"/>
        <item x="1"/>
        <item x="0"/>
        <item m="1" x="7"/>
        <item m="1" x="9"/>
        <item m="1" x="8"/>
        <item m="1" x="5"/>
        <item m="1" x="6"/>
      </items>
    </pivotField>
    <pivotField subtotalTop="0" showAll="0"/>
    <pivotField dataField="1" subtotalTop="0" showAll="0">
      <items count="4">
        <item x="1"/>
        <item x="0"/>
        <item x="2"/>
        <item t="default"/>
      </items>
    </pivotField>
    <pivotField subtotalTop="0" showAll="0"/>
    <pivotField dataField="1" subtotalTop="0" multipleItemSelectionAllowed="1" showAll="0"/>
    <pivotField outline="0" subtotalTop="0" multipleItemSelectionAllowed="1" showAll="0">
      <items count="6">
        <item x="1"/>
        <item x="0"/>
        <item x="4"/>
        <item x="2"/>
        <item x="3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dataField="1" numFmtId="2" subtotalTop="0" showAll="0"/>
    <pivotField dataField="1" subtotalTop="0" showAll="0"/>
    <pivotField dataField="1"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/>
    <pivotField dataField="1" subtotalTop="0" showAll="0"/>
    <pivotField dataField="1" numFmtId="2" subtotalTop="0" showAll="0"/>
    <pivotField dataField="1" subtotalTop="0" multipleItemSelectionAllowed="1" showAll="0"/>
  </pivotFields>
  <rowFields count="1">
    <field x="0"/>
  </rowFields>
  <rowItems count="11">
    <i>
      <x v="2"/>
    </i>
    <i>
      <x v="3"/>
    </i>
    <i>
      <x v="4"/>
    </i>
    <i>
      <x v="5"/>
    </i>
    <i>
      <x v="7"/>
    </i>
    <i>
      <x v="9"/>
    </i>
    <i>
      <x v="10"/>
    </i>
    <i>
      <x v="11"/>
    </i>
    <i>
      <x v="12"/>
    </i>
    <i>
      <x v="13"/>
    </i>
    <i t="grand">
      <x/>
    </i>
  </rowItems>
  <colFields count="1">
    <field x="-2"/>
  </colFields>
  <colItems count="1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</colItems>
  <pageFields count="3">
    <pageField fld="5" hier="-1"/>
    <pageField fld="1" hier="-1"/>
    <pageField fld="2" hier="-1"/>
  </pageFields>
  <dataFields count="10">
    <dataField name=".Total Achat" fld="12" baseField="0" baseItem="3" numFmtId="4"/>
    <dataField name="%" fld="8" subtotal="average" baseField="0" baseItem="0" numFmtId="9"/>
    <dataField name=".RFA" fld="10" subtotal="average" baseField="0" baseItem="0" numFmtId="9"/>
    <dataField name="∑.PA Remisé" fld="28" baseField="0" baseItem="2" numFmtId="4"/>
    <dataField name=".Coeff BRUT" fld="30" subtotal="average" baseField="0" baseItem="0" numFmtId="2"/>
    <dataField name="∑.CA TTC BRUT" fld="29" baseField="0" baseItem="2" numFmtId="4"/>
    <dataField name=".Coeff NET" fld="39" subtotal="average" baseField="0" baseItem="0" numFmtId="2"/>
    <dataField name="∑.CA HT NET" fld="38" baseField="0" baseItem="2" numFmtId="4"/>
    <dataField name="∑.Marge HT" fld="40" baseField="0" baseItem="2" numFmtId="4"/>
    <dataField name=".Marge Net %" fld="41" subtotal="average" baseField="0" baseItem="0" numFmtId="10"/>
  </dataFields>
  <formats count="30">
    <format dxfId="4860">
      <pivotArea field="7" type="button" dataOnly="0" labelOnly="1" outline="0"/>
    </format>
    <format dxfId="4861">
      <pivotArea field="7" type="button" dataOnly="0" labelOnly="1" outline="0"/>
    </format>
    <format dxfId="4862">
      <pivotArea field="6" type="button" dataOnly="0" labelOnly="1" outline="0"/>
    </format>
    <format dxfId="4863">
      <pivotArea field="2" type="button" dataOnly="0" labelOnly="1" outline="0" axis="axisPage" fieldPosition="2"/>
    </format>
    <format dxfId="4864">
      <pivotArea field="0" type="button" dataOnly="0" labelOnly="1" outline="0" axis="axisRow" fieldPosition="0"/>
    </format>
    <format dxfId="4865">
      <pivotArea field="5" type="button" dataOnly="0" labelOnly="1" outline="0" axis="axisPage" fieldPosition="0"/>
    </format>
    <format dxfId="4866">
      <pivotArea field="2" type="button" dataOnly="0" labelOnly="1" outline="0" axis="axisPage" fieldPosition="2"/>
    </format>
    <format dxfId="4867">
      <pivotArea field="1" type="button" dataOnly="0" labelOnly="1" outline="0" axis="axisPage" fieldPosition="1"/>
    </format>
    <format dxfId="4868">
      <pivotArea field="3" type="button" dataOnly="0" labelOnly="1" outline="0"/>
    </format>
    <format dxfId="4869">
      <pivotArea field="4" type="button" dataOnly="0" labelOnly="1" outline="0"/>
    </format>
    <format dxfId="4870">
      <pivotArea field="7" type="button" dataOnly="0" labelOnly="1" outline="0"/>
    </format>
    <format dxfId="4871">
      <pivotArea field="6" type="button" dataOnly="0" labelOnly="1" outline="0"/>
    </format>
    <format dxfId="4872">
      <pivotArea field="8" type="button" dataOnly="0" labelOnly="1" outline="0"/>
    </format>
    <format dxfId="4873">
      <pivotArea field="10" type="button" dataOnly="0" labelOnly="1" outline="0"/>
    </format>
    <format dxfId="4874">
      <pivotArea field="6" type="button" dataOnly="0" labelOnly="1" outline="0"/>
    </format>
    <format dxfId="4875">
      <pivotArea field="13" type="button" dataOnly="0" labelOnly="1" outline="0"/>
    </format>
    <format dxfId="4876">
      <pivotArea outline="0" collapsedLevelsAreSubtotals="1" fieldPosition="0">
        <references count="1">
          <reference field="4294967294" count="1" selected="0">
            <x v="9"/>
          </reference>
        </references>
      </pivotArea>
    </format>
    <format dxfId="4877">
      <pivotArea dataOnly="0" labelOnly="1" outline="0" fieldPosition="0">
        <references count="1">
          <reference field="4294967294" count="1">
            <x v="9"/>
          </reference>
        </references>
      </pivotArea>
    </format>
    <format dxfId="4878">
      <pivotArea outline="0" collapsedLevelsAreSubtotals="1" fieldPosition="0">
        <references count="1">
          <reference field="4294967294" count="6" selected="0">
            <x v="3"/>
            <x v="4"/>
            <x v="5"/>
            <x v="6"/>
            <x v="7"/>
            <x v="8"/>
          </reference>
        </references>
      </pivotArea>
    </format>
    <format dxfId="4879">
      <pivotArea dataOnly="0" labelOnly="1" outline="0" fieldPosition="0">
        <references count="1">
          <reference field="4294967294" count="6">
            <x v="3"/>
            <x v="4"/>
            <x v="5"/>
            <x v="6"/>
            <x v="7"/>
            <x v="8"/>
          </reference>
        </references>
      </pivotArea>
    </format>
    <format dxfId="4880">
      <pivotArea outline="0" collapsedLevelsAreSubtotals="1" fieldPosition="0">
        <references count="1">
          <reference field="4294967294" count="2" selected="0">
            <x v="1"/>
            <x v="2"/>
          </reference>
        </references>
      </pivotArea>
    </format>
    <format dxfId="4881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488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883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88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885">
      <pivotArea outline="0" fieldPosition="0">
        <references count="1">
          <reference field="4294967294" count="1">
            <x v="0"/>
          </reference>
        </references>
      </pivotArea>
    </format>
    <format dxfId="4886">
      <pivotArea outline="0" fieldPosition="0">
        <references count="1">
          <reference field="4294967294" count="1">
            <x v="3"/>
          </reference>
        </references>
      </pivotArea>
    </format>
    <format dxfId="4887">
      <pivotArea outline="0" fieldPosition="0">
        <references count="1">
          <reference field="4294967294" count="1">
            <x v="5"/>
          </reference>
        </references>
      </pivotArea>
    </format>
    <format dxfId="4888">
      <pivotArea outline="0" fieldPosition="0">
        <references count="1">
          <reference field="4294967294" count="1">
            <x v="7"/>
          </reference>
        </references>
      </pivotArea>
    </format>
    <format dxfId="4889">
      <pivotArea outline="0" fieldPosition="0">
        <references count="1">
          <reference field="4294967294" count="1">
            <x v="8"/>
          </reference>
        </references>
      </pivotArea>
    </format>
  </formats>
  <pivotTableStyleInfo name="PivotStyleMedium8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C9E3A3D-8711-4FC0-8919-103E4D5A12DF}" name="TCD_AW19_M" cacheId="14" applyNumberFormats="0" applyBorderFormats="0" applyFontFormats="0" applyPatternFormats="0" applyAlignmentFormats="0" applyWidthHeightFormats="1" dataCaption="Valeurs" errorCaption="!!!!" showError="1" missingCaption="!!!!" updatedVersion="6" minRefreshableVersion="3" showDrill="0" itemPrintTitles="1" createdVersion="6" indent="0" outline="1" outlineData="1" multipleFieldFilters="0" rowHeaderCaption="Marque">
  <location ref="A7:K18" firstHeaderRow="0" firstDataRow="1" firstDataCol="1" rowPageCount="3" colPageCount="1"/>
  <pivotFields count="42">
    <pivotField axis="axisRow" outline="0" subtotalTop="0" showAll="0" sortType="descending" defaultSubtotal="0">
      <items count="18">
        <item x="13"/>
        <item x="12"/>
        <item x="9"/>
        <item x="8"/>
        <item x="7"/>
        <item x="6"/>
        <item x="11"/>
        <item x="5"/>
        <item x="10"/>
        <item sd="0" x="4"/>
        <item x="3"/>
        <item x="2"/>
        <item x="1"/>
        <item x="0"/>
        <item m="1" x="17"/>
        <item m="1" x="16"/>
        <item m="1" x="14"/>
        <item m="1" x="1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outline="0" subtotalTop="0" showAll="0" defaultSubtotal="0">
      <items count="19">
        <item x="9"/>
        <item x="6"/>
        <item x="13"/>
        <item x="7"/>
        <item x="8"/>
        <item m="1" x="18"/>
        <item x="17"/>
        <item x="16"/>
        <item x="10"/>
        <item x="11"/>
        <item x="4"/>
        <item x="2"/>
        <item x="3"/>
        <item x="5"/>
        <item x="1"/>
        <item x="0"/>
        <item x="12"/>
        <item x="14"/>
        <item x="15"/>
      </items>
    </pivotField>
    <pivotField axis="axisPage" outline="0" subtotalTop="0" multipleItemSelectionAllowed="1" showAll="0" defaultSubtotal="0">
      <items count="4">
        <item m="1" x="3"/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outline="0" subtotalTop="0" showAll="0" defaultSubtotal="0">
      <items count="116">
        <item x="67"/>
        <item x="68"/>
        <item x="69"/>
        <item x="70"/>
        <item x="71"/>
        <item x="72"/>
        <item x="75"/>
        <item x="76"/>
        <item x="77"/>
        <item x="78"/>
        <item x="79"/>
        <item x="80"/>
        <item x="25"/>
        <item x="9"/>
        <item x="18"/>
        <item x="13"/>
        <item x="11"/>
        <item x="3"/>
        <item x="10"/>
        <item x="12"/>
        <item x="24"/>
        <item x="15"/>
        <item x="16"/>
        <item x="17"/>
        <item x="20"/>
        <item x="21"/>
        <item x="19"/>
        <item x="7"/>
        <item x="1"/>
        <item x="5"/>
        <item x="2"/>
        <item x="4"/>
        <item x="23"/>
        <item x="22"/>
        <item x="14"/>
        <item x="8"/>
        <item x="6"/>
        <item x="82"/>
        <item x="81"/>
        <item x="0"/>
        <item m="1" x="109"/>
        <item m="1" x="107"/>
        <item m="1" x="108"/>
        <item m="1" x="106"/>
        <item m="1" x="102"/>
        <item m="1" x="97"/>
        <item m="1" x="99"/>
        <item m="1" x="111"/>
        <item m="1" x="103"/>
        <item m="1" x="104"/>
        <item m="1" x="110"/>
        <item m="1" x="112"/>
        <item m="1" x="105"/>
        <item m="1" x="95"/>
        <item m="1" x="114"/>
        <item m="1" x="98"/>
        <item m="1" x="115"/>
        <item m="1" x="113"/>
        <item m="1" x="100"/>
        <item m="1" x="101"/>
        <item m="1" x="96"/>
        <item x="73"/>
        <item x="74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92"/>
        <item x="93"/>
        <item x="94"/>
        <item x="83"/>
        <item x="84"/>
        <item x="85"/>
        <item x="86"/>
        <item x="87"/>
        <item x="88"/>
        <item x="89"/>
        <item x="90"/>
        <item x="91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26"/>
        <item x="50"/>
      </items>
    </pivotField>
    <pivotField outline="0" subtotalTop="0" showAll="0" defaultSubtotal="0">
      <items count="71">
        <item x="14"/>
        <item x="11"/>
        <item x="10"/>
        <item x="3"/>
        <item x="7"/>
        <item x="4"/>
        <item x="8"/>
        <item x="6"/>
        <item x="5"/>
        <item x="18"/>
        <item x="16"/>
        <item x="60"/>
        <item x="53"/>
        <item x="55"/>
        <item x="19"/>
        <item x="13"/>
        <item x="1"/>
        <item x="9"/>
        <item x="54"/>
        <item x="56"/>
        <item x="68"/>
        <item x="69"/>
        <item x="70"/>
        <item x="58"/>
        <item x="57"/>
        <item x="17"/>
        <item x="34"/>
        <item x="2"/>
        <item x="12"/>
        <item x="59"/>
        <item x="35"/>
        <item x="52"/>
        <item x="36"/>
        <item x="37"/>
        <item x="15"/>
        <item x="38"/>
        <item x="39"/>
        <item x="40"/>
        <item x="41"/>
        <item x="43"/>
        <item x="42"/>
        <item x="61"/>
        <item x="44"/>
        <item x="45"/>
        <item x="46"/>
        <item x="20"/>
        <item x="47"/>
        <item x="48"/>
        <item x="49"/>
        <item x="51"/>
        <item x="50"/>
        <item x="0"/>
        <item x="62"/>
        <item x="63"/>
        <item x="64"/>
        <item x="65"/>
        <item x="66"/>
        <item x="67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</items>
    </pivotField>
    <pivotField axis="axisPage" outline="0" subtotalTop="0" multipleItemSelectionAllowed="1" showAll="0">
      <items count="7">
        <item h="1" x="2"/>
        <item h="1" x="3"/>
        <item h="1" x="1"/>
        <item x="4"/>
        <item h="1" x="0"/>
        <item h="1" x="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outline="0" subtotalTop="0" showAll="0" defaultSubtotal="0">
      <items count="16">
        <item x="6"/>
        <item x="5"/>
        <item x="3"/>
        <item x="1"/>
        <item x="4"/>
        <item x="2"/>
        <item x="8"/>
        <item x="10"/>
        <item x="9"/>
        <item x="11"/>
        <item x="7"/>
        <item x="14"/>
        <item x="0"/>
        <item m="1" x="15"/>
        <item x="12"/>
        <item x="13"/>
      </items>
    </pivotField>
    <pivotField outline="0" subtotalTop="0" showAll="0" defaultSubtotal="0">
      <items count="63">
        <item x="10"/>
        <item x="22"/>
        <item x="11"/>
        <item x="26"/>
        <item x="32"/>
        <item x="28"/>
        <item x="21"/>
        <item x="8"/>
        <item x="14"/>
        <item x="34"/>
        <item x="15"/>
        <item x="33"/>
        <item x="9"/>
        <item x="35"/>
        <item x="20"/>
        <item x="37"/>
        <item x="13"/>
        <item x="12"/>
        <item x="36"/>
        <item x="23"/>
        <item x="2"/>
        <item x="38"/>
        <item x="29"/>
        <item x="50"/>
        <item x="4"/>
        <item x="27"/>
        <item x="3"/>
        <item x="30"/>
        <item x="39"/>
        <item x="7"/>
        <item x="25"/>
        <item x="49"/>
        <item x="31"/>
        <item x="41"/>
        <item x="40"/>
        <item x="5"/>
        <item x="6"/>
        <item x="24"/>
        <item x="1"/>
        <item x="51"/>
        <item x="42"/>
        <item x="0"/>
        <item m="1" x="55"/>
        <item m="1" x="52"/>
        <item m="1" x="56"/>
        <item m="1" x="59"/>
        <item m="1" x="61"/>
        <item m="1" x="62"/>
        <item m="1" x="53"/>
        <item m="1" x="58"/>
        <item m="1" x="57"/>
        <item m="1" x="54"/>
        <item m="1" x="60"/>
        <item x="43"/>
        <item x="44"/>
        <item x="45"/>
        <item x="46"/>
        <item x="47"/>
        <item x="48"/>
        <item x="16"/>
        <item x="17"/>
        <item x="18"/>
        <item x="19"/>
      </items>
    </pivotField>
    <pivotField dataField="1" outline="0" subtotalTop="0" showAll="0" defaultSubtotal="0">
      <items count="10">
        <item x="4"/>
        <item x="3"/>
        <item x="2"/>
        <item x="1"/>
        <item x="0"/>
        <item m="1" x="7"/>
        <item m="1" x="9"/>
        <item m="1" x="8"/>
        <item m="1" x="5"/>
        <item m="1" x="6"/>
      </items>
    </pivotField>
    <pivotField subtotalTop="0" showAll="0"/>
    <pivotField dataField="1" subtotalTop="0" showAll="0">
      <items count="4">
        <item x="1"/>
        <item x="0"/>
        <item x="2"/>
        <item t="default"/>
      </items>
    </pivotField>
    <pivotField subtotalTop="0" showAll="0"/>
    <pivotField dataField="1" subtotalTop="0" multipleItemSelectionAllowed="1" showAll="0"/>
    <pivotField outline="0" subtotalTop="0" multipleItemSelectionAllowed="1" showAll="0">
      <items count="6">
        <item x="1"/>
        <item x="0"/>
        <item x="4"/>
        <item x="2"/>
        <item x="3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dataField="1" numFmtId="2" subtotalTop="0" showAll="0"/>
    <pivotField dataField="1" subtotalTop="0" showAll="0"/>
    <pivotField dataField="1"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/>
    <pivotField dataField="1" subtotalTop="0" showAll="0"/>
    <pivotField dataField="1" numFmtId="2" subtotalTop="0" showAll="0"/>
    <pivotField dataField="1" subtotalTop="0" multipleItemSelectionAllowed="1" showAll="0"/>
  </pivotFields>
  <rowFields count="1">
    <field x="0"/>
  </rowFields>
  <rowItems count="11">
    <i>
      <x v="1"/>
    </i>
    <i>
      <x v="3"/>
    </i>
    <i>
      <x v="5"/>
    </i>
    <i>
      <x v="6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-2"/>
  </colFields>
  <colItems count="1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</colItems>
  <pageFields count="3">
    <pageField fld="5" hier="-1"/>
    <pageField fld="1" hier="-1"/>
    <pageField fld="2" hier="-1"/>
  </pageFields>
  <dataFields count="10">
    <dataField name=".Total Achat" fld="12" baseField="0" baseItem="3" numFmtId="4"/>
    <dataField name="%" fld="8" subtotal="average" baseField="0" baseItem="0" numFmtId="9"/>
    <dataField name=".RFA" fld="10" subtotal="average" baseField="0" baseItem="0" numFmtId="9"/>
    <dataField name="∑.PA Remisé" fld="28" baseField="0" baseItem="2" numFmtId="4"/>
    <dataField name=".Coeff BRUT" fld="30" subtotal="average" baseField="0" baseItem="0" numFmtId="2"/>
    <dataField name="∑.CA TTC BRUT" fld="29" baseField="0" baseItem="2" numFmtId="4"/>
    <dataField name=".Coeff NET" fld="39" subtotal="average" baseField="0" baseItem="0" numFmtId="2"/>
    <dataField name="∑.CA HT NET" fld="38" baseField="0" baseItem="2" numFmtId="4"/>
    <dataField name="∑.Marge HT" fld="40" baseField="0" baseItem="2" numFmtId="4"/>
    <dataField name=".Marge Net %" fld="41" subtotal="average" baseField="0" baseItem="0" numFmtId="10"/>
  </dataFields>
  <formats count="30">
    <format dxfId="4830">
      <pivotArea field="7" type="button" dataOnly="0" labelOnly="1" outline="0"/>
    </format>
    <format dxfId="4831">
      <pivotArea field="7" type="button" dataOnly="0" labelOnly="1" outline="0"/>
    </format>
    <format dxfId="4832">
      <pivotArea field="6" type="button" dataOnly="0" labelOnly="1" outline="0"/>
    </format>
    <format dxfId="4833">
      <pivotArea field="2" type="button" dataOnly="0" labelOnly="1" outline="0" axis="axisPage" fieldPosition="2"/>
    </format>
    <format dxfId="4834">
      <pivotArea field="0" type="button" dataOnly="0" labelOnly="1" outline="0" axis="axisRow" fieldPosition="0"/>
    </format>
    <format dxfId="4835">
      <pivotArea field="5" type="button" dataOnly="0" labelOnly="1" outline="0" axis="axisPage" fieldPosition="0"/>
    </format>
    <format dxfId="4836">
      <pivotArea field="2" type="button" dataOnly="0" labelOnly="1" outline="0" axis="axisPage" fieldPosition="2"/>
    </format>
    <format dxfId="4837">
      <pivotArea field="1" type="button" dataOnly="0" labelOnly="1" outline="0" axis="axisPage" fieldPosition="1"/>
    </format>
    <format dxfId="4838">
      <pivotArea field="3" type="button" dataOnly="0" labelOnly="1" outline="0"/>
    </format>
    <format dxfId="4839">
      <pivotArea field="4" type="button" dataOnly="0" labelOnly="1" outline="0"/>
    </format>
    <format dxfId="4840">
      <pivotArea field="7" type="button" dataOnly="0" labelOnly="1" outline="0"/>
    </format>
    <format dxfId="4841">
      <pivotArea field="6" type="button" dataOnly="0" labelOnly="1" outline="0"/>
    </format>
    <format dxfId="4842">
      <pivotArea field="8" type="button" dataOnly="0" labelOnly="1" outline="0"/>
    </format>
    <format dxfId="4843">
      <pivotArea field="10" type="button" dataOnly="0" labelOnly="1" outline="0"/>
    </format>
    <format dxfId="4844">
      <pivotArea field="6" type="button" dataOnly="0" labelOnly="1" outline="0"/>
    </format>
    <format dxfId="4845">
      <pivotArea field="13" type="button" dataOnly="0" labelOnly="1" outline="0"/>
    </format>
    <format dxfId="4846">
      <pivotArea outline="0" collapsedLevelsAreSubtotals="1" fieldPosition="0">
        <references count="1">
          <reference field="4294967294" count="1" selected="0">
            <x v="9"/>
          </reference>
        </references>
      </pivotArea>
    </format>
    <format dxfId="4847">
      <pivotArea dataOnly="0" labelOnly="1" outline="0" fieldPosition="0">
        <references count="1">
          <reference field="4294967294" count="1">
            <x v="9"/>
          </reference>
        </references>
      </pivotArea>
    </format>
    <format dxfId="4848">
      <pivotArea outline="0" collapsedLevelsAreSubtotals="1" fieldPosition="0">
        <references count="1">
          <reference field="4294967294" count="6" selected="0">
            <x v="3"/>
            <x v="4"/>
            <x v="5"/>
            <x v="6"/>
            <x v="7"/>
            <x v="8"/>
          </reference>
        </references>
      </pivotArea>
    </format>
    <format dxfId="4849">
      <pivotArea dataOnly="0" labelOnly="1" outline="0" fieldPosition="0">
        <references count="1">
          <reference field="4294967294" count="6">
            <x v="3"/>
            <x v="4"/>
            <x v="5"/>
            <x v="6"/>
            <x v="7"/>
            <x v="8"/>
          </reference>
        </references>
      </pivotArea>
    </format>
    <format dxfId="4850">
      <pivotArea outline="0" collapsedLevelsAreSubtotals="1" fieldPosition="0">
        <references count="1">
          <reference field="4294967294" count="2" selected="0">
            <x v="1"/>
            <x v="2"/>
          </reference>
        </references>
      </pivotArea>
    </format>
    <format dxfId="4851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485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853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85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855">
      <pivotArea outline="0" fieldPosition="0">
        <references count="1">
          <reference field="4294967294" count="1">
            <x v="0"/>
          </reference>
        </references>
      </pivotArea>
    </format>
    <format dxfId="4856">
      <pivotArea outline="0" fieldPosition="0">
        <references count="1">
          <reference field="4294967294" count="1">
            <x v="3"/>
          </reference>
        </references>
      </pivotArea>
    </format>
    <format dxfId="4857">
      <pivotArea outline="0" fieldPosition="0">
        <references count="1">
          <reference field="4294967294" count="1">
            <x v="5"/>
          </reference>
        </references>
      </pivotArea>
    </format>
    <format dxfId="4858">
      <pivotArea outline="0" fieldPosition="0">
        <references count="1">
          <reference field="4294967294" count="1">
            <x v="7"/>
          </reference>
        </references>
      </pivotArea>
    </format>
    <format dxfId="4859">
      <pivotArea outline="0" fieldPosition="0">
        <references count="1">
          <reference field="4294967294" count="1">
            <x v="8"/>
          </reference>
        </references>
      </pivotArea>
    </format>
  </formats>
  <pivotTableStyleInfo name="PivotStyleMedium8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llection" xr10:uid="{C4F2754B-B64F-481F-ADE4-DAC6999E16FC}" sourceName="Collection">
  <pivotTables>
    <pivotTable tabId="55" name="TCD_Global"/>
    <pivotTable tabId="57" name="TCD_AW19_M"/>
    <pivotTable tabId="56" name="TCD_AW19_W"/>
  </pivotTables>
  <data>
    <tabular pivotCacheId="45730917">
      <items count="5">
        <i x="1" s="1"/>
        <i x="2" s="1"/>
        <i x="0" s="1"/>
        <i x="3" s="1"/>
        <i x="4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amille" xr10:uid="{50BEF2C4-ED6D-476C-85D8-2A29CBE95FA8}" sourceName="Famille">
  <pivotTables>
    <pivotTable tabId="55" name="TCD_Global"/>
  </pivotTables>
  <data>
    <tabular pivotCacheId="45730917">
      <items count="19">
        <i x="13" s="1"/>
        <i x="7" s="1"/>
        <i x="17" s="1"/>
        <i x="16" s="1"/>
        <i x="10" s="1"/>
        <i x="14" s="1"/>
        <i x="4" s="1"/>
        <i x="15" s="1"/>
        <i x="2" s="1"/>
        <i x="3" s="1"/>
        <i x="12" s="1"/>
        <i x="5" s="1"/>
        <i x="1" s="1"/>
        <i x="0" s="1"/>
        <i x="9" s="1" nd="1"/>
        <i x="6" s="1" nd="1"/>
        <i x="8" s="1" nd="1"/>
        <i x="18" s="1" nd="1"/>
        <i x="1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Genre" xr10:uid="{5BDFBC4F-29FB-44CA-AE67-A7F0C553B2AE}" sourceName="Genre">
  <pivotTables>
    <pivotTable tabId="55" name="TCD_Global"/>
  </pivotTables>
  <data>
    <tabular pivotCacheId="45730917">
      <items count="4">
        <i x="0" s="1"/>
        <i x="1" s="1"/>
        <i x="3" s="1" nd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ayon" xr10:uid="{FAFD4568-9D5B-4923-93FA-42BCABA93C4F}" sourceName="Rayon">
  <pivotTables>
    <pivotTable tabId="55" name="TCD_Global"/>
  </pivotTables>
  <data>
    <tabular pivotCacheId="45730917">
      <items count="6">
        <i x="2"/>
        <i x="3"/>
        <i x="1"/>
        <i x="4"/>
        <i x="0" s="1"/>
        <i x="5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llection" xr10:uid="{FE73DE3B-F0AE-4E44-8B2C-08B49092F704}" cache="Segment_Collection" caption="Collection" style="SlicerStyleOther1" rowHeight="241300"/>
  <slicer name="Famille" xr10:uid="{83BB2909-467F-4C15-B898-15FA4FDFEDBD}" cache="Segment_Famille" caption="Famille" columnCount="3" style="SlicerStyleOther1" rowHeight="241300"/>
  <slicer name="Genre" xr10:uid="{F150F622-54F3-46B4-88D6-505D8C934653}" cache="Segment_Genre" caption="Genre" style="SlicerStyleOther1" rowHeight="241300"/>
  <slicer name="Rayon" xr10:uid="{F9F34209-9214-4AA0-98EB-F70434C4204E}" cache="Segment_Rayon" caption="Rayon" style="SlicerStyleOther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7C4B38C-1FF2-4E05-8AD6-901301D41B84}" name="Tableau7" displayName="Tableau7" ref="P3:P13" totalsRowShown="0" dataDxfId="5085" tableBorderDxfId="5084">
  <autoFilter ref="P3:P13" xr:uid="{DCC44E21-F4AC-4FB6-AA44-FC7777AB8381}"/>
  <tableColumns count="1">
    <tableColumn id="1" xr3:uid="{F3805B0E-E808-4225-9D7C-652C7888DEB8}" name="Marque_Textile" dataDxfId="508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87B22F2-836E-4CFD-8A6C-623C75E10E67}" name="Tableau8" displayName="Tableau8" ref="P22:P32" totalsRowShown="0" dataDxfId="5082" tableBorderDxfId="5081">
  <autoFilter ref="P22:P32" xr:uid="{088A21AB-CC7A-4E32-9214-DF1810CF3B0B}"/>
  <tableColumns count="1">
    <tableColumn id="1" xr3:uid="{54EAA3E9-58FC-4A98-A743-F3BA817C9ED8}" name="Marque_Shoes" dataDxfId="508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AP113" totalsRowShown="0" headerRowDxfId="4964" dataDxfId="4963" tableBorderDxfId="4962">
  <sortState ref="A2:AP113">
    <sortCondition ref="A1:A113"/>
  </sortState>
  <tableColumns count="42">
    <tableColumn id="1" xr3:uid="{00000000-0010-0000-0000-000001000000}" name="Marque" dataDxfId="4961"/>
    <tableColumn id="2" xr3:uid="{00000000-0010-0000-0000-000002000000}" name="Famille" dataDxfId="4960"/>
    <tableColumn id="3" xr3:uid="{00000000-0010-0000-0000-000003000000}" name="Genre" dataDxfId="4959"/>
    <tableColumn id="4" xr3:uid="{00000000-0010-0000-0000-000004000000}" name="Ref" dataDxfId="4958"/>
    <tableColumn id="5" xr3:uid="{00000000-0010-0000-0000-000005000000}" name="Désign." dataDxfId="4957"/>
    <tableColumn id="6" xr3:uid="{00000000-0010-0000-0000-000006000000}" name="Rayon" dataDxfId="4956"/>
    <tableColumn id="7" xr3:uid="{00000000-0010-0000-0000-000007000000}" name="Q" dataDxfId="4955"/>
    <tableColumn id="8" xr3:uid="{00000000-0010-0000-0000-000008000000}" name="PA" dataDxfId="4954"/>
    <tableColumn id="9" xr3:uid="{00000000-0010-0000-0000-000009000000}" name="Remise" dataDxfId="4953"/>
    <tableColumn id="10" xr3:uid="{00000000-0010-0000-0000-00000A000000}" name="PV" dataDxfId="4952"/>
    <tableColumn id="11" xr3:uid="{00000000-0010-0000-0000-00000B000000}" name="RFA" dataDxfId="4951"/>
    <tableColumn id="12" xr3:uid="{00000000-0010-0000-0000-00000C000000}" name="Aide Solde" dataDxfId="4950"/>
    <tableColumn id="13" xr3:uid="{00000000-0010-0000-0000-00000D000000}" name="Total Achat" dataDxfId="4949">
      <calculatedColumnFormula>G2*H2</calculatedColumnFormula>
    </tableColumn>
    <tableColumn id="14" xr3:uid="{00000000-0010-0000-0000-00000E000000}" name="Collection" dataDxfId="4948"/>
    <tableColumn id="15" xr3:uid="{00000000-0010-0000-0000-00000F000000}" name="Livraison" dataDxfId="4947"/>
    <tableColumn id="16" xr3:uid="{00000000-0010-0000-0000-000010000000}" name="Longueur" dataDxfId="4946"/>
    <tableColumn id="17" xr3:uid="{00000000-0010-0000-0000-000011000000}" name="T1" dataDxfId="4945"/>
    <tableColumn id="18" xr3:uid="{00000000-0010-0000-0000-000012000000}" name="T2" dataDxfId="4944"/>
    <tableColumn id="19" xr3:uid="{00000000-0010-0000-0000-000013000000}" name="T3" dataDxfId="4943"/>
    <tableColumn id="20" xr3:uid="{00000000-0010-0000-0000-000014000000}" name="34" dataDxfId="4942"/>
    <tableColumn id="21" xr3:uid="{00000000-0010-0000-0000-000015000000}" name="36" dataDxfId="4941"/>
    <tableColumn id="22" xr3:uid="{00000000-0010-0000-0000-000016000000}" name="XS38" dataDxfId="4940"/>
    <tableColumn id="23" xr3:uid="{00000000-0010-0000-0000-000017000000}" name="S 40" dataDxfId="4939"/>
    <tableColumn id="24" xr3:uid="{00000000-0010-0000-0000-000018000000}" name="M 42" dataDxfId="4938"/>
    <tableColumn id="25" xr3:uid="{00000000-0010-0000-0000-000019000000}" name="L  44" dataDxfId="4937"/>
    <tableColumn id="26" xr3:uid="{00000000-0010-0000-0000-00001A000000}" name="XL46" dataDxfId="4936"/>
    <tableColumn id="27" xr3:uid="{00000000-0010-0000-0000-00001B000000}" name="XXL48" dataDxfId="4935"/>
    <tableColumn id="28" xr3:uid="{00000000-0010-0000-0000-00001C000000}" name="50" dataDxfId="4934"/>
    <tableColumn id="29" xr3:uid="{00000000-0010-0000-0000-00001D000000}" name="Total PA Remisé" dataDxfId="4933">
      <calculatedColumnFormula>((H2-(H2*I2))*G2)-(((H2-(H2*I2))*G2)*K2)</calculatedColumnFormula>
    </tableColumn>
    <tableColumn id="30" xr3:uid="{00000000-0010-0000-0000-00001E000000}" name="CA TTC BRUT" dataDxfId="4932">
      <calculatedColumnFormula>G2*J2</calculatedColumnFormula>
    </tableColumn>
    <tableColumn id="31" xr3:uid="{00000000-0010-0000-0000-00001F000000}" name="Coeff BRUT" dataDxfId="4931">
      <calculatedColumnFormula>IF(AD:AD=0,0,AD:AD/AC:AC)</calculatedColumnFormula>
    </tableColumn>
    <tableColumn id="32" xr3:uid="{00000000-0010-0000-0000-000020000000}" name="Prix Normal" dataDxfId="4930">
      <calculatedColumnFormula>AD2*'Hypothése des ventes'!$G$18</calculatedColumnFormula>
    </tableColumn>
    <tableColumn id="33" xr3:uid="{00000000-0010-0000-0000-000021000000}" name="10%" dataDxfId="4929">
      <calculatedColumnFormula>(AD2-(AD2*'Hypothése des ventes'!$H$17))*'Hypothése des ventes'!$H$18</calculatedColumnFormula>
    </tableColumn>
    <tableColumn id="34" xr3:uid="{00000000-0010-0000-0000-000022000000}" name="20%" dataDxfId="4928">
      <calculatedColumnFormula>(AD2-(AD2*'Hypothése des ventes'!$I$17))*'Hypothése des ventes'!$I$18</calculatedColumnFormula>
    </tableColumn>
    <tableColumn id="35" xr3:uid="{00000000-0010-0000-0000-000023000000}" name="30%" dataDxfId="4927">
      <calculatedColumnFormula>(AD2-(AD2*'Hypothése des ventes'!$J$17))*'Hypothése des ventes'!$J$18</calculatedColumnFormula>
    </tableColumn>
    <tableColumn id="36" xr3:uid="{00000000-0010-0000-0000-000024000000}" name="50%" dataDxfId="4926">
      <calculatedColumnFormula>(AD2-(AD2*'Hypothése des ventes'!$K$17))*'Hypothése des ventes'!$K$18</calculatedColumnFormula>
    </tableColumn>
    <tableColumn id="37" xr3:uid="{00000000-0010-0000-0000-000025000000}" name="Invendu" dataDxfId="4925">
      <calculatedColumnFormula>-(AC2*'Hypothése des ventes'!$L$18)</calculatedColumnFormula>
    </tableColumn>
    <tableColumn id="38" xr3:uid="{00000000-0010-0000-0000-000026000000}" name="Aide Sol" dataDxfId="4924">
      <calculatedColumnFormula>AC2*L2</calculatedColumnFormula>
    </tableColumn>
    <tableColumn id="39" xr3:uid="{00000000-0010-0000-0000-000027000000}" name="CA HT NET" dataDxfId="4923">
      <calculatedColumnFormula>((AF2+AG2+AH2+AI2+AJ2+AK2)*0.8)+AL2</calculatedColumnFormula>
    </tableColumn>
    <tableColumn id="40" xr3:uid="{00000000-0010-0000-0000-000028000000}" name="Coeff NET" dataDxfId="4922">
      <calculatedColumnFormula>IF(AM:AM=0,0,AM:AM/AC:AC)</calculatedColumnFormula>
    </tableColumn>
    <tableColumn id="41" xr3:uid="{00000000-0010-0000-0000-000029000000}" name="Marge HT" dataDxfId="4921">
      <calculatedColumnFormula>AM2-AC2</calculatedColumnFormula>
    </tableColumn>
    <tableColumn id="42" xr3:uid="{00000000-0010-0000-0000-00002A000000}" name="Marge Net %" dataDxfId="4920">
      <calculatedColumnFormula>IF(AO:AO=0,0,AO:AO/AM:AM)</calculatedColumnFormula>
    </tableColumn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AP56" totalsRowShown="0" headerRowDxfId="5079" dataDxfId="5078" tableBorderDxfId="5077">
  <autoFilter ref="A1:AP56" xr:uid="{00000000-0009-0000-0100-000002000000}"/>
  <sortState ref="A2:AP56">
    <sortCondition ref="A1:A56"/>
  </sortState>
  <tableColumns count="42">
    <tableColumn id="1" xr3:uid="{00000000-0010-0000-0100-000001000000}" name="Marque" dataDxfId="5076"/>
    <tableColumn id="2" xr3:uid="{00000000-0010-0000-0100-000002000000}" name="Famille" dataDxfId="5075"/>
    <tableColumn id="3" xr3:uid="{00000000-0010-0000-0100-000003000000}" name="Genre" dataDxfId="5074"/>
    <tableColumn id="4" xr3:uid="{00000000-0010-0000-0100-000004000000}" name="Ref" dataDxfId="5073"/>
    <tableColumn id="5" xr3:uid="{00000000-0010-0000-0100-000005000000}" name="Désign." dataDxfId="5072"/>
    <tableColumn id="6" xr3:uid="{00000000-0010-0000-0100-000006000000}" name="Rayon" dataDxfId="5071"/>
    <tableColumn id="7" xr3:uid="{00000000-0010-0000-0100-000007000000}" name="Q" dataDxfId="5070"/>
    <tableColumn id="8" xr3:uid="{00000000-0010-0000-0100-000008000000}" name="PA" dataDxfId="5069"/>
    <tableColumn id="9" xr3:uid="{00000000-0010-0000-0100-000009000000}" name="Remise" dataDxfId="5068"/>
    <tableColumn id="10" xr3:uid="{00000000-0010-0000-0100-00000A000000}" name="PV" dataDxfId="5067"/>
    <tableColumn id="11" xr3:uid="{00000000-0010-0000-0100-00000B000000}" name="RFA" dataDxfId="5066"/>
    <tableColumn id="12" xr3:uid="{00000000-0010-0000-0100-00000C000000}" name="Aide Solde" dataDxfId="5065"/>
    <tableColumn id="13" xr3:uid="{00000000-0010-0000-0100-00000D000000}" name="Total Achat" dataDxfId="5064">
      <calculatedColumnFormula>G2*H2</calculatedColumnFormula>
    </tableColumn>
    <tableColumn id="14" xr3:uid="{00000000-0010-0000-0100-00000E000000}" name="Collection" dataDxfId="5063"/>
    <tableColumn id="15" xr3:uid="{00000000-0010-0000-0100-00000F000000}" name="Livraison" dataDxfId="5062"/>
    <tableColumn id="16" xr3:uid="{00000000-0010-0000-0100-000010000000}" name="Longueur" dataDxfId="5061"/>
    <tableColumn id="17" xr3:uid="{00000000-0010-0000-0100-000011000000}" name="T1" dataDxfId="5060"/>
    <tableColumn id="18" xr3:uid="{00000000-0010-0000-0100-000012000000}" name="T2" dataDxfId="5059"/>
    <tableColumn id="19" xr3:uid="{00000000-0010-0000-0100-000013000000}" name="T3" dataDxfId="5058"/>
    <tableColumn id="20" xr3:uid="{00000000-0010-0000-0100-000014000000}" name="34" dataDxfId="5057"/>
    <tableColumn id="21" xr3:uid="{00000000-0010-0000-0100-000015000000}" name="36" dataDxfId="5056"/>
    <tableColumn id="22" xr3:uid="{00000000-0010-0000-0100-000016000000}" name="XS38" dataDxfId="5055"/>
    <tableColumn id="23" xr3:uid="{00000000-0010-0000-0100-000017000000}" name="S 40" dataDxfId="5054"/>
    <tableColumn id="24" xr3:uid="{00000000-0010-0000-0100-000018000000}" name="M 42" dataDxfId="5053"/>
    <tableColumn id="25" xr3:uid="{00000000-0010-0000-0100-000019000000}" name="L  44" dataDxfId="5052"/>
    <tableColumn id="26" xr3:uid="{00000000-0010-0000-0100-00001A000000}" name="XL46" dataDxfId="5051"/>
    <tableColumn id="27" xr3:uid="{00000000-0010-0000-0100-00001B000000}" name="XXL48" dataDxfId="5050"/>
    <tableColumn id="28" xr3:uid="{00000000-0010-0000-0100-00001C000000}" name="50" dataDxfId="5049"/>
    <tableColumn id="29" xr3:uid="{00000000-0010-0000-0100-00001D000000}" name="Total PA Remisé" dataDxfId="5048">
      <calculatedColumnFormula>((H2-(H2*I2))*G2)-(((H2-(H2*I2))*G2)*K2)</calculatedColumnFormula>
    </tableColumn>
    <tableColumn id="30" xr3:uid="{00000000-0010-0000-0100-00001E000000}" name="CA TTC BRUT" dataDxfId="5047">
      <calculatedColumnFormula>G2*J2</calculatedColumnFormula>
    </tableColumn>
    <tableColumn id="31" xr3:uid="{00000000-0010-0000-0100-00001F000000}" name="Coeff BRUT" dataDxfId="5046">
      <calculatedColumnFormula>IF(AD:AD=0,0,AD:AD/AC:AC)</calculatedColumnFormula>
    </tableColumn>
    <tableColumn id="32" xr3:uid="{00000000-0010-0000-0100-000020000000}" name="Prix Normal" dataDxfId="5045">
      <calculatedColumnFormula>AD2*'Hypothése des ventes'!$G$37</calculatedColumnFormula>
    </tableColumn>
    <tableColumn id="33" xr3:uid="{00000000-0010-0000-0100-000021000000}" name="10%" dataDxfId="5044">
      <calculatedColumnFormula>(AD2-(AD2*'Hypothése des ventes'!$H$36))*'Hypothése des ventes'!$H$37</calculatedColumnFormula>
    </tableColumn>
    <tableColumn id="34" xr3:uid="{00000000-0010-0000-0100-000022000000}" name="20%" dataDxfId="5043">
      <calculatedColumnFormula>(AD2-(AD2*'Hypothése des ventes'!$I$36))*'Hypothése des ventes'!$I$37</calculatedColumnFormula>
    </tableColumn>
    <tableColumn id="35" xr3:uid="{00000000-0010-0000-0100-000023000000}" name="30%" dataDxfId="5042">
      <calculatedColumnFormula>(AD2-(AD2*'Hypothése des ventes'!$J$36))*'Hypothése des ventes'!$J$37</calculatedColumnFormula>
    </tableColumn>
    <tableColumn id="36" xr3:uid="{00000000-0010-0000-0100-000024000000}" name="50%" dataDxfId="5041">
      <calculatedColumnFormula>(AD2-(AD2*'Hypothése des ventes'!$K$36))*'Hypothése des ventes'!$K$37</calculatedColumnFormula>
    </tableColumn>
    <tableColumn id="37" xr3:uid="{00000000-0010-0000-0100-000025000000}" name="Invendu" dataDxfId="5040">
      <calculatedColumnFormula>-(AC2*'Hypothése des ventes'!$L$37)</calculatedColumnFormula>
    </tableColumn>
    <tableColumn id="38" xr3:uid="{00000000-0010-0000-0100-000026000000}" name="Aide Sol" dataDxfId="5039">
      <calculatedColumnFormula>AC2*L2</calculatedColumnFormula>
    </tableColumn>
    <tableColumn id="39" xr3:uid="{00000000-0010-0000-0100-000027000000}" name="CA HT NET" dataDxfId="5038">
      <calculatedColumnFormula>((AF2+AG2+AH2+AI2+AJ2+AK2)*0.8)+AL2</calculatedColumnFormula>
    </tableColumn>
    <tableColumn id="40" xr3:uid="{00000000-0010-0000-0100-000028000000}" name="Coeff NET" dataDxfId="5037">
      <calculatedColumnFormula>IF(AM:AM=0,0,AM:AM/AC:AC)</calculatedColumnFormula>
    </tableColumn>
    <tableColumn id="41" xr3:uid="{00000000-0010-0000-0100-000029000000}" name="Marge HT" dataDxfId="5036">
      <calculatedColumnFormula>AM2-AC2</calculatedColumnFormula>
    </tableColumn>
    <tableColumn id="42" xr3:uid="{00000000-0010-0000-0100-00002A000000}" name="Marge Net %" dataDxfId="5035">
      <calculatedColumnFormula>IF(AO:AO=0,0,AO:AO/AM:AM)</calculatedColumnFormula>
    </tableColumn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1:AP168" totalsRowShown="0" headerRowDxfId="5034" dataDxfId="5032" headerRowBorderDxfId="5033" tableBorderDxfId="5031" totalsRowBorderDxfId="5030">
  <autoFilter ref="A1:AP168" xr:uid="{00000000-0009-0000-0100-000003000000}">
    <filterColumn colId="13">
      <filters>
        <filter val="SS20"/>
      </filters>
    </filterColumn>
  </autoFilter>
  <tableColumns count="42">
    <tableColumn id="1" xr3:uid="{00000000-0010-0000-0200-000001000000}" name="Marque" dataDxfId="5029"/>
    <tableColumn id="2" xr3:uid="{00000000-0010-0000-0200-000002000000}" name="Famille" dataDxfId="5028"/>
    <tableColumn id="3" xr3:uid="{00000000-0010-0000-0200-000003000000}" name="Genre" dataDxfId="5027"/>
    <tableColumn id="4" xr3:uid="{00000000-0010-0000-0200-000004000000}" name="Ref" dataDxfId="5026"/>
    <tableColumn id="5" xr3:uid="{00000000-0010-0000-0200-000005000000}" name="Désign." dataDxfId="5025"/>
    <tableColumn id="6" xr3:uid="{00000000-0010-0000-0200-000006000000}" name="Rayon" dataDxfId="5024"/>
    <tableColumn id="7" xr3:uid="{00000000-0010-0000-0200-000007000000}" name="Q" dataDxfId="5023"/>
    <tableColumn id="8" xr3:uid="{00000000-0010-0000-0200-000008000000}" name="PA" dataDxfId="5022"/>
    <tableColumn id="9" xr3:uid="{00000000-0010-0000-0200-000009000000}" name="Remise" dataDxfId="5021"/>
    <tableColumn id="10" xr3:uid="{00000000-0010-0000-0200-00000A000000}" name="PV" dataDxfId="5020"/>
    <tableColumn id="11" xr3:uid="{00000000-0010-0000-0200-00000B000000}" name="RFA" dataDxfId="5019"/>
    <tableColumn id="12" xr3:uid="{00000000-0010-0000-0200-00000C000000}" name="Aide Solde" dataDxfId="5018"/>
    <tableColumn id="13" xr3:uid="{00000000-0010-0000-0200-00000D000000}" name="Total Achat" dataDxfId="5017">
      <calculatedColumnFormula>G2*H2</calculatedColumnFormula>
    </tableColumn>
    <tableColumn id="14" xr3:uid="{00000000-0010-0000-0200-00000E000000}" name="Collection" dataDxfId="5016"/>
    <tableColumn id="15" xr3:uid="{00000000-0010-0000-0200-00000F000000}" name="Livraison" dataDxfId="5015"/>
    <tableColumn id="16" xr3:uid="{00000000-0010-0000-0200-000010000000}" name="Longueur" dataDxfId="5014"/>
    <tableColumn id="17" xr3:uid="{00000000-0010-0000-0200-000011000000}" name="T1" dataDxfId="5013"/>
    <tableColumn id="18" xr3:uid="{00000000-0010-0000-0200-000012000000}" name="T2" dataDxfId="5012"/>
    <tableColumn id="19" xr3:uid="{00000000-0010-0000-0200-000013000000}" name="T3" dataDxfId="5011"/>
    <tableColumn id="20" xr3:uid="{00000000-0010-0000-0200-000014000000}" name="34" dataDxfId="5010"/>
    <tableColumn id="21" xr3:uid="{00000000-0010-0000-0200-000015000000}" name="36" dataDxfId="5009"/>
    <tableColumn id="22" xr3:uid="{00000000-0010-0000-0200-000016000000}" name="XS38" dataDxfId="5008"/>
    <tableColumn id="23" xr3:uid="{00000000-0010-0000-0200-000017000000}" name="S 40" dataDxfId="5007"/>
    <tableColumn id="24" xr3:uid="{00000000-0010-0000-0200-000018000000}" name="M 42" dataDxfId="5006"/>
    <tableColumn id="25" xr3:uid="{00000000-0010-0000-0200-000019000000}" name="L  44" dataDxfId="5005"/>
    <tableColumn id="26" xr3:uid="{00000000-0010-0000-0200-00001A000000}" name="XL46" dataDxfId="5004"/>
    <tableColumn id="27" xr3:uid="{00000000-0010-0000-0200-00001B000000}" name="XXL48" dataDxfId="5003"/>
    <tableColumn id="28" xr3:uid="{00000000-0010-0000-0200-00001C000000}" name="50" dataDxfId="5002"/>
    <tableColumn id="29" xr3:uid="{00000000-0010-0000-0200-00001D000000}" name="Total PA Remisé" dataDxfId="5001">
      <calculatedColumnFormula>((H2-(H2*I2))*G2)-(((H2-(H2*I2))*G2)*K2)</calculatedColumnFormula>
    </tableColumn>
    <tableColumn id="30" xr3:uid="{00000000-0010-0000-0200-00001E000000}" name="CA TTC BRUT" dataDxfId="5000"/>
    <tableColumn id="31" xr3:uid="{00000000-0010-0000-0200-00001F000000}" name="Coeff BRUT" dataDxfId="4999">
      <calculatedColumnFormula>IF(AD:AD=0,0,AD:AD/AC:AC)</calculatedColumnFormula>
    </tableColumn>
    <tableColumn id="32" xr3:uid="{00000000-0010-0000-0200-000020000000}" name="Prix Normal" dataDxfId="4998">
      <calculatedColumnFormula>AD2*'Hypothése des ventes'!$G$37</calculatedColumnFormula>
    </tableColumn>
    <tableColumn id="33" xr3:uid="{00000000-0010-0000-0200-000021000000}" name="10%" dataDxfId="4997">
      <calculatedColumnFormula>(AD2-(AD2*'Hypothése des ventes'!$H$36))*'Hypothése des ventes'!$H$37</calculatedColumnFormula>
    </tableColumn>
    <tableColumn id="34" xr3:uid="{00000000-0010-0000-0200-000022000000}" name="20%" dataDxfId="4996">
      <calculatedColumnFormula>(AD2-(AD2*'Hypothése des ventes'!$I$36))*'Hypothése des ventes'!$I$37</calculatedColumnFormula>
    </tableColumn>
    <tableColumn id="35" xr3:uid="{00000000-0010-0000-0200-000023000000}" name="30%" dataDxfId="4995">
      <calculatedColumnFormula>(AD2-(AD2*'Hypothése des ventes'!$J$36))*'Hypothése des ventes'!$J$37</calculatedColumnFormula>
    </tableColumn>
    <tableColumn id="36" xr3:uid="{00000000-0010-0000-0200-000024000000}" name="50%" dataDxfId="4994">
      <calculatedColumnFormula>(AD2-(AD2*'Hypothése des ventes'!$K$36))*'Hypothése des ventes'!$K$37</calculatedColumnFormula>
    </tableColumn>
    <tableColumn id="37" xr3:uid="{00000000-0010-0000-0200-000025000000}" name="Invendu" dataDxfId="4993">
      <calculatedColumnFormula>-(AC2*'Hypothése des ventes'!$L$37)</calculatedColumnFormula>
    </tableColumn>
    <tableColumn id="38" xr3:uid="{00000000-0010-0000-0200-000026000000}" name="Aide Sol" dataDxfId="4992">
      <calculatedColumnFormula>AC2*L2</calculatedColumnFormula>
    </tableColumn>
    <tableColumn id="39" xr3:uid="{00000000-0010-0000-0200-000027000000}" name="CA HT NET" dataDxfId="4991">
      <calculatedColumnFormula>((AF2+AG2+AH2+AI2+AJ2+AK2)*0.8)+AL2</calculatedColumnFormula>
    </tableColumn>
    <tableColumn id="40" xr3:uid="{00000000-0010-0000-0200-000028000000}" name="Coeff NET" dataDxfId="4990">
      <calculatedColumnFormula>IF(AM:AM=0,0,AM:AM/AC:AC)</calculatedColumnFormula>
    </tableColumn>
    <tableColumn id="41" xr3:uid="{00000000-0010-0000-0200-000029000000}" name="Marge HT" dataDxfId="4989">
      <calculatedColumnFormula>AM2-AC2</calculatedColumnFormula>
    </tableColumn>
    <tableColumn id="42" xr3:uid="{00000000-0010-0000-0200-00002A000000}" name="Marge Net %" dataDxfId="4988">
      <calculatedColumnFormula>IF(AO:AO=0,0,AO:AO/AM:AM)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range">
      <a:dk1>
        <a:srgbClr val="000000"/>
      </a:dk1>
      <a:lt1>
        <a:sysClr val="window" lastClr="FFFFFF"/>
      </a:lt1>
      <a:dk2>
        <a:srgbClr val="637052"/>
      </a:dk2>
      <a:lt2>
        <a:srgbClr val="CCDDEA"/>
      </a:lt2>
      <a:accent1>
        <a:srgbClr val="E48312"/>
      </a:accent1>
      <a:accent2>
        <a:srgbClr val="BD582C"/>
      </a:accent2>
      <a:accent3>
        <a:srgbClr val="865640"/>
      </a:accent3>
      <a:accent4>
        <a:srgbClr val="9B8357"/>
      </a:accent4>
      <a:accent5>
        <a:srgbClr val="C2BC80"/>
      </a:accent5>
      <a:accent6>
        <a:srgbClr val="94A088"/>
      </a:accent6>
      <a:hlink>
        <a:srgbClr val="2998E3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V65"/>
  <sheetViews>
    <sheetView showGridLines="0" zoomScale="81" zoomScaleNormal="81" workbookViewId="0">
      <selection activeCell="S6" sqref="S6"/>
    </sheetView>
  </sheetViews>
  <sheetFormatPr baseColWidth="10" defaultRowHeight="15" x14ac:dyDescent="0.25"/>
  <cols>
    <col min="1" max="1" width="6.42578125" customWidth="1"/>
    <col min="8" max="13" width="11.5703125" style="44"/>
    <col min="16" max="16" width="15.7109375" bestFit="1" customWidth="1"/>
    <col min="17" max="17" width="7.7109375" customWidth="1"/>
    <col min="18" max="18" width="28.85546875" customWidth="1"/>
    <col min="21" max="21" width="11.5703125" style="571"/>
  </cols>
  <sheetData>
    <row r="2" spans="4:22" ht="15.75" thickBot="1" x14ac:dyDescent="0.3">
      <c r="H2" s="88"/>
      <c r="J2" s="88"/>
      <c r="L2" s="88"/>
    </row>
    <row r="3" spans="4:22" ht="15" customHeight="1" thickBot="1" x14ac:dyDescent="0.35">
      <c r="D3" s="209"/>
      <c r="E3" s="138"/>
      <c r="F3" s="138"/>
      <c r="G3" s="596" t="s">
        <v>215</v>
      </c>
      <c r="H3" s="596"/>
      <c r="I3" s="596"/>
      <c r="J3" s="596"/>
      <c r="K3" s="139"/>
      <c r="L3" s="139"/>
      <c r="M3" s="210"/>
      <c r="P3" t="s">
        <v>340</v>
      </c>
    </row>
    <row r="4" spans="4:22" ht="15" customHeight="1" thickBot="1" x14ac:dyDescent="0.35">
      <c r="D4" s="150"/>
      <c r="E4" s="587" t="s">
        <v>206</v>
      </c>
      <c r="F4" s="588"/>
      <c r="G4" s="115"/>
      <c r="H4" s="601">
        <v>42200</v>
      </c>
      <c r="I4" s="602"/>
      <c r="J4" s="131"/>
      <c r="K4" s="587" t="s">
        <v>207</v>
      </c>
      <c r="L4" s="588"/>
      <c r="M4" s="211"/>
      <c r="O4" s="487" t="s">
        <v>329</v>
      </c>
      <c r="P4" s="487" t="s">
        <v>99</v>
      </c>
    </row>
    <row r="5" spans="4:22" ht="15" customHeight="1" thickBot="1" x14ac:dyDescent="0.35">
      <c r="D5" s="150"/>
      <c r="E5" s="133"/>
      <c r="F5" s="130" t="s">
        <v>214</v>
      </c>
      <c r="G5" s="133"/>
      <c r="H5" s="132"/>
      <c r="I5" s="130"/>
      <c r="J5" s="132"/>
      <c r="K5" s="132"/>
      <c r="L5" s="130" t="s">
        <v>214</v>
      </c>
      <c r="M5" s="211"/>
      <c r="O5" s="487" t="s">
        <v>330</v>
      </c>
      <c r="P5" s="488" t="s">
        <v>203</v>
      </c>
      <c r="Q5" s="129"/>
      <c r="R5" s="97"/>
      <c r="S5" s="129"/>
      <c r="T5" s="97"/>
      <c r="U5" s="570" t="s">
        <v>198</v>
      </c>
      <c r="V5" s="44"/>
    </row>
    <row r="6" spans="4:22" ht="15" customHeight="1" thickBot="1" x14ac:dyDescent="0.35">
      <c r="D6" s="605" t="s">
        <v>346</v>
      </c>
      <c r="E6" s="606"/>
      <c r="F6" s="218">
        <v>0.6</v>
      </c>
      <c r="G6" s="140">
        <f>H4*F6</f>
        <v>25320</v>
      </c>
      <c r="H6" s="131"/>
      <c r="I6" s="130"/>
      <c r="J6" s="607" t="s">
        <v>347</v>
      </c>
      <c r="K6" s="608"/>
      <c r="L6" s="131">
        <f>100/100-F6</f>
        <v>0.4</v>
      </c>
      <c r="M6" s="212">
        <f>H4*L6</f>
        <v>16880</v>
      </c>
      <c r="O6" s="487" t="s">
        <v>331</v>
      </c>
      <c r="P6" s="488" t="s">
        <v>205</v>
      </c>
      <c r="Q6" s="130"/>
      <c r="R6" s="577" t="s">
        <v>355</v>
      </c>
      <c r="S6" s="575" t="s">
        <v>202</v>
      </c>
      <c r="T6" s="130"/>
      <c r="U6" s="572" t="s">
        <v>202</v>
      </c>
      <c r="V6" s="44"/>
    </row>
    <row r="7" spans="4:22" ht="15" customHeight="1" thickBot="1" x14ac:dyDescent="0.35">
      <c r="D7" s="150"/>
      <c r="E7" s="115"/>
      <c r="F7" s="213"/>
      <c r="G7" s="140"/>
      <c r="H7" s="130"/>
      <c r="I7" s="130"/>
      <c r="J7" s="130"/>
      <c r="K7" s="130"/>
      <c r="L7" s="222"/>
      <c r="M7" s="212"/>
      <c r="O7" s="487" t="s">
        <v>332</v>
      </c>
      <c r="P7" s="488" t="s">
        <v>54</v>
      </c>
      <c r="Q7" s="131"/>
      <c r="R7" s="578" t="s">
        <v>356</v>
      </c>
      <c r="S7" s="576" t="s">
        <v>199</v>
      </c>
      <c r="T7" s="130"/>
      <c r="U7" s="573" t="s">
        <v>234</v>
      </c>
      <c r="V7" s="44"/>
    </row>
    <row r="8" spans="4:22" ht="15" customHeight="1" thickBot="1" x14ac:dyDescent="0.35">
      <c r="D8" s="150"/>
      <c r="E8" s="116" t="s">
        <v>183</v>
      </c>
      <c r="F8" s="218">
        <v>0.6</v>
      </c>
      <c r="G8" s="140">
        <f>G6*F8</f>
        <v>15192</v>
      </c>
      <c r="H8" s="130"/>
      <c r="I8" s="130"/>
      <c r="J8" s="130"/>
      <c r="K8" s="116" t="s">
        <v>183</v>
      </c>
      <c r="L8" s="219">
        <v>0.3</v>
      </c>
      <c r="M8" s="212">
        <f>M6*L8</f>
        <v>5064</v>
      </c>
      <c r="O8" s="487" t="s">
        <v>333</v>
      </c>
      <c r="P8" s="488" t="s">
        <v>204</v>
      </c>
      <c r="Q8" s="132"/>
      <c r="R8" s="130"/>
      <c r="S8" s="132"/>
      <c r="T8" s="130"/>
      <c r="U8" s="572" t="s">
        <v>352</v>
      </c>
      <c r="V8" s="44"/>
    </row>
    <row r="9" spans="4:22" ht="15" customHeight="1" x14ac:dyDescent="0.3">
      <c r="D9" s="150"/>
      <c r="E9" s="116" t="s">
        <v>184</v>
      </c>
      <c r="F9" s="225">
        <f>100/100-F8</f>
        <v>0.4</v>
      </c>
      <c r="G9" s="140">
        <f>G6*F9</f>
        <v>10128</v>
      </c>
      <c r="H9" s="130"/>
      <c r="I9" s="130"/>
      <c r="J9" s="130"/>
      <c r="K9" s="114" t="s">
        <v>184</v>
      </c>
      <c r="L9" s="223">
        <f>100/100-L8</f>
        <v>0.7</v>
      </c>
      <c r="M9" s="212">
        <f>M6*L9</f>
        <v>11816</v>
      </c>
      <c r="O9" s="487" t="s">
        <v>334</v>
      </c>
      <c r="P9" s="488" t="s">
        <v>339</v>
      </c>
      <c r="Q9" s="131"/>
      <c r="R9" s="130"/>
      <c r="S9" s="131"/>
      <c r="T9" s="130"/>
      <c r="U9" s="573" t="s">
        <v>199</v>
      </c>
      <c r="V9" s="44"/>
    </row>
    <row r="10" spans="4:22" ht="15" customHeight="1" thickBot="1" x14ac:dyDescent="0.3">
      <c r="D10" s="150"/>
      <c r="E10" s="115"/>
      <c r="F10" s="115"/>
      <c r="G10" s="115"/>
      <c r="H10" s="130"/>
      <c r="I10" s="130"/>
      <c r="J10" s="130"/>
      <c r="K10" s="130"/>
      <c r="L10" s="130"/>
      <c r="M10" s="211"/>
      <c r="O10" s="487" t="s">
        <v>335</v>
      </c>
      <c r="P10" s="488">
        <v>7</v>
      </c>
      <c r="Q10" s="130"/>
      <c r="R10" s="130"/>
      <c r="S10" s="130"/>
      <c r="T10" s="130"/>
      <c r="U10" s="572" t="s">
        <v>233</v>
      </c>
      <c r="V10" s="44"/>
    </row>
    <row r="11" spans="4:22" s="134" customFormat="1" ht="15" customHeight="1" thickBot="1" x14ac:dyDescent="0.35">
      <c r="D11" s="589" t="s">
        <v>216</v>
      </c>
      <c r="E11" s="590"/>
      <c r="F11" s="590"/>
      <c r="G11" s="591"/>
      <c r="H11" s="214"/>
      <c r="I11" s="214"/>
      <c r="J11" s="589" t="s">
        <v>217</v>
      </c>
      <c r="K11" s="590"/>
      <c r="L11" s="590"/>
      <c r="M11" s="591"/>
      <c r="O11" s="487" t="s">
        <v>336</v>
      </c>
      <c r="P11" s="488">
        <v>8</v>
      </c>
      <c r="Q11" s="137"/>
      <c r="R11" s="137"/>
      <c r="S11" s="137"/>
      <c r="T11" s="137"/>
      <c r="U11" s="572" t="s">
        <v>353</v>
      </c>
      <c r="V11" s="135"/>
    </row>
    <row r="12" spans="4:22" ht="15" customHeight="1" x14ac:dyDescent="0.25">
      <c r="D12" s="150"/>
      <c r="E12" s="592">
        <f>(G8+G9)/2</f>
        <v>12660</v>
      </c>
      <c r="F12" s="593"/>
      <c r="G12" s="115"/>
      <c r="H12" s="130"/>
      <c r="I12" s="130"/>
      <c r="J12" s="130"/>
      <c r="K12" s="599">
        <f>(M8+M9)/2</f>
        <v>8440</v>
      </c>
      <c r="L12" s="600"/>
      <c r="M12" s="211"/>
      <c r="O12" s="487" t="s">
        <v>337</v>
      </c>
      <c r="P12" s="488">
        <v>9</v>
      </c>
      <c r="Q12" s="4"/>
      <c r="R12" s="4"/>
      <c r="S12" s="4"/>
      <c r="T12" s="4"/>
      <c r="U12" s="572" t="s">
        <v>354</v>
      </c>
    </row>
    <row r="13" spans="4:22" ht="15" customHeight="1" thickBot="1" x14ac:dyDescent="0.3">
      <c r="D13" s="150"/>
      <c r="E13" s="594"/>
      <c r="F13" s="595"/>
      <c r="G13" s="115"/>
      <c r="H13" s="130"/>
      <c r="I13" s="130"/>
      <c r="J13" s="130"/>
      <c r="K13" s="594"/>
      <c r="L13" s="595"/>
      <c r="M13" s="211"/>
      <c r="O13" s="487" t="s">
        <v>338</v>
      </c>
      <c r="P13" s="489">
        <v>10</v>
      </c>
      <c r="U13" s="574"/>
    </row>
    <row r="14" spans="4:22" ht="15" customHeight="1" thickBot="1" x14ac:dyDescent="0.35">
      <c r="D14" s="150"/>
      <c r="E14" s="115"/>
      <c r="F14" s="115"/>
      <c r="G14" s="582" t="s">
        <v>218</v>
      </c>
      <c r="H14" s="582"/>
      <c r="I14" s="582"/>
      <c r="J14" s="582"/>
      <c r="K14" s="130"/>
      <c r="L14" s="130"/>
      <c r="M14" s="211"/>
      <c r="U14" s="574"/>
    </row>
    <row r="15" spans="4:22" ht="15" customHeight="1" thickBot="1" x14ac:dyDescent="0.35">
      <c r="D15" s="208"/>
      <c r="E15" s="161"/>
      <c r="F15" s="161"/>
      <c r="G15" s="161"/>
      <c r="H15" s="603">
        <f>E12+K12</f>
        <v>21100</v>
      </c>
      <c r="I15" s="604"/>
      <c r="J15" s="215"/>
      <c r="K15" s="215"/>
      <c r="L15" s="215"/>
      <c r="M15" s="216"/>
      <c r="U15" s="574"/>
    </row>
    <row r="16" spans="4:22" ht="15" customHeight="1" x14ac:dyDescent="0.25">
      <c r="U16" s="574"/>
    </row>
    <row r="17" spans="4:21" ht="15" customHeight="1" x14ac:dyDescent="0.3">
      <c r="D17" s="585" t="s">
        <v>175</v>
      </c>
      <c r="E17" s="585"/>
      <c r="F17" s="585"/>
      <c r="G17" s="2" t="s">
        <v>159</v>
      </c>
      <c r="H17" s="220">
        <v>0.1</v>
      </c>
      <c r="I17" s="221">
        <v>0.2</v>
      </c>
      <c r="J17" s="221">
        <v>0.3</v>
      </c>
      <c r="K17" s="221">
        <v>0.5</v>
      </c>
      <c r="L17" s="45" t="s">
        <v>158</v>
      </c>
      <c r="M17" s="46" t="s">
        <v>165</v>
      </c>
      <c r="U17" s="574"/>
    </row>
    <row r="18" spans="4:21" ht="15" customHeight="1" x14ac:dyDescent="0.3">
      <c r="D18" s="586" t="s">
        <v>176</v>
      </c>
      <c r="E18" s="586"/>
      <c r="F18" s="586"/>
      <c r="G18" s="220">
        <v>0.4</v>
      </c>
      <c r="H18" s="221">
        <v>0.1</v>
      </c>
      <c r="I18" s="221">
        <v>0</v>
      </c>
      <c r="J18" s="221">
        <v>0.2</v>
      </c>
      <c r="K18" s="221">
        <v>0.2</v>
      </c>
      <c r="L18" s="221">
        <v>0.1</v>
      </c>
      <c r="M18" s="141">
        <f>SUM(G18:L18)</f>
        <v>0.99999999999999989</v>
      </c>
      <c r="U18" s="574"/>
    </row>
    <row r="19" spans="4:21" ht="15" customHeight="1" x14ac:dyDescent="0.25">
      <c r="U19" s="574"/>
    </row>
    <row r="20" spans="4:21" ht="15" customHeight="1" x14ac:dyDescent="0.25">
      <c r="U20" s="574"/>
    </row>
    <row r="21" spans="4:21" ht="15" customHeight="1" thickBot="1" x14ac:dyDescent="0.3"/>
    <row r="22" spans="4:21" ht="15" customHeight="1" thickBot="1" x14ac:dyDescent="0.35">
      <c r="D22" s="209"/>
      <c r="E22" s="138"/>
      <c r="F22" s="138"/>
      <c r="G22" s="596" t="s">
        <v>219</v>
      </c>
      <c r="H22" s="596"/>
      <c r="I22" s="596"/>
      <c r="J22" s="596"/>
      <c r="K22" s="139"/>
      <c r="L22" s="139"/>
      <c r="M22" s="210"/>
      <c r="P22" t="s">
        <v>341</v>
      </c>
    </row>
    <row r="23" spans="4:21" ht="15" customHeight="1" thickBot="1" x14ac:dyDescent="0.35">
      <c r="D23" s="150"/>
      <c r="E23" s="587" t="s">
        <v>206</v>
      </c>
      <c r="F23" s="588"/>
      <c r="G23" s="115"/>
      <c r="H23" s="597">
        <v>33500</v>
      </c>
      <c r="I23" s="598"/>
      <c r="J23" s="131"/>
      <c r="K23" s="587" t="s">
        <v>207</v>
      </c>
      <c r="L23" s="588"/>
      <c r="M23" s="211"/>
      <c r="O23" s="487" t="s">
        <v>329</v>
      </c>
      <c r="P23" s="487" t="s">
        <v>99</v>
      </c>
    </row>
    <row r="24" spans="4:21" ht="15" customHeight="1" thickBot="1" x14ac:dyDescent="0.35">
      <c r="D24" s="150"/>
      <c r="E24" s="133"/>
      <c r="F24" s="130" t="s">
        <v>214</v>
      </c>
      <c r="G24" s="133"/>
      <c r="H24" s="132"/>
      <c r="I24" s="130"/>
      <c r="J24" s="132"/>
      <c r="K24" s="132"/>
      <c r="L24" s="130" t="s">
        <v>214</v>
      </c>
      <c r="M24" s="211"/>
      <c r="O24" s="487" t="s">
        <v>330</v>
      </c>
      <c r="P24" s="488" t="s">
        <v>205</v>
      </c>
    </row>
    <row r="25" spans="4:21" ht="15" customHeight="1" thickBot="1" x14ac:dyDescent="0.35">
      <c r="D25" s="150"/>
      <c r="E25" s="133"/>
      <c r="F25" s="218">
        <v>0.6</v>
      </c>
      <c r="G25" s="140">
        <f>H23*F25</f>
        <v>20100</v>
      </c>
      <c r="H25" s="131"/>
      <c r="I25" s="130"/>
      <c r="J25" s="131"/>
      <c r="K25" s="136"/>
      <c r="L25" s="131">
        <f>100/100-F25</f>
        <v>0.4</v>
      </c>
      <c r="M25" s="212">
        <f>H23*L25</f>
        <v>13400</v>
      </c>
      <c r="O25" s="487" t="s">
        <v>331</v>
      </c>
      <c r="P25" s="488" t="s">
        <v>221</v>
      </c>
      <c r="R25" s="577" t="s">
        <v>357</v>
      </c>
      <c r="S25" s="579" t="s">
        <v>202</v>
      </c>
    </row>
    <row r="26" spans="4:21" ht="15" customHeight="1" thickBot="1" x14ac:dyDescent="0.35">
      <c r="D26" s="150"/>
      <c r="E26" s="115"/>
      <c r="F26" s="213"/>
      <c r="G26" s="140"/>
      <c r="H26" s="130"/>
      <c r="I26" s="130"/>
      <c r="J26" s="130"/>
      <c r="K26" s="130"/>
      <c r="L26" s="222"/>
      <c r="M26" s="212"/>
      <c r="O26" s="487" t="s">
        <v>332</v>
      </c>
      <c r="P26" s="488" t="s">
        <v>54</v>
      </c>
      <c r="R26" s="578" t="s">
        <v>358</v>
      </c>
      <c r="S26" s="579" t="s">
        <v>199</v>
      </c>
    </row>
    <row r="27" spans="4:21" ht="15" customHeight="1" thickBot="1" x14ac:dyDescent="0.35">
      <c r="D27" s="150"/>
      <c r="E27" s="116" t="s">
        <v>183</v>
      </c>
      <c r="F27" s="217">
        <v>0.6</v>
      </c>
      <c r="G27" s="140">
        <f>G25*F27</f>
        <v>12060</v>
      </c>
      <c r="H27" s="130"/>
      <c r="I27" s="130"/>
      <c r="J27" s="130"/>
      <c r="K27" s="116" t="s">
        <v>183</v>
      </c>
      <c r="L27" s="219">
        <v>0.6</v>
      </c>
      <c r="M27" s="212">
        <f>M25*L27</f>
        <v>8040</v>
      </c>
      <c r="O27" s="487" t="s">
        <v>333</v>
      </c>
      <c r="P27" s="488" t="s">
        <v>256</v>
      </c>
    </row>
    <row r="28" spans="4:21" ht="15" customHeight="1" x14ac:dyDescent="0.3">
      <c r="D28" s="150"/>
      <c r="E28" s="116" t="s">
        <v>184</v>
      </c>
      <c r="F28" s="224">
        <f>100/100-F27</f>
        <v>0.4</v>
      </c>
      <c r="G28" s="140">
        <f>G25*F28</f>
        <v>8040</v>
      </c>
      <c r="H28" s="130"/>
      <c r="I28" s="130"/>
      <c r="J28" s="130"/>
      <c r="K28" s="114" t="s">
        <v>184</v>
      </c>
      <c r="L28" s="223">
        <f>100/100-L27</f>
        <v>0.4</v>
      </c>
      <c r="M28" s="212">
        <f>M25*L28</f>
        <v>5360</v>
      </c>
      <c r="O28" s="487" t="s">
        <v>334</v>
      </c>
      <c r="P28" s="488" t="s">
        <v>222</v>
      </c>
    </row>
    <row r="29" spans="4:21" ht="15" customHeight="1" thickBot="1" x14ac:dyDescent="0.3">
      <c r="D29" s="150"/>
      <c r="E29" s="115"/>
      <c r="F29" s="115"/>
      <c r="G29" s="115"/>
      <c r="H29" s="130"/>
      <c r="I29" s="130"/>
      <c r="J29" s="130"/>
      <c r="K29" s="130"/>
      <c r="L29" s="130"/>
      <c r="M29" s="211"/>
      <c r="O29" s="487" t="s">
        <v>335</v>
      </c>
      <c r="P29" s="488">
        <v>7</v>
      </c>
    </row>
    <row r="30" spans="4:21" ht="15" customHeight="1" thickBot="1" x14ac:dyDescent="0.35">
      <c r="D30" s="589" t="s">
        <v>216</v>
      </c>
      <c r="E30" s="590"/>
      <c r="F30" s="590"/>
      <c r="G30" s="591"/>
      <c r="H30" s="214"/>
      <c r="I30" s="214"/>
      <c r="J30" s="589" t="s">
        <v>217</v>
      </c>
      <c r="K30" s="590"/>
      <c r="L30" s="590"/>
      <c r="M30" s="591"/>
      <c r="O30" s="487" t="s">
        <v>336</v>
      </c>
      <c r="P30" s="488">
        <v>8</v>
      </c>
    </row>
    <row r="31" spans="4:21" ht="15" customHeight="1" x14ac:dyDescent="0.25">
      <c r="D31" s="150"/>
      <c r="E31" s="592">
        <f>(G27+G28)/2</f>
        <v>10050</v>
      </c>
      <c r="F31" s="593"/>
      <c r="G31" s="115"/>
      <c r="H31" s="130"/>
      <c r="I31" s="130"/>
      <c r="J31" s="130"/>
      <c r="K31" s="592">
        <f>(M27+M28)/2</f>
        <v>6700</v>
      </c>
      <c r="L31" s="593"/>
      <c r="M31" s="211"/>
      <c r="O31" s="487" t="s">
        <v>337</v>
      </c>
      <c r="P31" s="488">
        <v>9</v>
      </c>
    </row>
    <row r="32" spans="4:21" ht="15" customHeight="1" thickBot="1" x14ac:dyDescent="0.3">
      <c r="D32" s="150"/>
      <c r="E32" s="594"/>
      <c r="F32" s="595"/>
      <c r="G32" s="115"/>
      <c r="H32" s="130"/>
      <c r="I32" s="130"/>
      <c r="J32" s="130"/>
      <c r="K32" s="594"/>
      <c r="L32" s="595"/>
      <c r="M32" s="211"/>
      <c r="O32" s="487" t="s">
        <v>338</v>
      </c>
      <c r="P32" s="489">
        <v>10</v>
      </c>
    </row>
    <row r="33" spans="2:18" ht="15" customHeight="1" x14ac:dyDescent="0.3">
      <c r="D33" s="150"/>
      <c r="E33" s="115"/>
      <c r="F33" s="115"/>
      <c r="G33" s="582" t="s">
        <v>277</v>
      </c>
      <c r="H33" s="582"/>
      <c r="I33" s="582"/>
      <c r="J33" s="582"/>
      <c r="K33" s="130"/>
      <c r="L33" s="130"/>
      <c r="M33" s="211"/>
    </row>
    <row r="34" spans="2:18" ht="15" customHeight="1" thickBot="1" x14ac:dyDescent="0.35">
      <c r="D34" s="208"/>
      <c r="E34" s="161"/>
      <c r="F34" s="161"/>
      <c r="G34" s="161"/>
      <c r="H34" s="583">
        <f>E31+K31</f>
        <v>16750</v>
      </c>
      <c r="I34" s="584"/>
      <c r="J34" s="215"/>
      <c r="K34" s="215"/>
      <c r="L34" s="215"/>
      <c r="M34" s="216"/>
    </row>
    <row r="35" spans="2:18" ht="15" customHeight="1" x14ac:dyDescent="0.25"/>
    <row r="36" spans="2:18" ht="15" customHeight="1" x14ac:dyDescent="0.3">
      <c r="D36" s="585" t="s">
        <v>174</v>
      </c>
      <c r="E36" s="585"/>
      <c r="F36" s="585"/>
      <c r="G36" s="2" t="s">
        <v>159</v>
      </c>
      <c r="H36" s="220">
        <v>0.1</v>
      </c>
      <c r="I36" s="221">
        <v>0.2</v>
      </c>
      <c r="J36" s="221">
        <v>0.3</v>
      </c>
      <c r="K36" s="221">
        <v>0.5</v>
      </c>
      <c r="L36" s="45" t="s">
        <v>158</v>
      </c>
      <c r="M36" s="46" t="s">
        <v>165</v>
      </c>
    </row>
    <row r="37" spans="2:18" ht="15" customHeight="1" x14ac:dyDescent="0.3">
      <c r="D37" s="586" t="s">
        <v>176</v>
      </c>
      <c r="E37" s="586"/>
      <c r="F37" s="586"/>
      <c r="G37" s="220">
        <v>0.6</v>
      </c>
      <c r="H37" s="221">
        <v>0</v>
      </c>
      <c r="I37" s="221">
        <v>0.1</v>
      </c>
      <c r="J37" s="221">
        <v>0.15</v>
      </c>
      <c r="K37" s="221">
        <v>0.1</v>
      </c>
      <c r="L37" s="221">
        <v>0.05</v>
      </c>
      <c r="M37" s="141">
        <f>SUM(G37:L37)</f>
        <v>1</v>
      </c>
    </row>
    <row r="39" spans="2:18" ht="15" customHeight="1" thickBot="1" x14ac:dyDescent="0.3"/>
    <row r="40" spans="2:18" ht="15.75" thickBot="1" x14ac:dyDescent="0.3">
      <c r="I40" s="128"/>
    </row>
    <row r="41" spans="2:18" ht="23.25" x14ac:dyDescent="0.35">
      <c r="B41" s="204" t="s">
        <v>173</v>
      </c>
    </row>
    <row r="42" spans="2:18" ht="18.75" x14ac:dyDescent="0.3">
      <c r="B42" s="580" t="s">
        <v>232</v>
      </c>
      <c r="C42" s="580"/>
      <c r="D42" s="580"/>
      <c r="E42" s="580"/>
      <c r="F42" s="580"/>
      <c r="G42" s="580"/>
      <c r="H42" s="580"/>
      <c r="I42" s="580"/>
      <c r="J42" s="580"/>
      <c r="K42" s="580"/>
      <c r="L42" s="580"/>
      <c r="M42" s="580"/>
      <c r="N42" s="580"/>
    </row>
    <row r="43" spans="2:18" ht="18.75" x14ac:dyDescent="0.3">
      <c r="B43" s="580" t="s">
        <v>348</v>
      </c>
      <c r="C43" s="580"/>
      <c r="D43" s="580"/>
      <c r="E43" s="580"/>
      <c r="F43" s="580"/>
      <c r="G43" s="580"/>
      <c r="H43" s="580"/>
      <c r="I43" s="580"/>
      <c r="J43" s="580"/>
      <c r="K43" s="580"/>
      <c r="L43" s="580"/>
      <c r="M43" s="580"/>
      <c r="N43" s="580"/>
    </row>
    <row r="44" spans="2:18" ht="18.75" x14ac:dyDescent="0.3">
      <c r="B44" s="580" t="s">
        <v>349</v>
      </c>
      <c r="C44" s="580"/>
      <c r="D44" s="580"/>
      <c r="E44" s="580"/>
      <c r="F44" s="580"/>
      <c r="G44" s="580"/>
      <c r="H44" s="580"/>
      <c r="I44" s="580"/>
      <c r="J44" s="580"/>
      <c r="K44" s="580"/>
      <c r="L44" s="580"/>
      <c r="M44" s="580"/>
      <c r="N44" s="580"/>
    </row>
    <row r="45" spans="2:18" ht="18.75" x14ac:dyDescent="0.3">
      <c r="B45" s="580" t="s">
        <v>226</v>
      </c>
      <c r="C45" s="580"/>
      <c r="D45" s="580"/>
      <c r="E45" s="580"/>
      <c r="F45" s="580"/>
      <c r="G45" s="580"/>
      <c r="H45" s="580"/>
      <c r="I45" s="580"/>
      <c r="J45" s="580"/>
      <c r="K45" s="580"/>
      <c r="L45" s="580"/>
      <c r="M45" s="580"/>
      <c r="N45" s="580"/>
      <c r="O45" s="580"/>
      <c r="P45" s="580"/>
      <c r="Q45" s="580"/>
      <c r="R45" s="580"/>
    </row>
    <row r="46" spans="2:18" ht="18.75" x14ac:dyDescent="0.3">
      <c r="B46" s="580" t="s">
        <v>227</v>
      </c>
      <c r="C46" s="580"/>
      <c r="D46" s="580"/>
      <c r="E46" s="580"/>
      <c r="F46" s="580"/>
      <c r="G46" s="580"/>
      <c r="H46" s="580"/>
      <c r="I46" s="580"/>
      <c r="J46" s="580"/>
      <c r="K46" s="580"/>
      <c r="L46" s="580"/>
      <c r="M46" s="580"/>
      <c r="N46" s="580"/>
      <c r="O46" s="580"/>
      <c r="P46" s="580"/>
      <c r="Q46" s="580"/>
      <c r="R46" s="580"/>
    </row>
    <row r="47" spans="2:18" ht="18.75" x14ac:dyDescent="0.3">
      <c r="B47" s="581" t="s">
        <v>228</v>
      </c>
      <c r="C47" s="581"/>
      <c r="D47" s="581"/>
      <c r="E47" s="581"/>
      <c r="F47" s="581"/>
      <c r="G47" s="581"/>
      <c r="H47" s="581"/>
      <c r="I47" s="581"/>
      <c r="J47" s="581"/>
      <c r="K47" s="581"/>
      <c r="L47" s="581"/>
      <c r="M47" s="581"/>
      <c r="N47" s="581"/>
      <c r="O47" s="581"/>
      <c r="P47" s="581"/>
    </row>
    <row r="48" spans="2:18" ht="18.75" x14ac:dyDescent="0.3">
      <c r="B48" s="47" t="s">
        <v>350</v>
      </c>
      <c r="C48" s="47"/>
      <c r="D48" s="7"/>
      <c r="E48" s="7"/>
      <c r="F48" s="7"/>
      <c r="G48" s="7"/>
    </row>
    <row r="49" spans="2:18" ht="18.75" x14ac:dyDescent="0.3">
      <c r="B49" s="580" t="s">
        <v>229</v>
      </c>
      <c r="C49" s="580"/>
      <c r="D49" s="580"/>
      <c r="E49" s="580"/>
      <c r="F49" s="580"/>
      <c r="G49" s="580"/>
      <c r="H49" s="580"/>
      <c r="I49" s="580"/>
      <c r="J49" s="580"/>
      <c r="K49" s="580"/>
      <c r="L49" s="580"/>
      <c r="M49" s="580"/>
      <c r="N49" s="580"/>
      <c r="O49" s="580"/>
      <c r="P49" s="580"/>
      <c r="Q49" s="580"/>
    </row>
    <row r="50" spans="2:18" ht="18.75" x14ac:dyDescent="0.3">
      <c r="B50" s="580" t="s">
        <v>230</v>
      </c>
      <c r="C50" s="580"/>
      <c r="D50" s="580"/>
      <c r="E50" s="580"/>
      <c r="F50" s="580"/>
      <c r="G50" s="580"/>
      <c r="H50" s="580"/>
      <c r="I50" s="580"/>
      <c r="J50" s="580"/>
      <c r="K50" s="580"/>
      <c r="L50" s="580"/>
      <c r="M50" s="580"/>
      <c r="N50" s="580"/>
      <c r="O50" s="580"/>
      <c r="P50" s="580"/>
      <c r="Q50" s="580"/>
    </row>
    <row r="51" spans="2:18" ht="18" customHeight="1" x14ac:dyDescent="0.3">
      <c r="B51" s="47"/>
      <c r="C51" s="47"/>
      <c r="D51" s="7"/>
      <c r="E51" s="7"/>
      <c r="F51" s="7"/>
      <c r="G51" s="7"/>
    </row>
    <row r="52" spans="2:18" ht="18" customHeight="1" x14ac:dyDescent="0.3">
      <c r="B52" s="580" t="s">
        <v>231</v>
      </c>
      <c r="C52" s="580"/>
      <c r="D52" s="580"/>
      <c r="E52" s="580"/>
      <c r="F52" s="580"/>
      <c r="G52" s="580"/>
      <c r="H52" s="580"/>
      <c r="I52" s="580"/>
      <c r="J52" s="580"/>
      <c r="K52" s="580"/>
      <c r="L52" s="580"/>
      <c r="M52" s="580"/>
      <c r="N52" s="580"/>
      <c r="O52" s="580"/>
      <c r="P52" s="580"/>
      <c r="Q52" s="580"/>
      <c r="R52" s="580"/>
    </row>
    <row r="53" spans="2:18" ht="18.75" x14ac:dyDescent="0.3">
      <c r="B53" s="48" t="s">
        <v>181</v>
      </c>
      <c r="C53" s="47"/>
      <c r="D53" s="7"/>
      <c r="E53" s="7"/>
      <c r="F53" s="7"/>
      <c r="G53" s="7"/>
    </row>
    <row r="54" spans="2:18" ht="18.75" x14ac:dyDescent="0.3">
      <c r="B54" s="47" t="s">
        <v>182</v>
      </c>
      <c r="C54" s="47"/>
      <c r="D54" s="7"/>
      <c r="E54" s="7"/>
      <c r="F54" s="7"/>
      <c r="G54" s="7"/>
    </row>
    <row r="55" spans="2:18" ht="18.75" x14ac:dyDescent="0.3">
      <c r="B55" s="47"/>
      <c r="C55" s="47"/>
      <c r="D55" s="7"/>
      <c r="E55" s="7"/>
      <c r="F55" s="7"/>
      <c r="G55" s="7"/>
    </row>
    <row r="56" spans="2:18" ht="18.75" x14ac:dyDescent="0.3">
      <c r="B56" s="203" t="s">
        <v>351</v>
      </c>
      <c r="C56" s="47"/>
      <c r="D56" s="7"/>
      <c r="E56" s="7"/>
      <c r="F56" s="7"/>
      <c r="G56" s="7"/>
    </row>
    <row r="57" spans="2:18" x14ac:dyDescent="0.25">
      <c r="B57" s="7"/>
      <c r="C57" s="7"/>
      <c r="D57" s="7"/>
      <c r="E57" s="7"/>
      <c r="F57" s="7"/>
      <c r="G57" s="7"/>
    </row>
    <row r="58" spans="2:18" x14ac:dyDescent="0.25">
      <c r="B58" s="7"/>
      <c r="C58" s="7"/>
      <c r="D58" s="7"/>
      <c r="E58" s="7"/>
      <c r="F58" s="7"/>
      <c r="G58" s="7"/>
    </row>
    <row r="59" spans="2:18" x14ac:dyDescent="0.25">
      <c r="B59" s="7"/>
      <c r="C59" s="7"/>
      <c r="D59" s="7"/>
      <c r="E59" s="7"/>
      <c r="F59" s="7"/>
      <c r="G59" s="7"/>
    </row>
    <row r="60" spans="2:18" x14ac:dyDescent="0.25">
      <c r="B60" s="7"/>
      <c r="C60" s="7"/>
      <c r="D60" s="7"/>
      <c r="E60" s="7"/>
      <c r="F60" s="7"/>
      <c r="G60" s="7"/>
    </row>
    <row r="61" spans="2:18" x14ac:dyDescent="0.25">
      <c r="B61" s="7"/>
      <c r="C61" s="7"/>
      <c r="D61" s="7"/>
      <c r="E61" s="7"/>
      <c r="F61" s="7"/>
      <c r="G61" s="7"/>
    </row>
    <row r="62" spans="2:18" x14ac:dyDescent="0.25">
      <c r="B62" s="7"/>
      <c r="C62" s="7"/>
      <c r="D62" s="7"/>
      <c r="E62" s="7"/>
      <c r="F62" s="7"/>
      <c r="G62" s="7"/>
    </row>
    <row r="63" spans="2:18" x14ac:dyDescent="0.25">
      <c r="B63" s="7"/>
      <c r="C63" s="7"/>
      <c r="D63" s="7"/>
      <c r="E63" s="7"/>
      <c r="F63" s="7"/>
      <c r="G63" s="7"/>
    </row>
    <row r="64" spans="2:18" x14ac:dyDescent="0.25">
      <c r="B64" s="7"/>
      <c r="C64" s="7"/>
      <c r="D64" s="7"/>
      <c r="E64" s="7"/>
      <c r="F64" s="7"/>
      <c r="G64" s="7"/>
    </row>
    <row r="65" spans="2:7" x14ac:dyDescent="0.25">
      <c r="B65" s="7"/>
      <c r="C65" s="7"/>
      <c r="D65" s="7"/>
      <c r="E65" s="7"/>
      <c r="F65" s="7"/>
      <c r="G65" s="7"/>
    </row>
  </sheetData>
  <sheetProtection selectLockedCells="1"/>
  <mergeCells count="35">
    <mergeCell ref="G3:J3"/>
    <mergeCell ref="K4:L4"/>
    <mergeCell ref="E4:F4"/>
    <mergeCell ref="D11:G11"/>
    <mergeCell ref="J11:M11"/>
    <mergeCell ref="E12:F13"/>
    <mergeCell ref="K12:L13"/>
    <mergeCell ref="H4:I4"/>
    <mergeCell ref="G14:J14"/>
    <mergeCell ref="H15:I15"/>
    <mergeCell ref="D6:E6"/>
    <mergeCell ref="J6:K6"/>
    <mergeCell ref="D17:F17"/>
    <mergeCell ref="D18:F18"/>
    <mergeCell ref="G22:J22"/>
    <mergeCell ref="E23:F23"/>
    <mergeCell ref="H23:I23"/>
    <mergeCell ref="K23:L23"/>
    <mergeCell ref="D30:G30"/>
    <mergeCell ref="J30:M30"/>
    <mergeCell ref="E31:F32"/>
    <mergeCell ref="K31:L32"/>
    <mergeCell ref="G33:J33"/>
    <mergeCell ref="H34:I34"/>
    <mergeCell ref="D36:F36"/>
    <mergeCell ref="D37:F37"/>
    <mergeCell ref="B42:N42"/>
    <mergeCell ref="B43:N43"/>
    <mergeCell ref="B44:N44"/>
    <mergeCell ref="B45:R45"/>
    <mergeCell ref="B52:R52"/>
    <mergeCell ref="B46:R46"/>
    <mergeCell ref="B47:P47"/>
    <mergeCell ref="B49:Q49"/>
    <mergeCell ref="B50:Q50"/>
  </mergeCells>
  <phoneticPr fontId="20" type="noConversion"/>
  <dataValidations count="3">
    <dataValidation type="list" allowBlank="1" showInputMessage="1" showErrorMessage="1" sqref="R1" xr:uid="{976DF5E0-6F06-4670-996F-AC054BEBB18E}">
      <formula1>$P$3:$P$13</formula1>
    </dataValidation>
    <dataValidation type="list" allowBlank="1" showInputMessage="1" showErrorMessage="1" sqref="T1:T1048576" xr:uid="{3A0C8FA1-67D9-4F4B-8C4A-A7CFF66DEF19}">
      <formula1>$P$4:$P$13</formula1>
    </dataValidation>
    <dataValidation type="list" allowBlank="1" showInputMessage="1" showErrorMessage="1" sqref="S25:S26 S6:S7" xr:uid="{99906BCA-17C6-4D14-87A9-00CF08A62297}">
      <formula1>$U$6:$U$20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C752"/>
  <sheetViews>
    <sheetView zoomScale="80" zoomScaleNormal="80" workbookViewId="0">
      <pane ySplit="1" topLeftCell="A2" activePane="bottomLeft" state="frozen"/>
      <selection pane="bottomLeft" activeCell="J8" sqref="J8"/>
    </sheetView>
  </sheetViews>
  <sheetFormatPr baseColWidth="10" defaultColWidth="11.5703125" defaultRowHeight="15" x14ac:dyDescent="0.25"/>
  <cols>
    <col min="1" max="1" width="11.5703125" style="34"/>
    <col min="2" max="2" width="12" style="34" bestFit="1" customWidth="1"/>
    <col min="3" max="3" width="8.28515625" style="228" bestFit="1" customWidth="1"/>
    <col min="4" max="4" width="14.5703125" style="34" bestFit="1" customWidth="1"/>
    <col min="5" max="5" width="26.85546875" style="34" bestFit="1" customWidth="1"/>
    <col min="6" max="6" width="11.5703125" style="34"/>
    <col min="7" max="7" width="5.7109375" style="34" customWidth="1"/>
    <col min="8" max="8" width="6.5703125" style="34" bestFit="1" customWidth="1"/>
    <col min="9" max="9" width="9.140625" style="35" bestFit="1" customWidth="1"/>
    <col min="10" max="10" width="7.5703125" style="34" bestFit="1" customWidth="1"/>
    <col min="11" max="11" width="6.42578125" style="35" bestFit="1" customWidth="1"/>
    <col min="12" max="12" width="11.7109375" style="34" customWidth="1"/>
    <col min="13" max="13" width="11.5703125" style="84"/>
    <col min="14" max="14" width="9.28515625" style="36" bestFit="1" customWidth="1"/>
    <col min="15" max="15" width="11.5703125" style="36"/>
    <col min="16" max="16" width="10.85546875" style="36" customWidth="1"/>
    <col min="17" max="21" width="5.85546875" style="37" customWidth="1"/>
    <col min="22" max="22" width="7" style="37" customWidth="1"/>
    <col min="23" max="23" width="6.28515625" style="37" customWidth="1"/>
    <col min="24" max="24" width="7.140625" style="37" customWidth="1"/>
    <col min="25" max="25" width="6.7109375" style="37" customWidth="1"/>
    <col min="26" max="26" width="6.85546875" style="37" customWidth="1"/>
    <col min="27" max="27" width="8" style="37" customWidth="1"/>
    <col min="28" max="28" width="7.42578125" style="37" bestFit="1" customWidth="1"/>
    <col min="29" max="29" width="16.7109375" style="84" hidden="1" customWidth="1"/>
    <col min="30" max="30" width="14.140625" style="36" hidden="1" customWidth="1"/>
    <col min="31" max="31" width="12.7109375" style="84" hidden="1" customWidth="1"/>
    <col min="32" max="32" width="13" style="36" hidden="1" customWidth="1"/>
    <col min="33" max="34" width="6.7109375" style="36" hidden="1" customWidth="1"/>
    <col min="35" max="35" width="7" style="36" hidden="1" customWidth="1"/>
    <col min="36" max="36" width="6.7109375" style="36" hidden="1" customWidth="1"/>
    <col min="37" max="37" width="11.7109375" style="36" hidden="1" customWidth="1"/>
    <col min="38" max="38" width="10" style="36" hidden="1" customWidth="1"/>
    <col min="39" max="39" width="12" style="36" hidden="1" customWidth="1"/>
    <col min="40" max="40" width="11.5703125" style="84" hidden="1" customWidth="1"/>
    <col min="41" max="41" width="11.28515625" style="36" hidden="1" customWidth="1"/>
    <col min="42" max="42" width="14" style="85" hidden="1" customWidth="1"/>
    <col min="43" max="55" width="11.5703125" style="81"/>
    <col min="56" max="16384" width="11.5703125" style="36"/>
  </cols>
  <sheetData>
    <row r="1" spans="1:55" ht="30" x14ac:dyDescent="0.25">
      <c r="A1" s="64" t="s">
        <v>0</v>
      </c>
      <c r="B1" s="65" t="s">
        <v>1</v>
      </c>
      <c r="C1" s="226" t="s">
        <v>2</v>
      </c>
      <c r="D1" s="66" t="s">
        <v>3</v>
      </c>
      <c r="E1" s="67" t="s">
        <v>4</v>
      </c>
      <c r="F1" s="65" t="s">
        <v>5</v>
      </c>
      <c r="G1" s="65" t="s">
        <v>17</v>
      </c>
      <c r="H1" s="68" t="s">
        <v>18</v>
      </c>
      <c r="I1" s="69" t="s">
        <v>19</v>
      </c>
      <c r="J1" s="70" t="s">
        <v>20</v>
      </c>
      <c r="K1" s="71" t="s">
        <v>21</v>
      </c>
      <c r="L1" s="72" t="s">
        <v>22</v>
      </c>
      <c r="M1" s="250" t="s">
        <v>235</v>
      </c>
      <c r="N1" s="67" t="s">
        <v>198</v>
      </c>
      <c r="O1" s="73" t="s">
        <v>6</v>
      </c>
      <c r="P1" s="73" t="s">
        <v>7</v>
      </c>
      <c r="Q1" s="73" t="s">
        <v>166</v>
      </c>
      <c r="R1" s="73" t="s">
        <v>167</v>
      </c>
      <c r="S1" s="74" t="s">
        <v>168</v>
      </c>
      <c r="T1" s="74" t="s">
        <v>8</v>
      </c>
      <c r="U1" s="74" t="s">
        <v>9</v>
      </c>
      <c r="V1" s="75" t="s">
        <v>10</v>
      </c>
      <c r="W1" s="75" t="s">
        <v>11</v>
      </c>
      <c r="X1" s="75" t="s">
        <v>12</v>
      </c>
      <c r="Y1" s="75" t="s">
        <v>13</v>
      </c>
      <c r="Z1" s="75" t="s">
        <v>14</v>
      </c>
      <c r="AA1" s="75" t="s">
        <v>15</v>
      </c>
      <c r="AB1" s="76" t="s">
        <v>16</v>
      </c>
      <c r="AC1" s="77" t="s">
        <v>155</v>
      </c>
      <c r="AD1" s="78" t="s">
        <v>156</v>
      </c>
      <c r="AE1" s="77" t="s">
        <v>157</v>
      </c>
      <c r="AF1" s="79" t="s">
        <v>159</v>
      </c>
      <c r="AG1" s="79" t="s">
        <v>169</v>
      </c>
      <c r="AH1" s="79" t="s">
        <v>170</v>
      </c>
      <c r="AI1" s="79" t="s">
        <v>171</v>
      </c>
      <c r="AJ1" s="79" t="s">
        <v>172</v>
      </c>
      <c r="AK1" s="78" t="s">
        <v>158</v>
      </c>
      <c r="AL1" s="78" t="s">
        <v>164</v>
      </c>
      <c r="AM1" s="78" t="s">
        <v>163</v>
      </c>
      <c r="AN1" s="77" t="s">
        <v>160</v>
      </c>
      <c r="AO1" s="78" t="s">
        <v>161</v>
      </c>
      <c r="AP1" s="80" t="s">
        <v>162</v>
      </c>
    </row>
    <row r="2" spans="1:55" s="49" customFormat="1" x14ac:dyDescent="0.25">
      <c r="A2" s="466">
        <v>7</v>
      </c>
      <c r="B2" s="33"/>
      <c r="C2" s="465" t="s">
        <v>201</v>
      </c>
      <c r="D2" s="33"/>
      <c r="E2" s="33"/>
      <c r="F2" s="33" t="s">
        <v>33</v>
      </c>
      <c r="G2" s="33"/>
      <c r="H2" s="33"/>
      <c r="I2" s="18"/>
      <c r="J2" s="33"/>
      <c r="K2" s="18"/>
      <c r="L2" s="33"/>
      <c r="M2" s="248">
        <f t="shared" ref="M2:M33" si="0">G2*H2</f>
        <v>0</v>
      </c>
      <c r="N2" s="438" t="s">
        <v>202</v>
      </c>
      <c r="O2" s="438"/>
      <c r="P2" s="43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9"/>
      <c r="AC2" s="461">
        <f t="shared" ref="AC2:AC33" si="1">((H2-(H2*I2))*G2)-(((H2-(H2*I2))*G2)*K2)</f>
        <v>0</v>
      </c>
      <c r="AD2" s="462">
        <f t="shared" ref="AD2:AD17" si="2">G2*J2</f>
        <v>0</v>
      </c>
      <c r="AE2" s="461">
        <f t="shared" ref="AE2:AE33" si="3">IF(AD:AD=0,0,AD:AD/AC:AC)</f>
        <v>0</v>
      </c>
      <c r="AF2" s="463">
        <f>AD2*'Hypothése des ventes'!$G$18</f>
        <v>0</v>
      </c>
      <c r="AG2" s="463">
        <f>(AD2-(AD2*'Hypothése des ventes'!$H$17))*'Hypothése des ventes'!$H$18</f>
        <v>0</v>
      </c>
      <c r="AH2" s="463">
        <f>(AD2-(AD2*'Hypothése des ventes'!$I$17))*'Hypothése des ventes'!$I$18</f>
        <v>0</v>
      </c>
      <c r="AI2" s="463">
        <f>(AD2-(AD2*'Hypothése des ventes'!$J$17))*'Hypothése des ventes'!$J$18</f>
        <v>0</v>
      </c>
      <c r="AJ2" s="463">
        <f>(AD2-(AD2*'Hypothése des ventes'!$K$17))*'Hypothése des ventes'!$K$18</f>
        <v>0</v>
      </c>
      <c r="AK2" s="463">
        <f>-(AC2*'Hypothése des ventes'!$L$18)</f>
        <v>0</v>
      </c>
      <c r="AL2" s="462">
        <f t="shared" ref="AL2:AL33" si="4">AC2*L2</f>
        <v>0</v>
      </c>
      <c r="AM2" s="462">
        <f t="shared" ref="AM2:AM33" si="5">((AF2+AG2+AH2+AI2+AJ2+AK2)*0.8)+AL2</f>
        <v>0</v>
      </c>
      <c r="AN2" s="461">
        <f t="shared" ref="AN2:AN33" si="6">IF(AM:AM=0,0,AM:AM/AC:AC)</f>
        <v>0</v>
      </c>
      <c r="AO2" s="461">
        <f t="shared" ref="AO2:AO33" si="7">AM2-AC2</f>
        <v>0</v>
      </c>
      <c r="AP2" s="464">
        <f t="shared" ref="AP2:AP33" si="8">IF(AO:AO=0,0,AO:AO/AM:AM)</f>
        <v>0</v>
      </c>
      <c r="AQ2" s="51"/>
      <c r="AR2" s="51"/>
      <c r="AS2" s="51"/>
      <c r="AT2" s="51"/>
      <c r="AU2" s="51"/>
      <c r="AV2" s="51"/>
      <c r="AW2" s="51"/>
      <c r="AX2" s="51"/>
      <c r="AY2" s="51"/>
      <c r="AZ2" s="51"/>
      <c r="BA2" s="51"/>
      <c r="BB2" s="51"/>
      <c r="BC2" s="51"/>
    </row>
    <row r="3" spans="1:55" s="49" customFormat="1" x14ac:dyDescent="0.25">
      <c r="A3" s="466">
        <v>7</v>
      </c>
      <c r="B3" s="33"/>
      <c r="C3" s="465" t="s">
        <v>200</v>
      </c>
      <c r="D3" s="33"/>
      <c r="E3" s="33"/>
      <c r="F3" s="33" t="s">
        <v>33</v>
      </c>
      <c r="G3" s="33"/>
      <c r="H3" s="33"/>
      <c r="I3" s="18"/>
      <c r="J3" s="33"/>
      <c r="K3" s="18"/>
      <c r="L3" s="33"/>
      <c r="M3" s="248">
        <f t="shared" si="0"/>
        <v>0</v>
      </c>
      <c r="N3" s="438" t="s">
        <v>202</v>
      </c>
      <c r="O3" s="438"/>
      <c r="P3" s="43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9"/>
      <c r="AC3" s="461">
        <f t="shared" si="1"/>
        <v>0</v>
      </c>
      <c r="AD3" s="462">
        <f t="shared" si="2"/>
        <v>0</v>
      </c>
      <c r="AE3" s="461">
        <f t="shared" si="3"/>
        <v>0</v>
      </c>
      <c r="AF3" s="463">
        <f>AD3*'Hypothése des ventes'!$G$18</f>
        <v>0</v>
      </c>
      <c r="AG3" s="463">
        <f>(AD3-(AD3*'Hypothése des ventes'!$H$17))*'Hypothése des ventes'!$H$18</f>
        <v>0</v>
      </c>
      <c r="AH3" s="463">
        <f>(AD3-(AD3*'Hypothése des ventes'!$I$17))*'Hypothése des ventes'!$I$18</f>
        <v>0</v>
      </c>
      <c r="AI3" s="463">
        <f>(AD3-(AD3*'Hypothése des ventes'!$J$17))*'Hypothése des ventes'!$J$18</f>
        <v>0</v>
      </c>
      <c r="AJ3" s="463">
        <f>(AD3-(AD3*'Hypothése des ventes'!$K$17))*'Hypothése des ventes'!$K$18</f>
        <v>0</v>
      </c>
      <c r="AK3" s="463">
        <f>-(AC3*'Hypothése des ventes'!$L$18)</f>
        <v>0</v>
      </c>
      <c r="AL3" s="462">
        <f t="shared" si="4"/>
        <v>0</v>
      </c>
      <c r="AM3" s="462">
        <f t="shared" si="5"/>
        <v>0</v>
      </c>
      <c r="AN3" s="461">
        <f t="shared" si="6"/>
        <v>0</v>
      </c>
      <c r="AO3" s="461">
        <f t="shared" si="7"/>
        <v>0</v>
      </c>
      <c r="AP3" s="464">
        <f t="shared" si="8"/>
        <v>0</v>
      </c>
      <c r="AQ3" s="51"/>
      <c r="AR3" s="51"/>
      <c r="AS3" s="51"/>
      <c r="AT3" s="51"/>
      <c r="AU3" s="51"/>
      <c r="AV3" s="51"/>
      <c r="AW3" s="51"/>
      <c r="AX3" s="51"/>
      <c r="AY3" s="51"/>
      <c r="AZ3" s="51"/>
      <c r="BA3" s="51"/>
      <c r="BB3" s="51"/>
      <c r="BC3" s="51"/>
    </row>
    <row r="4" spans="1:55" s="49" customFormat="1" x14ac:dyDescent="0.25">
      <c r="A4" s="466">
        <v>7</v>
      </c>
      <c r="B4" s="33"/>
      <c r="C4" s="465" t="s">
        <v>201</v>
      </c>
      <c r="D4" s="33"/>
      <c r="E4" s="33"/>
      <c r="F4" s="33" t="s">
        <v>33</v>
      </c>
      <c r="G4" s="33"/>
      <c r="H4" s="33"/>
      <c r="I4" s="18"/>
      <c r="J4" s="33"/>
      <c r="K4" s="18"/>
      <c r="L4" s="33"/>
      <c r="M4" s="248">
        <f t="shared" si="0"/>
        <v>0</v>
      </c>
      <c r="N4" s="438" t="s">
        <v>199</v>
      </c>
      <c r="O4" s="438"/>
      <c r="P4" s="438"/>
      <c r="Q4" s="28"/>
      <c r="R4" s="28"/>
      <c r="S4" s="28"/>
      <c r="T4" s="28"/>
      <c r="U4" s="28"/>
      <c r="V4" s="28"/>
      <c r="W4" s="28"/>
      <c r="X4" s="28"/>
      <c r="Y4" s="28"/>
      <c r="Z4" s="28"/>
      <c r="AA4" s="28"/>
      <c r="AB4" s="29"/>
      <c r="AC4" s="461">
        <f t="shared" si="1"/>
        <v>0</v>
      </c>
      <c r="AD4" s="462">
        <f t="shared" si="2"/>
        <v>0</v>
      </c>
      <c r="AE4" s="461">
        <f t="shared" si="3"/>
        <v>0</v>
      </c>
      <c r="AF4" s="463">
        <f>AD4*'Hypothése des ventes'!$G$18</f>
        <v>0</v>
      </c>
      <c r="AG4" s="463">
        <f>(AD4-(AD4*'Hypothése des ventes'!$H$17))*'Hypothése des ventes'!$H$18</f>
        <v>0</v>
      </c>
      <c r="AH4" s="463">
        <f>(AD4-(AD4*'Hypothése des ventes'!$I$17))*'Hypothése des ventes'!$I$18</f>
        <v>0</v>
      </c>
      <c r="AI4" s="463">
        <f>(AD4-(AD4*'Hypothése des ventes'!$J$17))*'Hypothése des ventes'!$J$18</f>
        <v>0</v>
      </c>
      <c r="AJ4" s="463">
        <f>(AD4-(AD4*'Hypothése des ventes'!$K$17))*'Hypothése des ventes'!$K$18</f>
        <v>0</v>
      </c>
      <c r="AK4" s="463">
        <f>-(AC4*'Hypothése des ventes'!$L$18)</f>
        <v>0</v>
      </c>
      <c r="AL4" s="462">
        <f t="shared" si="4"/>
        <v>0</v>
      </c>
      <c r="AM4" s="462">
        <f t="shared" si="5"/>
        <v>0</v>
      </c>
      <c r="AN4" s="461">
        <f t="shared" si="6"/>
        <v>0</v>
      </c>
      <c r="AO4" s="461">
        <f t="shared" si="7"/>
        <v>0</v>
      </c>
      <c r="AP4" s="464">
        <f t="shared" si="8"/>
        <v>0</v>
      </c>
      <c r="AQ4" s="51"/>
      <c r="AR4" s="51"/>
      <c r="AS4" s="51"/>
      <c r="AT4" s="51"/>
      <c r="AU4" s="51"/>
      <c r="AV4" s="51"/>
      <c r="AW4" s="51"/>
      <c r="AX4" s="51"/>
      <c r="AY4" s="51"/>
      <c r="AZ4" s="51"/>
      <c r="BA4" s="51"/>
      <c r="BB4" s="51"/>
      <c r="BC4" s="51"/>
    </row>
    <row r="5" spans="1:55" s="49" customFormat="1" x14ac:dyDescent="0.25">
      <c r="A5" s="466">
        <v>7</v>
      </c>
      <c r="B5" s="33"/>
      <c r="C5" s="465" t="s">
        <v>200</v>
      </c>
      <c r="D5" s="33"/>
      <c r="E5" s="33"/>
      <c r="F5" s="33" t="s">
        <v>33</v>
      </c>
      <c r="G5" s="33"/>
      <c r="H5" s="33"/>
      <c r="I5" s="18"/>
      <c r="J5" s="33"/>
      <c r="K5" s="18"/>
      <c r="L5" s="33"/>
      <c r="M5" s="248">
        <f t="shared" si="0"/>
        <v>0</v>
      </c>
      <c r="N5" s="438" t="s">
        <v>199</v>
      </c>
      <c r="O5" s="438"/>
      <c r="P5" s="43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9"/>
      <c r="AC5" s="461">
        <f t="shared" si="1"/>
        <v>0</v>
      </c>
      <c r="AD5" s="462">
        <f t="shared" si="2"/>
        <v>0</v>
      </c>
      <c r="AE5" s="461">
        <f t="shared" si="3"/>
        <v>0</v>
      </c>
      <c r="AF5" s="463">
        <f>AD5*'Hypothése des ventes'!$G$18</f>
        <v>0</v>
      </c>
      <c r="AG5" s="463">
        <f>(AD5-(AD5*'Hypothése des ventes'!$H$17))*'Hypothése des ventes'!$H$18</f>
        <v>0</v>
      </c>
      <c r="AH5" s="463">
        <f>(AD5-(AD5*'Hypothése des ventes'!$I$17))*'Hypothése des ventes'!$I$18</f>
        <v>0</v>
      </c>
      <c r="AI5" s="463">
        <f>(AD5-(AD5*'Hypothése des ventes'!$J$17))*'Hypothése des ventes'!$J$18</f>
        <v>0</v>
      </c>
      <c r="AJ5" s="463">
        <f>(AD5-(AD5*'Hypothése des ventes'!$K$17))*'Hypothése des ventes'!$K$18</f>
        <v>0</v>
      </c>
      <c r="AK5" s="463">
        <f>-(AC5*'Hypothése des ventes'!$L$18)</f>
        <v>0</v>
      </c>
      <c r="AL5" s="462">
        <f t="shared" si="4"/>
        <v>0</v>
      </c>
      <c r="AM5" s="462">
        <f t="shared" si="5"/>
        <v>0</v>
      </c>
      <c r="AN5" s="461">
        <f t="shared" si="6"/>
        <v>0</v>
      </c>
      <c r="AO5" s="461">
        <f t="shared" si="7"/>
        <v>0</v>
      </c>
      <c r="AP5" s="464">
        <f t="shared" si="8"/>
        <v>0</v>
      </c>
      <c r="AQ5" s="51"/>
      <c r="AR5" s="51"/>
      <c r="AS5" s="51"/>
      <c r="AT5" s="51"/>
      <c r="AU5" s="51"/>
      <c r="AV5" s="51"/>
      <c r="AW5" s="51"/>
      <c r="AX5" s="51"/>
      <c r="AY5" s="51"/>
      <c r="AZ5" s="51"/>
      <c r="BA5" s="51"/>
      <c r="BB5" s="51"/>
      <c r="BC5" s="51"/>
    </row>
    <row r="6" spans="1:55" s="49" customFormat="1" x14ac:dyDescent="0.25">
      <c r="A6" s="466">
        <v>8</v>
      </c>
      <c r="B6" s="33"/>
      <c r="C6" s="465" t="s">
        <v>201</v>
      </c>
      <c r="D6" s="33"/>
      <c r="E6" s="33"/>
      <c r="F6" s="33" t="s">
        <v>33</v>
      </c>
      <c r="G6" s="33"/>
      <c r="H6" s="33"/>
      <c r="I6" s="18"/>
      <c r="J6" s="33"/>
      <c r="K6" s="18"/>
      <c r="L6" s="33"/>
      <c r="M6" s="248">
        <f t="shared" si="0"/>
        <v>0</v>
      </c>
      <c r="N6" s="438" t="s">
        <v>202</v>
      </c>
      <c r="O6" s="438"/>
      <c r="P6" s="43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9"/>
      <c r="AC6" s="461">
        <f t="shared" si="1"/>
        <v>0</v>
      </c>
      <c r="AD6" s="462">
        <f t="shared" si="2"/>
        <v>0</v>
      </c>
      <c r="AE6" s="461">
        <f t="shared" si="3"/>
        <v>0</v>
      </c>
      <c r="AF6" s="463">
        <f>AD6*'Hypothése des ventes'!$G$18</f>
        <v>0</v>
      </c>
      <c r="AG6" s="463">
        <f>(AD6-(AD6*'Hypothése des ventes'!$H$17))*'Hypothése des ventes'!$H$18</f>
        <v>0</v>
      </c>
      <c r="AH6" s="463">
        <f>(AD6-(AD6*'Hypothése des ventes'!$I$17))*'Hypothése des ventes'!$I$18</f>
        <v>0</v>
      </c>
      <c r="AI6" s="463">
        <f>(AD6-(AD6*'Hypothése des ventes'!$J$17))*'Hypothése des ventes'!$J$18</f>
        <v>0</v>
      </c>
      <c r="AJ6" s="463">
        <f>(AD6-(AD6*'Hypothése des ventes'!$K$17))*'Hypothése des ventes'!$K$18</f>
        <v>0</v>
      </c>
      <c r="AK6" s="463">
        <f>-(AC6*'Hypothése des ventes'!$L$18)</f>
        <v>0</v>
      </c>
      <c r="AL6" s="462">
        <f t="shared" si="4"/>
        <v>0</v>
      </c>
      <c r="AM6" s="462">
        <f t="shared" si="5"/>
        <v>0</v>
      </c>
      <c r="AN6" s="461">
        <f t="shared" si="6"/>
        <v>0</v>
      </c>
      <c r="AO6" s="461">
        <f t="shared" si="7"/>
        <v>0</v>
      </c>
      <c r="AP6" s="464">
        <f t="shared" si="8"/>
        <v>0</v>
      </c>
      <c r="AQ6" s="51"/>
      <c r="AR6" s="51"/>
      <c r="AS6" s="51"/>
      <c r="AT6" s="51"/>
      <c r="AU6" s="51"/>
      <c r="AV6" s="51"/>
      <c r="AW6" s="51"/>
      <c r="AX6" s="51"/>
      <c r="AY6" s="51"/>
      <c r="AZ6" s="51"/>
      <c r="BA6" s="51"/>
      <c r="BB6" s="51"/>
      <c r="BC6" s="51"/>
    </row>
    <row r="7" spans="1:55" s="49" customFormat="1" x14ac:dyDescent="0.25">
      <c r="A7" s="466">
        <v>8</v>
      </c>
      <c r="B7" s="33"/>
      <c r="C7" s="465" t="s">
        <v>200</v>
      </c>
      <c r="D7" s="33"/>
      <c r="E7" s="33"/>
      <c r="F7" s="33" t="s">
        <v>33</v>
      </c>
      <c r="G7" s="33"/>
      <c r="H7" s="33"/>
      <c r="I7" s="18"/>
      <c r="J7" s="33"/>
      <c r="K7" s="18"/>
      <c r="L7" s="33"/>
      <c r="M7" s="248">
        <f t="shared" si="0"/>
        <v>0</v>
      </c>
      <c r="N7" s="438" t="s">
        <v>202</v>
      </c>
      <c r="O7" s="438"/>
      <c r="P7" s="43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9"/>
      <c r="AC7" s="461">
        <f t="shared" si="1"/>
        <v>0</v>
      </c>
      <c r="AD7" s="462">
        <f t="shared" si="2"/>
        <v>0</v>
      </c>
      <c r="AE7" s="461">
        <f t="shared" si="3"/>
        <v>0</v>
      </c>
      <c r="AF7" s="463">
        <f>AD7*'Hypothése des ventes'!$G$18</f>
        <v>0</v>
      </c>
      <c r="AG7" s="463">
        <f>(AD7-(AD7*'Hypothése des ventes'!$H$17))*'Hypothése des ventes'!$H$18</f>
        <v>0</v>
      </c>
      <c r="AH7" s="463">
        <f>(AD7-(AD7*'Hypothése des ventes'!$I$17))*'Hypothése des ventes'!$I$18</f>
        <v>0</v>
      </c>
      <c r="AI7" s="463">
        <f>(AD7-(AD7*'Hypothése des ventes'!$J$17))*'Hypothése des ventes'!$J$18</f>
        <v>0</v>
      </c>
      <c r="AJ7" s="463">
        <f>(AD7-(AD7*'Hypothése des ventes'!$K$17))*'Hypothése des ventes'!$K$18</f>
        <v>0</v>
      </c>
      <c r="AK7" s="463">
        <f>-(AC7*'Hypothése des ventes'!$L$18)</f>
        <v>0</v>
      </c>
      <c r="AL7" s="462">
        <f t="shared" si="4"/>
        <v>0</v>
      </c>
      <c r="AM7" s="462">
        <f t="shared" si="5"/>
        <v>0</v>
      </c>
      <c r="AN7" s="461">
        <f t="shared" si="6"/>
        <v>0</v>
      </c>
      <c r="AO7" s="461">
        <f t="shared" si="7"/>
        <v>0</v>
      </c>
      <c r="AP7" s="464">
        <f t="shared" si="8"/>
        <v>0</v>
      </c>
      <c r="AQ7" s="51"/>
      <c r="AR7" s="51"/>
      <c r="AS7" s="51"/>
      <c r="AT7" s="51"/>
      <c r="AU7" s="51"/>
      <c r="AV7" s="51"/>
      <c r="AW7" s="51"/>
      <c r="AX7" s="51"/>
      <c r="AY7" s="51"/>
      <c r="AZ7" s="51"/>
      <c r="BA7" s="51"/>
      <c r="BB7" s="51"/>
      <c r="BC7" s="51"/>
    </row>
    <row r="8" spans="1:55" s="49" customFormat="1" x14ac:dyDescent="0.25">
      <c r="A8" s="466">
        <v>8</v>
      </c>
      <c r="B8" s="33"/>
      <c r="C8" s="465" t="s">
        <v>201</v>
      </c>
      <c r="D8" s="33"/>
      <c r="E8" s="33"/>
      <c r="F8" s="33" t="s">
        <v>33</v>
      </c>
      <c r="G8" s="33"/>
      <c r="H8" s="33"/>
      <c r="I8" s="18"/>
      <c r="J8" s="33"/>
      <c r="K8" s="18"/>
      <c r="L8" s="33"/>
      <c r="M8" s="248">
        <f t="shared" si="0"/>
        <v>0</v>
      </c>
      <c r="N8" s="438" t="s">
        <v>199</v>
      </c>
      <c r="O8" s="438"/>
      <c r="P8" s="43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9"/>
      <c r="AC8" s="461">
        <f t="shared" si="1"/>
        <v>0</v>
      </c>
      <c r="AD8" s="462">
        <f t="shared" si="2"/>
        <v>0</v>
      </c>
      <c r="AE8" s="461">
        <f t="shared" si="3"/>
        <v>0</v>
      </c>
      <c r="AF8" s="463">
        <f>AD8*'Hypothése des ventes'!$G$18</f>
        <v>0</v>
      </c>
      <c r="AG8" s="463">
        <f>(AD8-(AD8*'Hypothése des ventes'!$H$17))*'Hypothése des ventes'!$H$18</f>
        <v>0</v>
      </c>
      <c r="AH8" s="463">
        <f>(AD8-(AD8*'Hypothése des ventes'!$I$17))*'Hypothése des ventes'!$I$18</f>
        <v>0</v>
      </c>
      <c r="AI8" s="463">
        <f>(AD8-(AD8*'Hypothése des ventes'!$J$17))*'Hypothése des ventes'!$J$18</f>
        <v>0</v>
      </c>
      <c r="AJ8" s="463">
        <f>(AD8-(AD8*'Hypothése des ventes'!$K$17))*'Hypothése des ventes'!$K$18</f>
        <v>0</v>
      </c>
      <c r="AK8" s="463">
        <f>-(AC8*'Hypothése des ventes'!$L$18)</f>
        <v>0</v>
      </c>
      <c r="AL8" s="462">
        <f t="shared" si="4"/>
        <v>0</v>
      </c>
      <c r="AM8" s="462">
        <f t="shared" si="5"/>
        <v>0</v>
      </c>
      <c r="AN8" s="461">
        <f t="shared" si="6"/>
        <v>0</v>
      </c>
      <c r="AO8" s="461">
        <f t="shared" si="7"/>
        <v>0</v>
      </c>
      <c r="AP8" s="464">
        <f t="shared" si="8"/>
        <v>0</v>
      </c>
      <c r="AQ8" s="51"/>
      <c r="AR8" s="51"/>
      <c r="AS8" s="51"/>
      <c r="AT8" s="51"/>
      <c r="AU8" s="51"/>
      <c r="AV8" s="51"/>
      <c r="AW8" s="51"/>
      <c r="AX8" s="51"/>
      <c r="AY8" s="51"/>
      <c r="AZ8" s="51"/>
      <c r="BA8" s="51"/>
      <c r="BB8" s="51"/>
      <c r="BC8" s="51"/>
    </row>
    <row r="9" spans="1:55" s="49" customFormat="1" x14ac:dyDescent="0.25">
      <c r="A9" s="466">
        <v>8</v>
      </c>
      <c r="B9" s="33"/>
      <c r="C9" s="465" t="s">
        <v>200</v>
      </c>
      <c r="D9" s="33"/>
      <c r="E9" s="33"/>
      <c r="F9" s="33" t="s">
        <v>33</v>
      </c>
      <c r="G9" s="33"/>
      <c r="H9" s="33"/>
      <c r="I9" s="18"/>
      <c r="J9" s="33"/>
      <c r="K9" s="18"/>
      <c r="L9" s="33"/>
      <c r="M9" s="248">
        <f t="shared" si="0"/>
        <v>0</v>
      </c>
      <c r="N9" s="438" t="s">
        <v>199</v>
      </c>
      <c r="O9" s="438"/>
      <c r="P9" s="43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9"/>
      <c r="AC9" s="461">
        <f t="shared" si="1"/>
        <v>0</v>
      </c>
      <c r="AD9" s="462">
        <f t="shared" si="2"/>
        <v>0</v>
      </c>
      <c r="AE9" s="461">
        <f t="shared" si="3"/>
        <v>0</v>
      </c>
      <c r="AF9" s="463">
        <f>AD9*'Hypothése des ventes'!$G$18</f>
        <v>0</v>
      </c>
      <c r="AG9" s="463">
        <f>(AD9-(AD9*'Hypothése des ventes'!$H$17))*'Hypothése des ventes'!$H$18</f>
        <v>0</v>
      </c>
      <c r="AH9" s="463">
        <f>(AD9-(AD9*'Hypothése des ventes'!$I$17))*'Hypothése des ventes'!$I$18</f>
        <v>0</v>
      </c>
      <c r="AI9" s="463">
        <f>(AD9-(AD9*'Hypothése des ventes'!$J$17))*'Hypothése des ventes'!$J$18</f>
        <v>0</v>
      </c>
      <c r="AJ9" s="463">
        <f>(AD9-(AD9*'Hypothése des ventes'!$K$17))*'Hypothése des ventes'!$K$18</f>
        <v>0</v>
      </c>
      <c r="AK9" s="463">
        <f>-(AC9*'Hypothése des ventes'!$L$18)</f>
        <v>0</v>
      </c>
      <c r="AL9" s="462">
        <f t="shared" si="4"/>
        <v>0</v>
      </c>
      <c r="AM9" s="462">
        <f t="shared" si="5"/>
        <v>0</v>
      </c>
      <c r="AN9" s="461">
        <f t="shared" si="6"/>
        <v>0</v>
      </c>
      <c r="AO9" s="461">
        <f t="shared" si="7"/>
        <v>0</v>
      </c>
      <c r="AP9" s="464">
        <f t="shared" si="8"/>
        <v>0</v>
      </c>
      <c r="AQ9" s="51"/>
      <c r="AR9" s="51"/>
      <c r="AS9" s="51"/>
      <c r="AT9" s="51"/>
      <c r="AU9" s="51"/>
      <c r="AV9" s="51"/>
      <c r="AW9" s="51"/>
      <c r="AX9" s="51"/>
      <c r="AY9" s="51"/>
      <c r="AZ9" s="51"/>
      <c r="BA9" s="51"/>
      <c r="BB9" s="51"/>
      <c r="BC9" s="51"/>
    </row>
    <row r="10" spans="1:55" s="49" customFormat="1" x14ac:dyDescent="0.25">
      <c r="A10" s="466">
        <v>9</v>
      </c>
      <c r="B10" s="33"/>
      <c r="C10" s="465" t="s">
        <v>201</v>
      </c>
      <c r="D10" s="33"/>
      <c r="E10" s="33"/>
      <c r="F10" s="33" t="s">
        <v>33</v>
      </c>
      <c r="G10" s="33"/>
      <c r="H10" s="33"/>
      <c r="I10" s="18"/>
      <c r="J10" s="33"/>
      <c r="K10" s="18"/>
      <c r="L10" s="33"/>
      <c r="M10" s="248">
        <f t="shared" si="0"/>
        <v>0</v>
      </c>
      <c r="N10" s="438" t="s">
        <v>202</v>
      </c>
      <c r="O10" s="438"/>
      <c r="P10" s="43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9"/>
      <c r="AC10" s="461">
        <f t="shared" si="1"/>
        <v>0</v>
      </c>
      <c r="AD10" s="462">
        <f t="shared" si="2"/>
        <v>0</v>
      </c>
      <c r="AE10" s="461">
        <f t="shared" si="3"/>
        <v>0</v>
      </c>
      <c r="AF10" s="463">
        <f>AD10*'Hypothése des ventes'!$G$18</f>
        <v>0</v>
      </c>
      <c r="AG10" s="463">
        <f>(AD10-(AD10*'Hypothése des ventes'!$H$17))*'Hypothése des ventes'!$H$18</f>
        <v>0</v>
      </c>
      <c r="AH10" s="463">
        <f>(AD10-(AD10*'Hypothése des ventes'!$I$17))*'Hypothése des ventes'!$I$18</f>
        <v>0</v>
      </c>
      <c r="AI10" s="463">
        <f>(AD10-(AD10*'Hypothése des ventes'!$J$17))*'Hypothése des ventes'!$J$18</f>
        <v>0</v>
      </c>
      <c r="AJ10" s="463">
        <f>(AD10-(AD10*'Hypothése des ventes'!$K$17))*'Hypothése des ventes'!$K$18</f>
        <v>0</v>
      </c>
      <c r="AK10" s="463">
        <f>-(AC10*'Hypothése des ventes'!$L$18)</f>
        <v>0</v>
      </c>
      <c r="AL10" s="462">
        <f t="shared" si="4"/>
        <v>0</v>
      </c>
      <c r="AM10" s="462">
        <f t="shared" si="5"/>
        <v>0</v>
      </c>
      <c r="AN10" s="461">
        <f t="shared" si="6"/>
        <v>0</v>
      </c>
      <c r="AO10" s="461">
        <f t="shared" si="7"/>
        <v>0</v>
      </c>
      <c r="AP10" s="464">
        <f t="shared" si="8"/>
        <v>0</v>
      </c>
      <c r="AQ10" s="51"/>
      <c r="AR10" s="51"/>
      <c r="AS10" s="51"/>
      <c r="AT10" s="51"/>
      <c r="AU10" s="51"/>
      <c r="AV10" s="51"/>
      <c r="AW10" s="51"/>
      <c r="AX10" s="51"/>
      <c r="AY10" s="51"/>
      <c r="AZ10" s="51"/>
      <c r="BA10" s="51"/>
      <c r="BB10" s="51"/>
      <c r="BC10" s="51"/>
    </row>
    <row r="11" spans="1:55" s="49" customFormat="1" x14ac:dyDescent="0.25">
      <c r="A11" s="466">
        <v>9</v>
      </c>
      <c r="B11" s="33"/>
      <c r="C11" s="465" t="s">
        <v>200</v>
      </c>
      <c r="D11" s="33"/>
      <c r="E11" s="33"/>
      <c r="F11" s="33" t="s">
        <v>33</v>
      </c>
      <c r="G11" s="33"/>
      <c r="H11" s="33"/>
      <c r="I11" s="18"/>
      <c r="J11" s="33"/>
      <c r="K11" s="18"/>
      <c r="L11" s="33"/>
      <c r="M11" s="248">
        <f t="shared" si="0"/>
        <v>0</v>
      </c>
      <c r="N11" s="438" t="s">
        <v>202</v>
      </c>
      <c r="O11" s="438"/>
      <c r="P11" s="43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9"/>
      <c r="AC11" s="461">
        <f t="shared" si="1"/>
        <v>0</v>
      </c>
      <c r="AD11" s="462">
        <f t="shared" si="2"/>
        <v>0</v>
      </c>
      <c r="AE11" s="461">
        <f t="shared" si="3"/>
        <v>0</v>
      </c>
      <c r="AF11" s="463">
        <f>AD11*'Hypothése des ventes'!$G$18</f>
        <v>0</v>
      </c>
      <c r="AG11" s="463">
        <f>(AD11-(AD11*'Hypothése des ventes'!$H$17))*'Hypothése des ventes'!$H$18</f>
        <v>0</v>
      </c>
      <c r="AH11" s="463">
        <f>(AD11-(AD11*'Hypothése des ventes'!$I$17))*'Hypothése des ventes'!$I$18</f>
        <v>0</v>
      </c>
      <c r="AI11" s="463">
        <f>(AD11-(AD11*'Hypothése des ventes'!$J$17))*'Hypothése des ventes'!$J$18</f>
        <v>0</v>
      </c>
      <c r="AJ11" s="463">
        <f>(AD11-(AD11*'Hypothése des ventes'!$K$17))*'Hypothése des ventes'!$K$18</f>
        <v>0</v>
      </c>
      <c r="AK11" s="463">
        <f>-(AC11*'Hypothése des ventes'!$L$18)</f>
        <v>0</v>
      </c>
      <c r="AL11" s="462">
        <f t="shared" si="4"/>
        <v>0</v>
      </c>
      <c r="AM11" s="462">
        <f t="shared" si="5"/>
        <v>0</v>
      </c>
      <c r="AN11" s="461">
        <f t="shared" si="6"/>
        <v>0</v>
      </c>
      <c r="AO11" s="461">
        <f t="shared" si="7"/>
        <v>0</v>
      </c>
      <c r="AP11" s="464">
        <f t="shared" si="8"/>
        <v>0</v>
      </c>
      <c r="AQ11" s="51"/>
      <c r="AR11" s="51"/>
      <c r="AS11" s="51"/>
      <c r="AT11" s="51"/>
      <c r="AU11" s="51"/>
      <c r="AV11" s="51"/>
      <c r="AW11" s="51"/>
      <c r="AX11" s="51"/>
      <c r="AY11" s="51"/>
      <c r="AZ11" s="51"/>
      <c r="BA11" s="51"/>
      <c r="BB11" s="51"/>
      <c r="BC11" s="51"/>
    </row>
    <row r="12" spans="1:55" s="49" customFormat="1" x14ac:dyDescent="0.25">
      <c r="A12" s="466">
        <v>9</v>
      </c>
      <c r="B12" s="33"/>
      <c r="C12" s="465" t="s">
        <v>201</v>
      </c>
      <c r="D12" s="33"/>
      <c r="E12" s="33"/>
      <c r="F12" s="33" t="s">
        <v>33</v>
      </c>
      <c r="G12" s="33"/>
      <c r="H12" s="33"/>
      <c r="I12" s="18"/>
      <c r="J12" s="33"/>
      <c r="K12" s="18"/>
      <c r="L12" s="33"/>
      <c r="M12" s="248">
        <f t="shared" si="0"/>
        <v>0</v>
      </c>
      <c r="N12" s="438" t="s">
        <v>199</v>
      </c>
      <c r="O12" s="438"/>
      <c r="P12" s="43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9"/>
      <c r="AC12" s="461">
        <f t="shared" si="1"/>
        <v>0</v>
      </c>
      <c r="AD12" s="462">
        <f t="shared" si="2"/>
        <v>0</v>
      </c>
      <c r="AE12" s="461">
        <f t="shared" si="3"/>
        <v>0</v>
      </c>
      <c r="AF12" s="463">
        <f>AD12*'Hypothése des ventes'!$G$18</f>
        <v>0</v>
      </c>
      <c r="AG12" s="463">
        <f>(AD12-(AD12*'Hypothése des ventes'!$H$17))*'Hypothése des ventes'!$H$18</f>
        <v>0</v>
      </c>
      <c r="AH12" s="463">
        <f>(AD12-(AD12*'Hypothése des ventes'!$I$17))*'Hypothése des ventes'!$I$18</f>
        <v>0</v>
      </c>
      <c r="AI12" s="463">
        <f>(AD12-(AD12*'Hypothése des ventes'!$J$17))*'Hypothése des ventes'!$J$18</f>
        <v>0</v>
      </c>
      <c r="AJ12" s="463">
        <f>(AD12-(AD12*'Hypothése des ventes'!$K$17))*'Hypothése des ventes'!$K$18</f>
        <v>0</v>
      </c>
      <c r="AK12" s="463">
        <f>-(AC12*'Hypothése des ventes'!$L$18)</f>
        <v>0</v>
      </c>
      <c r="AL12" s="462">
        <f t="shared" si="4"/>
        <v>0</v>
      </c>
      <c r="AM12" s="462">
        <f t="shared" si="5"/>
        <v>0</v>
      </c>
      <c r="AN12" s="461">
        <f t="shared" si="6"/>
        <v>0</v>
      </c>
      <c r="AO12" s="461">
        <f t="shared" si="7"/>
        <v>0</v>
      </c>
      <c r="AP12" s="464">
        <f t="shared" si="8"/>
        <v>0</v>
      </c>
      <c r="AQ12" s="51"/>
      <c r="AR12" s="51"/>
      <c r="AS12" s="51"/>
      <c r="AT12" s="51"/>
      <c r="AU12" s="51"/>
      <c r="AV12" s="51"/>
      <c r="AW12" s="51"/>
      <c r="AX12" s="51"/>
      <c r="AY12" s="51"/>
      <c r="AZ12" s="51"/>
      <c r="BA12" s="51"/>
      <c r="BB12" s="51"/>
      <c r="BC12" s="51"/>
    </row>
    <row r="13" spans="1:55" s="49" customFormat="1" x14ac:dyDescent="0.25">
      <c r="A13" s="466">
        <v>9</v>
      </c>
      <c r="B13" s="33"/>
      <c r="C13" s="465" t="s">
        <v>200</v>
      </c>
      <c r="D13" s="33"/>
      <c r="E13" s="33"/>
      <c r="F13" s="33" t="s">
        <v>33</v>
      </c>
      <c r="G13" s="33"/>
      <c r="H13" s="33"/>
      <c r="I13" s="18"/>
      <c r="J13" s="33"/>
      <c r="K13" s="18"/>
      <c r="L13" s="33"/>
      <c r="M13" s="248">
        <f t="shared" si="0"/>
        <v>0</v>
      </c>
      <c r="N13" s="438" t="s">
        <v>199</v>
      </c>
      <c r="O13" s="438"/>
      <c r="P13" s="43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9"/>
      <c r="AC13" s="461">
        <f t="shared" si="1"/>
        <v>0</v>
      </c>
      <c r="AD13" s="462">
        <f t="shared" si="2"/>
        <v>0</v>
      </c>
      <c r="AE13" s="461">
        <f t="shared" si="3"/>
        <v>0</v>
      </c>
      <c r="AF13" s="463">
        <f>AD13*'Hypothése des ventes'!$G$18</f>
        <v>0</v>
      </c>
      <c r="AG13" s="463">
        <f>(AD13-(AD13*'Hypothése des ventes'!$H$17))*'Hypothése des ventes'!$H$18</f>
        <v>0</v>
      </c>
      <c r="AH13" s="463">
        <f>(AD13-(AD13*'Hypothése des ventes'!$I$17))*'Hypothése des ventes'!$I$18</f>
        <v>0</v>
      </c>
      <c r="AI13" s="463">
        <f>(AD13-(AD13*'Hypothése des ventes'!$J$17))*'Hypothése des ventes'!$J$18</f>
        <v>0</v>
      </c>
      <c r="AJ13" s="463">
        <f>(AD13-(AD13*'Hypothése des ventes'!$K$17))*'Hypothése des ventes'!$K$18</f>
        <v>0</v>
      </c>
      <c r="AK13" s="463">
        <f>-(AC13*'Hypothése des ventes'!$L$18)</f>
        <v>0</v>
      </c>
      <c r="AL13" s="462">
        <f t="shared" si="4"/>
        <v>0</v>
      </c>
      <c r="AM13" s="462">
        <f t="shared" si="5"/>
        <v>0</v>
      </c>
      <c r="AN13" s="461">
        <f t="shared" si="6"/>
        <v>0</v>
      </c>
      <c r="AO13" s="461">
        <f t="shared" si="7"/>
        <v>0</v>
      </c>
      <c r="AP13" s="464">
        <f t="shared" si="8"/>
        <v>0</v>
      </c>
      <c r="AQ13" s="51"/>
      <c r="AR13" s="51"/>
      <c r="AS13" s="51"/>
      <c r="AT13" s="51"/>
      <c r="AU13" s="51"/>
      <c r="AV13" s="51"/>
      <c r="AW13" s="51"/>
      <c r="AX13" s="51"/>
      <c r="AY13" s="51"/>
      <c r="AZ13" s="51"/>
      <c r="BA13" s="51"/>
      <c r="BB13" s="51"/>
      <c r="BC13" s="51"/>
    </row>
    <row r="14" spans="1:55" s="49" customFormat="1" x14ac:dyDescent="0.25">
      <c r="A14" s="466">
        <v>10</v>
      </c>
      <c r="B14" s="33"/>
      <c r="C14" s="465" t="s">
        <v>201</v>
      </c>
      <c r="D14" s="33"/>
      <c r="E14" s="33"/>
      <c r="F14" s="33" t="s">
        <v>33</v>
      </c>
      <c r="G14" s="33"/>
      <c r="H14" s="33"/>
      <c r="I14" s="18"/>
      <c r="J14" s="33"/>
      <c r="K14" s="18"/>
      <c r="L14" s="33"/>
      <c r="M14" s="248">
        <f t="shared" si="0"/>
        <v>0</v>
      </c>
      <c r="N14" s="438" t="s">
        <v>202</v>
      </c>
      <c r="O14" s="438"/>
      <c r="P14" s="43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9"/>
      <c r="AC14" s="461">
        <f t="shared" si="1"/>
        <v>0</v>
      </c>
      <c r="AD14" s="462">
        <f t="shared" si="2"/>
        <v>0</v>
      </c>
      <c r="AE14" s="461">
        <f t="shared" si="3"/>
        <v>0</v>
      </c>
      <c r="AF14" s="463">
        <f>AD14*'Hypothése des ventes'!$G$18</f>
        <v>0</v>
      </c>
      <c r="AG14" s="463">
        <f>(AD14-(AD14*'Hypothése des ventes'!$H$17))*'Hypothése des ventes'!$H$18</f>
        <v>0</v>
      </c>
      <c r="AH14" s="463">
        <f>(AD14-(AD14*'Hypothése des ventes'!$I$17))*'Hypothése des ventes'!$I$18</f>
        <v>0</v>
      </c>
      <c r="AI14" s="463">
        <f>(AD14-(AD14*'Hypothése des ventes'!$J$17))*'Hypothése des ventes'!$J$18</f>
        <v>0</v>
      </c>
      <c r="AJ14" s="463">
        <f>(AD14-(AD14*'Hypothése des ventes'!$K$17))*'Hypothése des ventes'!$K$18</f>
        <v>0</v>
      </c>
      <c r="AK14" s="463">
        <f>-(AC14*'Hypothése des ventes'!$L$18)</f>
        <v>0</v>
      </c>
      <c r="AL14" s="462">
        <f t="shared" si="4"/>
        <v>0</v>
      </c>
      <c r="AM14" s="462">
        <f t="shared" si="5"/>
        <v>0</v>
      </c>
      <c r="AN14" s="461">
        <f t="shared" si="6"/>
        <v>0</v>
      </c>
      <c r="AO14" s="461">
        <f t="shared" si="7"/>
        <v>0</v>
      </c>
      <c r="AP14" s="464">
        <f t="shared" si="8"/>
        <v>0</v>
      </c>
      <c r="AQ14" s="51"/>
      <c r="AR14" s="51"/>
      <c r="AS14" s="51"/>
      <c r="AT14" s="51"/>
      <c r="AU14" s="51"/>
      <c r="AV14" s="51"/>
      <c r="AW14" s="51"/>
      <c r="AX14" s="51"/>
      <c r="AY14" s="51"/>
      <c r="AZ14" s="51"/>
      <c r="BA14" s="51"/>
      <c r="BB14" s="51"/>
      <c r="BC14" s="51"/>
    </row>
    <row r="15" spans="1:55" s="49" customFormat="1" x14ac:dyDescent="0.25">
      <c r="A15" s="466">
        <v>10</v>
      </c>
      <c r="B15" s="33"/>
      <c r="C15" s="465" t="s">
        <v>200</v>
      </c>
      <c r="D15" s="33"/>
      <c r="E15" s="33"/>
      <c r="F15" s="33" t="s">
        <v>33</v>
      </c>
      <c r="G15" s="33"/>
      <c r="H15" s="33"/>
      <c r="I15" s="18"/>
      <c r="J15" s="33"/>
      <c r="K15" s="18"/>
      <c r="L15" s="33"/>
      <c r="M15" s="248">
        <f t="shared" si="0"/>
        <v>0</v>
      </c>
      <c r="N15" s="438" t="s">
        <v>202</v>
      </c>
      <c r="O15" s="438"/>
      <c r="P15" s="43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9"/>
      <c r="AC15" s="461">
        <f t="shared" si="1"/>
        <v>0</v>
      </c>
      <c r="AD15" s="462">
        <f t="shared" si="2"/>
        <v>0</v>
      </c>
      <c r="AE15" s="461">
        <f t="shared" si="3"/>
        <v>0</v>
      </c>
      <c r="AF15" s="463">
        <f>AD15*'Hypothése des ventes'!$G$18</f>
        <v>0</v>
      </c>
      <c r="AG15" s="463">
        <f>(AD15-(AD15*'Hypothése des ventes'!$H$17))*'Hypothése des ventes'!$H$18</f>
        <v>0</v>
      </c>
      <c r="AH15" s="463">
        <f>(AD15-(AD15*'Hypothése des ventes'!$I$17))*'Hypothése des ventes'!$I$18</f>
        <v>0</v>
      </c>
      <c r="AI15" s="463">
        <f>(AD15-(AD15*'Hypothése des ventes'!$J$17))*'Hypothése des ventes'!$J$18</f>
        <v>0</v>
      </c>
      <c r="AJ15" s="463">
        <f>(AD15-(AD15*'Hypothése des ventes'!$K$17))*'Hypothése des ventes'!$K$18</f>
        <v>0</v>
      </c>
      <c r="AK15" s="463">
        <f>-(AC15*'Hypothése des ventes'!$L$18)</f>
        <v>0</v>
      </c>
      <c r="AL15" s="462">
        <f t="shared" si="4"/>
        <v>0</v>
      </c>
      <c r="AM15" s="462">
        <f t="shared" si="5"/>
        <v>0</v>
      </c>
      <c r="AN15" s="461">
        <f t="shared" si="6"/>
        <v>0</v>
      </c>
      <c r="AO15" s="461">
        <f t="shared" si="7"/>
        <v>0</v>
      </c>
      <c r="AP15" s="464">
        <f t="shared" si="8"/>
        <v>0</v>
      </c>
      <c r="AQ15" s="51"/>
      <c r="AR15" s="51"/>
      <c r="AS15" s="51"/>
      <c r="AT15" s="51"/>
      <c r="AU15" s="51"/>
      <c r="AV15" s="51"/>
      <c r="AW15" s="51"/>
      <c r="AX15" s="51"/>
      <c r="AY15" s="51"/>
      <c r="AZ15" s="51"/>
      <c r="BA15" s="51"/>
      <c r="BB15" s="51"/>
      <c r="BC15" s="51"/>
    </row>
    <row r="16" spans="1:55" s="49" customFormat="1" x14ac:dyDescent="0.25">
      <c r="A16" s="466">
        <v>10</v>
      </c>
      <c r="B16" s="33"/>
      <c r="C16" s="465" t="s">
        <v>201</v>
      </c>
      <c r="D16" s="33"/>
      <c r="E16" s="33"/>
      <c r="F16" s="33" t="s">
        <v>33</v>
      </c>
      <c r="G16" s="33"/>
      <c r="H16" s="33"/>
      <c r="I16" s="18"/>
      <c r="J16" s="33"/>
      <c r="K16" s="18"/>
      <c r="L16" s="33"/>
      <c r="M16" s="248">
        <f t="shared" si="0"/>
        <v>0</v>
      </c>
      <c r="N16" s="438" t="s">
        <v>199</v>
      </c>
      <c r="O16" s="438"/>
      <c r="P16" s="43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9"/>
      <c r="AC16" s="461">
        <f t="shared" si="1"/>
        <v>0</v>
      </c>
      <c r="AD16" s="462">
        <f t="shared" si="2"/>
        <v>0</v>
      </c>
      <c r="AE16" s="461">
        <f t="shared" si="3"/>
        <v>0</v>
      </c>
      <c r="AF16" s="463">
        <f>AD16*'Hypothése des ventes'!$G$18</f>
        <v>0</v>
      </c>
      <c r="AG16" s="463">
        <f>(AD16-(AD16*'Hypothése des ventes'!$H$17))*'Hypothése des ventes'!$H$18</f>
        <v>0</v>
      </c>
      <c r="AH16" s="463">
        <f>(AD16-(AD16*'Hypothése des ventes'!$I$17))*'Hypothése des ventes'!$I$18</f>
        <v>0</v>
      </c>
      <c r="AI16" s="463">
        <f>(AD16-(AD16*'Hypothése des ventes'!$J$17))*'Hypothése des ventes'!$J$18</f>
        <v>0</v>
      </c>
      <c r="AJ16" s="463">
        <f>(AD16-(AD16*'Hypothése des ventes'!$K$17))*'Hypothése des ventes'!$K$18</f>
        <v>0</v>
      </c>
      <c r="AK16" s="463">
        <f>-(AC16*'Hypothése des ventes'!$L$18)</f>
        <v>0</v>
      </c>
      <c r="AL16" s="462">
        <f t="shared" si="4"/>
        <v>0</v>
      </c>
      <c r="AM16" s="462">
        <f t="shared" si="5"/>
        <v>0</v>
      </c>
      <c r="AN16" s="461">
        <f t="shared" si="6"/>
        <v>0</v>
      </c>
      <c r="AO16" s="461">
        <f t="shared" si="7"/>
        <v>0</v>
      </c>
      <c r="AP16" s="464">
        <f t="shared" si="8"/>
        <v>0</v>
      </c>
      <c r="AQ16" s="51"/>
      <c r="AR16" s="51"/>
      <c r="AS16" s="51"/>
      <c r="AT16" s="51"/>
      <c r="AU16" s="51"/>
      <c r="AV16" s="51"/>
      <c r="AW16" s="51"/>
      <c r="AX16" s="51"/>
      <c r="AY16" s="51"/>
      <c r="AZ16" s="51"/>
      <c r="BA16" s="51"/>
      <c r="BB16" s="51"/>
      <c r="BC16" s="51"/>
    </row>
    <row r="17" spans="1:55" s="49" customFormat="1" x14ac:dyDescent="0.25">
      <c r="A17" s="466">
        <v>10</v>
      </c>
      <c r="B17" s="33"/>
      <c r="C17" s="465" t="s">
        <v>200</v>
      </c>
      <c r="D17" s="33"/>
      <c r="E17" s="33"/>
      <c r="F17" s="33" t="s">
        <v>33</v>
      </c>
      <c r="G17" s="33"/>
      <c r="H17" s="33"/>
      <c r="I17" s="18"/>
      <c r="J17" s="33"/>
      <c r="K17" s="18"/>
      <c r="L17" s="33"/>
      <c r="M17" s="248">
        <f t="shared" si="0"/>
        <v>0</v>
      </c>
      <c r="N17" s="438" t="s">
        <v>199</v>
      </c>
      <c r="O17" s="438"/>
      <c r="P17" s="43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9"/>
      <c r="AC17" s="461">
        <f t="shared" si="1"/>
        <v>0</v>
      </c>
      <c r="AD17" s="462">
        <f t="shared" si="2"/>
        <v>0</v>
      </c>
      <c r="AE17" s="461">
        <f t="shared" si="3"/>
        <v>0</v>
      </c>
      <c r="AF17" s="463">
        <f>AD17*'Hypothése des ventes'!$G$18</f>
        <v>0</v>
      </c>
      <c r="AG17" s="463">
        <f>(AD17-(AD17*'Hypothése des ventes'!$H$17))*'Hypothése des ventes'!$H$18</f>
        <v>0</v>
      </c>
      <c r="AH17" s="463">
        <f>(AD17-(AD17*'Hypothése des ventes'!$I$17))*'Hypothése des ventes'!$I$18</f>
        <v>0</v>
      </c>
      <c r="AI17" s="463">
        <f>(AD17-(AD17*'Hypothése des ventes'!$J$17))*'Hypothése des ventes'!$J$18</f>
        <v>0</v>
      </c>
      <c r="AJ17" s="463">
        <f>(AD17-(AD17*'Hypothése des ventes'!$K$17))*'Hypothése des ventes'!$K$18</f>
        <v>0</v>
      </c>
      <c r="AK17" s="463">
        <f>-(AC17*'Hypothése des ventes'!$L$18)</f>
        <v>0</v>
      </c>
      <c r="AL17" s="462">
        <f t="shared" si="4"/>
        <v>0</v>
      </c>
      <c r="AM17" s="462">
        <f t="shared" si="5"/>
        <v>0</v>
      </c>
      <c r="AN17" s="461">
        <f t="shared" si="6"/>
        <v>0</v>
      </c>
      <c r="AO17" s="461">
        <f t="shared" si="7"/>
        <v>0</v>
      </c>
      <c r="AP17" s="464">
        <f t="shared" si="8"/>
        <v>0</v>
      </c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</row>
    <row r="18" spans="1:55" s="49" customFormat="1" x14ac:dyDescent="0.25">
      <c r="A18" s="13" t="s">
        <v>99</v>
      </c>
      <c r="B18" s="14" t="s">
        <v>104</v>
      </c>
      <c r="C18" s="15" t="s">
        <v>200</v>
      </c>
      <c r="D18" s="24" t="s">
        <v>105</v>
      </c>
      <c r="E18" s="25" t="s">
        <v>106</v>
      </c>
      <c r="F18" s="16" t="s">
        <v>33</v>
      </c>
      <c r="G18" s="14">
        <v>5</v>
      </c>
      <c r="H18" s="22">
        <v>80.930000000000007</v>
      </c>
      <c r="I18" s="31">
        <v>0.16</v>
      </c>
      <c r="J18" s="23">
        <v>169</v>
      </c>
      <c r="K18" s="32">
        <v>0.02</v>
      </c>
      <c r="L18" s="19"/>
      <c r="M18" s="251">
        <f t="shared" si="0"/>
        <v>404.65000000000003</v>
      </c>
      <c r="N18" s="20" t="s">
        <v>199</v>
      </c>
      <c r="O18" s="27">
        <v>43709</v>
      </c>
      <c r="P18" s="27"/>
      <c r="Q18" s="27"/>
      <c r="R18" s="27"/>
      <c r="S18" s="53"/>
      <c r="T18" s="53"/>
      <c r="U18" s="53"/>
      <c r="V18" s="53"/>
      <c r="W18" s="53">
        <v>1</v>
      </c>
      <c r="X18" s="53">
        <v>2</v>
      </c>
      <c r="Y18" s="53">
        <v>2</v>
      </c>
      <c r="Z18" s="53"/>
      <c r="AA18" s="53"/>
      <c r="AB18" s="54"/>
      <c r="AC18" s="82">
        <f t="shared" si="1"/>
        <v>333.10788000000002</v>
      </c>
      <c r="AD18" s="33">
        <f>G:G*J:J</f>
        <v>845</v>
      </c>
      <c r="AE18" s="82">
        <f t="shared" si="3"/>
        <v>2.5367157330532075</v>
      </c>
      <c r="AF18" s="33">
        <f>AD18*'Hypothése des ventes'!$G$18</f>
        <v>338</v>
      </c>
      <c r="AG18" s="33">
        <f>(AD18-(AD18*'Hypothése des ventes'!$H$17))*'Hypothése des ventes'!$H$18</f>
        <v>76.05</v>
      </c>
      <c r="AH18" s="33">
        <f>(AD18-(AD18*'Hypothése des ventes'!$I$17))*'Hypothése des ventes'!$I$18</f>
        <v>0</v>
      </c>
      <c r="AI18" s="33">
        <f>(AD18-(AD18*'Hypothése des ventes'!$J$17))*'Hypothése des ventes'!$J$18</f>
        <v>118.30000000000001</v>
      </c>
      <c r="AJ18" s="33">
        <f>(AD18-(AD18*'Hypothése des ventes'!$K$17))*'Hypothése des ventes'!$K$18</f>
        <v>84.5</v>
      </c>
      <c r="AK18" s="33">
        <f>-(AC18*'Hypothése des ventes'!$L$18)</f>
        <v>-33.310788000000002</v>
      </c>
      <c r="AL18" s="33">
        <f t="shared" si="4"/>
        <v>0</v>
      </c>
      <c r="AM18" s="33">
        <f t="shared" si="5"/>
        <v>466.83136960000002</v>
      </c>
      <c r="AN18" s="82">
        <f t="shared" si="6"/>
        <v>1.4014419881030733</v>
      </c>
      <c r="AO18" s="82">
        <f t="shared" si="7"/>
        <v>133.72348959999999</v>
      </c>
      <c r="AP18" s="83">
        <f t="shared" si="8"/>
        <v>0.28644923693662594</v>
      </c>
      <c r="AQ18" s="51"/>
      <c r="AR18" s="51"/>
      <c r="AS18" s="51"/>
      <c r="AT18" s="51"/>
      <c r="AU18" s="51"/>
      <c r="AV18" s="51"/>
      <c r="AW18" s="51"/>
      <c r="AX18" s="51"/>
      <c r="AY18" s="51"/>
      <c r="AZ18" s="51"/>
      <c r="BA18" s="51"/>
      <c r="BB18" s="51"/>
      <c r="BC18" s="51"/>
    </row>
    <row r="19" spans="1:55" s="49" customFormat="1" x14ac:dyDescent="0.25">
      <c r="A19" s="13" t="s">
        <v>99</v>
      </c>
      <c r="B19" s="14" t="s">
        <v>34</v>
      </c>
      <c r="C19" s="15" t="s">
        <v>200</v>
      </c>
      <c r="D19" s="24" t="s">
        <v>107</v>
      </c>
      <c r="E19" s="25" t="s">
        <v>108</v>
      </c>
      <c r="F19" s="16" t="s">
        <v>33</v>
      </c>
      <c r="G19" s="14">
        <v>7</v>
      </c>
      <c r="H19" s="22">
        <v>42.83</v>
      </c>
      <c r="I19" s="31">
        <v>0.16</v>
      </c>
      <c r="J19" s="23">
        <v>89</v>
      </c>
      <c r="K19" s="32">
        <v>0.02</v>
      </c>
      <c r="L19" s="19"/>
      <c r="M19" s="251">
        <f t="shared" si="0"/>
        <v>299.81</v>
      </c>
      <c r="N19" s="20" t="s">
        <v>199</v>
      </c>
      <c r="O19" s="30"/>
      <c r="P19" s="30"/>
      <c r="Q19" s="30"/>
      <c r="R19" s="30"/>
      <c r="S19" s="53"/>
      <c r="T19" s="53"/>
      <c r="U19" s="53"/>
      <c r="V19" s="53">
        <v>1</v>
      </c>
      <c r="W19" s="53">
        <v>2</v>
      </c>
      <c r="X19" s="53">
        <v>2</v>
      </c>
      <c r="Y19" s="53">
        <v>2</v>
      </c>
      <c r="Z19" s="53"/>
      <c r="AA19" s="53"/>
      <c r="AB19" s="54"/>
      <c r="AC19" s="82">
        <f t="shared" si="1"/>
        <v>246.80359199999998</v>
      </c>
      <c r="AD19" s="33">
        <f t="shared" ref="AD19:AD50" si="9">G19*J19</f>
        <v>623</v>
      </c>
      <c r="AE19" s="82">
        <f t="shared" si="3"/>
        <v>2.5242744441093872</v>
      </c>
      <c r="AF19" s="33">
        <f>AD19*'Hypothése des ventes'!$G$18</f>
        <v>249.20000000000002</v>
      </c>
      <c r="AG19" s="33">
        <f>(AD19-(AD19*'Hypothése des ventes'!$H$17))*'Hypothése des ventes'!$H$18</f>
        <v>56.070000000000007</v>
      </c>
      <c r="AH19" s="33">
        <f>(AD19-(AD19*'Hypothése des ventes'!$I$17))*'Hypothése des ventes'!$I$18</f>
        <v>0</v>
      </c>
      <c r="AI19" s="33">
        <f>(AD19-(AD19*'Hypothése des ventes'!$J$17))*'Hypothése des ventes'!$J$18</f>
        <v>87.220000000000013</v>
      </c>
      <c r="AJ19" s="33">
        <f>(AD19-(AD19*'Hypothése des ventes'!$K$17))*'Hypothése des ventes'!$K$18</f>
        <v>62.300000000000004</v>
      </c>
      <c r="AK19" s="33">
        <f>-(AC19*'Hypothése des ventes'!$L$18)</f>
        <v>-24.680359199999998</v>
      </c>
      <c r="AL19" s="33">
        <f t="shared" si="4"/>
        <v>0</v>
      </c>
      <c r="AM19" s="33">
        <f t="shared" si="5"/>
        <v>344.08771264000006</v>
      </c>
      <c r="AN19" s="82">
        <f t="shared" si="6"/>
        <v>1.3941762753598825</v>
      </c>
      <c r="AO19" s="82">
        <f t="shared" si="7"/>
        <v>97.284120640000083</v>
      </c>
      <c r="AP19" s="83">
        <f t="shared" si="8"/>
        <v>0.28273058602875212</v>
      </c>
      <c r="AQ19" s="51"/>
      <c r="AR19" s="51"/>
      <c r="AS19" s="51"/>
      <c r="AT19" s="51"/>
      <c r="AU19" s="51"/>
      <c r="AV19" s="51"/>
      <c r="AW19" s="51"/>
      <c r="AX19" s="51"/>
      <c r="AY19" s="51"/>
      <c r="AZ19" s="51"/>
      <c r="BA19" s="51"/>
      <c r="BB19" s="51"/>
      <c r="BC19" s="51"/>
    </row>
    <row r="20" spans="1:55" s="49" customFormat="1" x14ac:dyDescent="0.25">
      <c r="A20" s="13" t="s">
        <v>99</v>
      </c>
      <c r="B20" s="14" t="s">
        <v>109</v>
      </c>
      <c r="C20" s="15" t="s">
        <v>200</v>
      </c>
      <c r="D20" s="24" t="s">
        <v>110</v>
      </c>
      <c r="E20" s="25" t="s">
        <v>111</v>
      </c>
      <c r="F20" s="16" t="s">
        <v>33</v>
      </c>
      <c r="G20" s="14">
        <v>4</v>
      </c>
      <c r="H20" s="22">
        <v>52.35</v>
      </c>
      <c r="I20" s="31">
        <v>0.16</v>
      </c>
      <c r="J20" s="23">
        <v>109</v>
      </c>
      <c r="K20" s="32">
        <v>0.02</v>
      </c>
      <c r="L20" s="19"/>
      <c r="M20" s="251">
        <f t="shared" si="0"/>
        <v>209.4</v>
      </c>
      <c r="N20" s="20" t="s">
        <v>199</v>
      </c>
      <c r="O20" s="30"/>
      <c r="P20" s="30"/>
      <c r="Q20" s="30"/>
      <c r="R20" s="30"/>
      <c r="S20" s="53"/>
      <c r="T20" s="53"/>
      <c r="U20" s="53"/>
      <c r="V20" s="53">
        <v>1</v>
      </c>
      <c r="W20" s="53">
        <v>1</v>
      </c>
      <c r="X20" s="53">
        <v>1</v>
      </c>
      <c r="Y20" s="53">
        <v>1</v>
      </c>
      <c r="Z20" s="53"/>
      <c r="AA20" s="53"/>
      <c r="AB20" s="54"/>
      <c r="AC20" s="82">
        <f t="shared" si="1"/>
        <v>172.37808000000001</v>
      </c>
      <c r="AD20" s="33">
        <f t="shared" si="9"/>
        <v>436</v>
      </c>
      <c r="AE20" s="82">
        <f t="shared" si="3"/>
        <v>2.5293239140382582</v>
      </c>
      <c r="AF20" s="33">
        <f>AD20*'Hypothése des ventes'!$G$18</f>
        <v>174.4</v>
      </c>
      <c r="AG20" s="33">
        <f>(AD20-(AD20*'Hypothése des ventes'!$H$17))*'Hypothése des ventes'!$H$18</f>
        <v>39.24</v>
      </c>
      <c r="AH20" s="33">
        <f>(AD20-(AD20*'Hypothése des ventes'!$I$17))*'Hypothése des ventes'!$I$18</f>
        <v>0</v>
      </c>
      <c r="AI20" s="33">
        <f>(AD20-(AD20*'Hypothése des ventes'!$J$17))*'Hypothése des ventes'!$J$18</f>
        <v>61.040000000000013</v>
      </c>
      <c r="AJ20" s="33">
        <f>(AD20-(AD20*'Hypothése des ventes'!$K$17))*'Hypothése des ventes'!$K$18</f>
        <v>43.6</v>
      </c>
      <c r="AK20" s="33">
        <f>-(AC20*'Hypothése des ventes'!$L$18)</f>
        <v>-17.237808000000001</v>
      </c>
      <c r="AL20" s="33">
        <f t="shared" si="4"/>
        <v>0</v>
      </c>
      <c r="AM20" s="33">
        <f t="shared" si="5"/>
        <v>240.83375360000002</v>
      </c>
      <c r="AN20" s="82">
        <f t="shared" si="6"/>
        <v>1.3971251657983428</v>
      </c>
      <c r="AO20" s="82">
        <f t="shared" si="7"/>
        <v>68.455673600000011</v>
      </c>
      <c r="AP20" s="83">
        <f t="shared" si="8"/>
        <v>0.28424451546645663</v>
      </c>
      <c r="AQ20" s="51"/>
      <c r="AR20" s="51"/>
      <c r="AS20" s="51"/>
      <c r="AT20" s="51"/>
      <c r="AU20" s="51"/>
      <c r="AV20" s="51"/>
      <c r="AW20" s="51"/>
      <c r="AX20" s="51"/>
      <c r="AY20" s="51"/>
      <c r="AZ20" s="51"/>
      <c r="BA20" s="51"/>
      <c r="BB20" s="51"/>
      <c r="BC20" s="51"/>
    </row>
    <row r="21" spans="1:55" s="49" customFormat="1" x14ac:dyDescent="0.25">
      <c r="A21" s="13" t="s">
        <v>99</v>
      </c>
      <c r="B21" s="14" t="s">
        <v>40</v>
      </c>
      <c r="C21" s="15" t="s">
        <v>200</v>
      </c>
      <c r="D21" s="24" t="s">
        <v>112</v>
      </c>
      <c r="E21" s="25" t="s">
        <v>113</v>
      </c>
      <c r="F21" s="16" t="s">
        <v>33</v>
      </c>
      <c r="G21" s="14">
        <v>6</v>
      </c>
      <c r="H21" s="22">
        <v>47.59</v>
      </c>
      <c r="I21" s="31">
        <v>0.16</v>
      </c>
      <c r="J21" s="23">
        <v>99</v>
      </c>
      <c r="K21" s="32">
        <v>0.02</v>
      </c>
      <c r="L21" s="19"/>
      <c r="M21" s="251">
        <f t="shared" si="0"/>
        <v>285.54000000000002</v>
      </c>
      <c r="N21" s="20" t="s">
        <v>199</v>
      </c>
      <c r="O21" s="30"/>
      <c r="P21" s="30"/>
      <c r="Q21" s="30"/>
      <c r="R21" s="30"/>
      <c r="S21" s="53"/>
      <c r="T21" s="53"/>
      <c r="U21" s="53"/>
      <c r="V21" s="53"/>
      <c r="W21" s="53">
        <v>1</v>
      </c>
      <c r="X21" s="53">
        <v>2</v>
      </c>
      <c r="Y21" s="53">
        <v>2</v>
      </c>
      <c r="Z21" s="53">
        <v>1</v>
      </c>
      <c r="AA21" s="53"/>
      <c r="AB21" s="54"/>
      <c r="AC21" s="82">
        <f t="shared" si="1"/>
        <v>235.05652800000001</v>
      </c>
      <c r="AD21" s="33">
        <f t="shared" si="9"/>
        <v>594</v>
      </c>
      <c r="AE21" s="82">
        <f t="shared" si="3"/>
        <v>2.5270517056220618</v>
      </c>
      <c r="AF21" s="33">
        <f>AD21*'Hypothése des ventes'!$G$18</f>
        <v>237.60000000000002</v>
      </c>
      <c r="AG21" s="33">
        <f>(AD21-(AD21*'Hypothése des ventes'!$H$17))*'Hypothése des ventes'!$H$18</f>
        <v>53.460000000000008</v>
      </c>
      <c r="AH21" s="33">
        <f>(AD21-(AD21*'Hypothése des ventes'!$I$17))*'Hypothése des ventes'!$I$18</f>
        <v>0</v>
      </c>
      <c r="AI21" s="33">
        <f>(AD21-(AD21*'Hypothése des ventes'!$J$17))*'Hypothése des ventes'!$J$18</f>
        <v>83.160000000000011</v>
      </c>
      <c r="AJ21" s="33">
        <f>(AD21-(AD21*'Hypothése des ventes'!$K$17))*'Hypothése des ventes'!$K$18</f>
        <v>59.400000000000006</v>
      </c>
      <c r="AK21" s="33">
        <f>-(AC21*'Hypothése des ventes'!$L$18)</f>
        <v>-23.505652800000004</v>
      </c>
      <c r="AL21" s="33">
        <f t="shared" si="4"/>
        <v>0</v>
      </c>
      <c r="AM21" s="33">
        <f t="shared" si="5"/>
        <v>328.09147776000009</v>
      </c>
      <c r="AN21" s="82">
        <f t="shared" si="6"/>
        <v>1.3957981960832846</v>
      </c>
      <c r="AO21" s="82">
        <f t="shared" si="7"/>
        <v>93.034949760000075</v>
      </c>
      <c r="AP21" s="83">
        <f t="shared" si="8"/>
        <v>0.283564054742243</v>
      </c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</row>
    <row r="22" spans="1:55" s="49" customFormat="1" x14ac:dyDescent="0.25">
      <c r="A22" s="13" t="s">
        <v>99</v>
      </c>
      <c r="B22" s="14" t="s">
        <v>40</v>
      </c>
      <c r="C22" s="15" t="s">
        <v>200</v>
      </c>
      <c r="D22" s="24" t="s">
        <v>114</v>
      </c>
      <c r="E22" s="25" t="s">
        <v>113</v>
      </c>
      <c r="F22" s="16" t="s">
        <v>33</v>
      </c>
      <c r="G22" s="14">
        <v>6</v>
      </c>
      <c r="H22" s="22">
        <v>47.59</v>
      </c>
      <c r="I22" s="31">
        <v>0.16</v>
      </c>
      <c r="J22" s="23">
        <v>99</v>
      </c>
      <c r="K22" s="32">
        <v>0.02</v>
      </c>
      <c r="L22" s="19"/>
      <c r="M22" s="251">
        <f t="shared" si="0"/>
        <v>285.54000000000002</v>
      </c>
      <c r="N22" s="20" t="s">
        <v>199</v>
      </c>
      <c r="O22" s="30"/>
      <c r="P22" s="30"/>
      <c r="Q22" s="30"/>
      <c r="R22" s="30"/>
      <c r="S22" s="53"/>
      <c r="T22" s="53"/>
      <c r="U22" s="53"/>
      <c r="V22" s="53"/>
      <c r="W22" s="53">
        <v>1</v>
      </c>
      <c r="X22" s="53">
        <v>3</v>
      </c>
      <c r="Y22" s="53">
        <v>1</v>
      </c>
      <c r="Z22" s="53">
        <v>1</v>
      </c>
      <c r="AA22" s="53"/>
      <c r="AB22" s="54"/>
      <c r="AC22" s="82">
        <f t="shared" si="1"/>
        <v>235.05652800000001</v>
      </c>
      <c r="AD22" s="33">
        <f t="shared" si="9"/>
        <v>594</v>
      </c>
      <c r="AE22" s="82">
        <f t="shared" si="3"/>
        <v>2.5270517056220618</v>
      </c>
      <c r="AF22" s="33">
        <f>AD22*'Hypothése des ventes'!$G$18</f>
        <v>237.60000000000002</v>
      </c>
      <c r="AG22" s="33">
        <f>(AD22-(AD22*'Hypothése des ventes'!$H$17))*'Hypothése des ventes'!$H$18</f>
        <v>53.460000000000008</v>
      </c>
      <c r="AH22" s="33">
        <f>(AD22-(AD22*'Hypothése des ventes'!$I$17))*'Hypothése des ventes'!$I$18</f>
        <v>0</v>
      </c>
      <c r="AI22" s="33">
        <f>(AD22-(AD22*'Hypothése des ventes'!$J$17))*'Hypothése des ventes'!$J$18</f>
        <v>83.160000000000011</v>
      </c>
      <c r="AJ22" s="33">
        <f>(AD22-(AD22*'Hypothése des ventes'!$K$17))*'Hypothése des ventes'!$K$18</f>
        <v>59.400000000000006</v>
      </c>
      <c r="AK22" s="33">
        <f>-(AC22*'Hypothése des ventes'!$L$18)</f>
        <v>-23.505652800000004</v>
      </c>
      <c r="AL22" s="33">
        <f t="shared" si="4"/>
        <v>0</v>
      </c>
      <c r="AM22" s="33">
        <f t="shared" si="5"/>
        <v>328.09147776000009</v>
      </c>
      <c r="AN22" s="82">
        <f t="shared" si="6"/>
        <v>1.3957981960832846</v>
      </c>
      <c r="AO22" s="82">
        <f t="shared" si="7"/>
        <v>93.034949760000075</v>
      </c>
      <c r="AP22" s="83">
        <f t="shared" si="8"/>
        <v>0.283564054742243</v>
      </c>
      <c r="AQ22" s="51"/>
      <c r="AR22" s="51"/>
      <c r="AS22" s="51"/>
      <c r="AT22" s="51"/>
      <c r="AU22" s="51"/>
      <c r="AV22" s="51"/>
      <c r="AW22" s="51"/>
      <c r="AX22" s="51"/>
      <c r="AY22" s="51"/>
      <c r="AZ22" s="51"/>
      <c r="BA22" s="51"/>
      <c r="BB22" s="51"/>
      <c r="BC22" s="51"/>
    </row>
    <row r="23" spans="1:55" s="49" customFormat="1" x14ac:dyDescent="0.25">
      <c r="A23" s="13" t="s">
        <v>99</v>
      </c>
      <c r="B23" s="14" t="s">
        <v>104</v>
      </c>
      <c r="C23" s="15" t="s">
        <v>200</v>
      </c>
      <c r="D23" s="24" t="s">
        <v>115</v>
      </c>
      <c r="E23" s="25" t="s">
        <v>116</v>
      </c>
      <c r="F23" s="16" t="s">
        <v>33</v>
      </c>
      <c r="G23" s="14">
        <v>4</v>
      </c>
      <c r="H23" s="22">
        <v>71.400000000000006</v>
      </c>
      <c r="I23" s="31">
        <v>0.16</v>
      </c>
      <c r="J23" s="23">
        <v>149</v>
      </c>
      <c r="K23" s="32">
        <v>0.02</v>
      </c>
      <c r="L23" s="19"/>
      <c r="M23" s="251">
        <f t="shared" si="0"/>
        <v>285.60000000000002</v>
      </c>
      <c r="N23" s="20" t="s">
        <v>199</v>
      </c>
      <c r="O23" s="30"/>
      <c r="P23" s="30"/>
      <c r="Q23" s="30"/>
      <c r="R23" s="30"/>
      <c r="S23" s="53"/>
      <c r="T23" s="53"/>
      <c r="U23" s="53"/>
      <c r="V23" s="53"/>
      <c r="W23" s="53">
        <v>1</v>
      </c>
      <c r="X23" s="53">
        <v>2</v>
      </c>
      <c r="Y23" s="53">
        <v>1</v>
      </c>
      <c r="Z23" s="53"/>
      <c r="AA23" s="53"/>
      <c r="AB23" s="54"/>
      <c r="AC23" s="82">
        <f t="shared" si="1"/>
        <v>235.10592000000003</v>
      </c>
      <c r="AD23" s="33">
        <f t="shared" si="9"/>
        <v>596</v>
      </c>
      <c r="AE23" s="82">
        <f t="shared" si="3"/>
        <v>2.535027616488772</v>
      </c>
      <c r="AF23" s="33">
        <f>AD23*'Hypothése des ventes'!$G$18</f>
        <v>238.4</v>
      </c>
      <c r="AG23" s="33">
        <f>(AD23-(AD23*'Hypothése des ventes'!$H$17))*'Hypothése des ventes'!$H$18</f>
        <v>53.64</v>
      </c>
      <c r="AH23" s="33">
        <f>(AD23-(AD23*'Hypothése des ventes'!$I$17))*'Hypothése des ventes'!$I$18</f>
        <v>0</v>
      </c>
      <c r="AI23" s="33">
        <f>(AD23-(AD23*'Hypothése des ventes'!$J$17))*'Hypothése des ventes'!$J$18</f>
        <v>83.440000000000012</v>
      </c>
      <c r="AJ23" s="33">
        <f>(AD23-(AD23*'Hypothése des ventes'!$K$17))*'Hypothése des ventes'!$K$18</f>
        <v>59.6</v>
      </c>
      <c r="AK23" s="33">
        <f>-(AC23*'Hypothése des ventes'!$L$18)</f>
        <v>-23.510592000000003</v>
      </c>
      <c r="AL23" s="33">
        <f t="shared" si="4"/>
        <v>0</v>
      </c>
      <c r="AM23" s="33">
        <f t="shared" si="5"/>
        <v>329.25552640000006</v>
      </c>
      <c r="AN23" s="82">
        <f t="shared" si="6"/>
        <v>1.4004561280294432</v>
      </c>
      <c r="AO23" s="82">
        <f t="shared" si="7"/>
        <v>94.149606400000039</v>
      </c>
      <c r="AP23" s="83">
        <f t="shared" si="8"/>
        <v>0.28594692830036589</v>
      </c>
      <c r="AQ23" s="51"/>
      <c r="AR23" s="51"/>
      <c r="AS23" s="51"/>
      <c r="AT23" s="51"/>
      <c r="AU23" s="51"/>
      <c r="AV23" s="51"/>
      <c r="AW23" s="51"/>
      <c r="AX23" s="51"/>
      <c r="AY23" s="51"/>
      <c r="AZ23" s="51"/>
      <c r="BA23" s="51"/>
      <c r="BB23" s="51"/>
      <c r="BC23" s="51"/>
    </row>
    <row r="24" spans="1:55" s="49" customFormat="1" x14ac:dyDescent="0.25">
      <c r="A24" s="13" t="s">
        <v>99</v>
      </c>
      <c r="B24" s="14" t="s">
        <v>40</v>
      </c>
      <c r="C24" s="15" t="s">
        <v>200</v>
      </c>
      <c r="D24" s="24" t="s">
        <v>117</v>
      </c>
      <c r="E24" s="25" t="s">
        <v>118</v>
      </c>
      <c r="F24" s="16" t="s">
        <v>33</v>
      </c>
      <c r="G24" s="14">
        <v>6</v>
      </c>
      <c r="H24" s="22">
        <v>76.16</v>
      </c>
      <c r="I24" s="31">
        <v>0.16</v>
      </c>
      <c r="J24" s="23">
        <v>159</v>
      </c>
      <c r="K24" s="32">
        <v>0.02</v>
      </c>
      <c r="L24" s="19"/>
      <c r="M24" s="251">
        <f t="shared" si="0"/>
        <v>456.96</v>
      </c>
      <c r="N24" s="20" t="s">
        <v>199</v>
      </c>
      <c r="O24" s="30"/>
      <c r="P24" s="30"/>
      <c r="Q24" s="30"/>
      <c r="R24" s="30"/>
      <c r="S24" s="53"/>
      <c r="T24" s="53"/>
      <c r="U24" s="53"/>
      <c r="V24" s="53"/>
      <c r="W24" s="53">
        <v>1</v>
      </c>
      <c r="X24" s="53">
        <v>2</v>
      </c>
      <c r="Y24" s="53">
        <v>2</v>
      </c>
      <c r="Z24" s="53">
        <v>1</v>
      </c>
      <c r="AA24" s="53"/>
      <c r="AB24" s="54"/>
      <c r="AC24" s="82">
        <f t="shared" si="1"/>
        <v>376.16947199999998</v>
      </c>
      <c r="AD24" s="33">
        <f t="shared" si="9"/>
        <v>954</v>
      </c>
      <c r="AE24" s="82">
        <f t="shared" si="3"/>
        <v>2.5360909669990446</v>
      </c>
      <c r="AF24" s="33">
        <f>AD24*'Hypothése des ventes'!$G$18</f>
        <v>381.6</v>
      </c>
      <c r="AG24" s="33">
        <f>(AD24-(AD24*'Hypothése des ventes'!$H$17))*'Hypothése des ventes'!$H$18</f>
        <v>85.860000000000014</v>
      </c>
      <c r="AH24" s="33">
        <f>(AD24-(AD24*'Hypothése des ventes'!$I$17))*'Hypothése des ventes'!$I$18</f>
        <v>0</v>
      </c>
      <c r="AI24" s="33">
        <f>(AD24-(AD24*'Hypothése des ventes'!$J$17))*'Hypothése des ventes'!$J$18</f>
        <v>133.56</v>
      </c>
      <c r="AJ24" s="33">
        <f>(AD24-(AD24*'Hypothése des ventes'!$K$17))*'Hypothése des ventes'!$K$18</f>
        <v>95.4</v>
      </c>
      <c r="AK24" s="33">
        <f>-(AC24*'Hypothése des ventes'!$L$18)</f>
        <v>-37.616947199999998</v>
      </c>
      <c r="AL24" s="33">
        <f t="shared" si="4"/>
        <v>0</v>
      </c>
      <c r="AM24" s="33">
        <f t="shared" si="5"/>
        <v>527.04244224000001</v>
      </c>
      <c r="AN24" s="82">
        <f t="shared" si="6"/>
        <v>1.4010771247274421</v>
      </c>
      <c r="AO24" s="82">
        <f t="shared" si="7"/>
        <v>150.87297024000003</v>
      </c>
      <c r="AP24" s="83">
        <f t="shared" si="8"/>
        <v>0.28626341665914035</v>
      </c>
      <c r="AQ24" s="51"/>
      <c r="AR24" s="51"/>
      <c r="AS24" s="51"/>
      <c r="AT24" s="51"/>
      <c r="AU24" s="51"/>
      <c r="AV24" s="51"/>
      <c r="AW24" s="51"/>
      <c r="AX24" s="51"/>
      <c r="AY24" s="51"/>
      <c r="AZ24" s="51"/>
      <c r="BA24" s="51"/>
      <c r="BB24" s="51"/>
      <c r="BC24" s="51"/>
    </row>
    <row r="25" spans="1:55" s="49" customFormat="1" x14ac:dyDescent="0.25">
      <c r="A25" s="13" t="s">
        <v>99</v>
      </c>
      <c r="B25" s="14" t="s">
        <v>119</v>
      </c>
      <c r="C25" s="15" t="s">
        <v>200</v>
      </c>
      <c r="D25" s="24" t="s">
        <v>120</v>
      </c>
      <c r="E25" s="25" t="s">
        <v>121</v>
      </c>
      <c r="F25" s="16" t="s">
        <v>33</v>
      </c>
      <c r="G25" s="14">
        <v>3</v>
      </c>
      <c r="H25" s="22">
        <v>61.88</v>
      </c>
      <c r="I25" s="31">
        <v>0.16</v>
      </c>
      <c r="J25" s="23">
        <v>129</v>
      </c>
      <c r="K25" s="32">
        <v>0.02</v>
      </c>
      <c r="L25" s="19"/>
      <c r="M25" s="251">
        <f t="shared" si="0"/>
        <v>185.64000000000001</v>
      </c>
      <c r="N25" s="20" t="s">
        <v>199</v>
      </c>
      <c r="O25" s="30"/>
      <c r="P25" s="30"/>
      <c r="Q25" s="30"/>
      <c r="R25" s="30"/>
      <c r="S25" s="53"/>
      <c r="T25" s="53"/>
      <c r="U25" s="53"/>
      <c r="V25" s="53"/>
      <c r="W25" s="53">
        <v>1</v>
      </c>
      <c r="X25" s="53">
        <v>1</v>
      </c>
      <c r="Y25" s="53">
        <v>1</v>
      </c>
      <c r="Z25" s="53"/>
      <c r="AA25" s="53"/>
      <c r="AB25" s="54"/>
      <c r="AC25" s="82">
        <f t="shared" si="1"/>
        <v>152.81884800000003</v>
      </c>
      <c r="AD25" s="33">
        <f t="shared" si="9"/>
        <v>387</v>
      </c>
      <c r="AE25" s="82">
        <f t="shared" si="3"/>
        <v>2.5324101383096402</v>
      </c>
      <c r="AF25" s="33">
        <f>AD25*'Hypothése des ventes'!$G$18</f>
        <v>154.80000000000001</v>
      </c>
      <c r="AG25" s="33">
        <f>(AD25-(AD25*'Hypothése des ventes'!$H$17))*'Hypothése des ventes'!$H$18</f>
        <v>34.830000000000005</v>
      </c>
      <c r="AH25" s="33">
        <f>(AD25-(AD25*'Hypothése des ventes'!$I$17))*'Hypothése des ventes'!$I$18</f>
        <v>0</v>
      </c>
      <c r="AI25" s="33">
        <f>(AD25-(AD25*'Hypothése des ventes'!$J$17))*'Hypothése des ventes'!$J$18</f>
        <v>54.18</v>
      </c>
      <c r="AJ25" s="33">
        <f>(AD25-(AD25*'Hypothése des ventes'!$K$17))*'Hypothése des ventes'!$K$18</f>
        <v>38.700000000000003</v>
      </c>
      <c r="AK25" s="33">
        <f>-(AC25*'Hypothése des ventes'!$L$18)</f>
        <v>-15.281884800000004</v>
      </c>
      <c r="AL25" s="33">
        <f t="shared" si="4"/>
        <v>0</v>
      </c>
      <c r="AM25" s="33">
        <f t="shared" si="5"/>
        <v>213.78249216000006</v>
      </c>
      <c r="AN25" s="82">
        <f t="shared" si="6"/>
        <v>1.3989275207728304</v>
      </c>
      <c r="AO25" s="82">
        <f t="shared" si="7"/>
        <v>60.96364416000003</v>
      </c>
      <c r="AP25" s="83">
        <f t="shared" si="8"/>
        <v>0.28516668294040348</v>
      </c>
      <c r="AQ25" s="51"/>
      <c r="AR25" s="51"/>
      <c r="AS25" s="51"/>
      <c r="AT25" s="51"/>
      <c r="AU25" s="51"/>
      <c r="AV25" s="51"/>
      <c r="AW25" s="51"/>
      <c r="AX25" s="51"/>
      <c r="AY25" s="51"/>
      <c r="AZ25" s="51"/>
      <c r="BA25" s="51"/>
      <c r="BB25" s="51"/>
      <c r="BC25" s="51"/>
    </row>
    <row r="26" spans="1:55" s="49" customFormat="1" x14ac:dyDescent="0.25">
      <c r="A26" s="13" t="s">
        <v>99</v>
      </c>
      <c r="B26" s="14" t="s">
        <v>104</v>
      </c>
      <c r="C26" s="15" t="s">
        <v>200</v>
      </c>
      <c r="D26" s="24" t="s">
        <v>122</v>
      </c>
      <c r="E26" s="25" t="s">
        <v>123</v>
      </c>
      <c r="F26" s="16" t="s">
        <v>33</v>
      </c>
      <c r="G26" s="14">
        <v>3</v>
      </c>
      <c r="H26" s="22">
        <v>76.16</v>
      </c>
      <c r="I26" s="31">
        <v>0.16</v>
      </c>
      <c r="J26" s="23">
        <v>159</v>
      </c>
      <c r="K26" s="32">
        <v>0.02</v>
      </c>
      <c r="L26" s="19"/>
      <c r="M26" s="251">
        <f t="shared" si="0"/>
        <v>228.48</v>
      </c>
      <c r="N26" s="20" t="s">
        <v>199</v>
      </c>
      <c r="O26" s="30"/>
      <c r="P26" s="30"/>
      <c r="Q26" s="30"/>
      <c r="R26" s="30"/>
      <c r="S26" s="53"/>
      <c r="T26" s="53"/>
      <c r="U26" s="53"/>
      <c r="V26" s="53"/>
      <c r="W26" s="53">
        <v>1</v>
      </c>
      <c r="X26" s="53">
        <v>1</v>
      </c>
      <c r="Y26" s="53">
        <v>1</v>
      </c>
      <c r="Z26" s="53"/>
      <c r="AA26" s="53"/>
      <c r="AB26" s="54"/>
      <c r="AC26" s="82">
        <f t="shared" si="1"/>
        <v>188.08473599999999</v>
      </c>
      <c r="AD26" s="33">
        <f t="shared" si="9"/>
        <v>477</v>
      </c>
      <c r="AE26" s="82">
        <f t="shared" si="3"/>
        <v>2.5360909669990446</v>
      </c>
      <c r="AF26" s="33">
        <f>AD26*'Hypothése des ventes'!$G$18</f>
        <v>190.8</v>
      </c>
      <c r="AG26" s="33">
        <f>(AD26-(AD26*'Hypothése des ventes'!$H$17))*'Hypothése des ventes'!$H$18</f>
        <v>42.930000000000007</v>
      </c>
      <c r="AH26" s="33">
        <f>(AD26-(AD26*'Hypothése des ventes'!$I$17))*'Hypothése des ventes'!$I$18</f>
        <v>0</v>
      </c>
      <c r="AI26" s="33">
        <f>(AD26-(AD26*'Hypothése des ventes'!$J$17))*'Hypothése des ventes'!$J$18</f>
        <v>66.78</v>
      </c>
      <c r="AJ26" s="33">
        <f>(AD26-(AD26*'Hypothése des ventes'!$K$17))*'Hypothése des ventes'!$K$18</f>
        <v>47.7</v>
      </c>
      <c r="AK26" s="33">
        <f>-(AC26*'Hypothése des ventes'!$L$18)</f>
        <v>-18.808473599999999</v>
      </c>
      <c r="AL26" s="33">
        <f t="shared" si="4"/>
        <v>0</v>
      </c>
      <c r="AM26" s="33">
        <f t="shared" si="5"/>
        <v>263.52122112000001</v>
      </c>
      <c r="AN26" s="82">
        <f t="shared" si="6"/>
        <v>1.4010771247274421</v>
      </c>
      <c r="AO26" s="82">
        <f t="shared" si="7"/>
        <v>75.436485120000015</v>
      </c>
      <c r="AP26" s="83">
        <f t="shared" si="8"/>
        <v>0.28626341665914035</v>
      </c>
      <c r="AQ26" s="51"/>
      <c r="AR26" s="51"/>
      <c r="AS26" s="51"/>
      <c r="AT26" s="51"/>
      <c r="AU26" s="51"/>
      <c r="AV26" s="51"/>
      <c r="AW26" s="51"/>
      <c r="AX26" s="51"/>
      <c r="AY26" s="51"/>
      <c r="AZ26" s="51"/>
      <c r="BA26" s="51"/>
      <c r="BB26" s="51"/>
      <c r="BC26" s="51"/>
    </row>
    <row r="27" spans="1:55" s="49" customFormat="1" x14ac:dyDescent="0.25">
      <c r="A27" s="13" t="s">
        <v>99</v>
      </c>
      <c r="B27" s="14" t="s">
        <v>24</v>
      </c>
      <c r="C27" s="15" t="s">
        <v>200</v>
      </c>
      <c r="D27" s="24" t="s">
        <v>124</v>
      </c>
      <c r="E27" s="25" t="s">
        <v>125</v>
      </c>
      <c r="F27" s="16" t="s">
        <v>27</v>
      </c>
      <c r="G27" s="14">
        <v>2</v>
      </c>
      <c r="H27" s="22">
        <v>13.3</v>
      </c>
      <c r="I27" s="31">
        <v>0.16</v>
      </c>
      <c r="J27" s="23">
        <v>28</v>
      </c>
      <c r="K27" s="32">
        <v>0.02</v>
      </c>
      <c r="L27" s="19"/>
      <c r="M27" s="251">
        <f t="shared" si="0"/>
        <v>26.6</v>
      </c>
      <c r="N27" s="20" t="s">
        <v>199</v>
      </c>
      <c r="O27" s="30"/>
      <c r="P27" s="30"/>
      <c r="Q27" s="30"/>
      <c r="R27" s="30"/>
      <c r="S27" s="53"/>
      <c r="T27" s="53"/>
      <c r="U27" s="53"/>
      <c r="V27" s="53"/>
      <c r="W27" s="53"/>
      <c r="X27" s="53"/>
      <c r="Y27" s="53"/>
      <c r="Z27" s="53"/>
      <c r="AA27" s="53"/>
      <c r="AB27" s="54"/>
      <c r="AC27" s="82">
        <f t="shared" si="1"/>
        <v>21.897120000000001</v>
      </c>
      <c r="AD27" s="33">
        <f t="shared" si="9"/>
        <v>56</v>
      </c>
      <c r="AE27" s="82">
        <f t="shared" si="3"/>
        <v>2.5574139430208174</v>
      </c>
      <c r="AF27" s="33">
        <f>AD27*'Hypothése des ventes'!$G$18</f>
        <v>22.400000000000002</v>
      </c>
      <c r="AG27" s="33">
        <f>(AD27-(AD27*'Hypothése des ventes'!$H$17))*'Hypothése des ventes'!$H$18</f>
        <v>5.04</v>
      </c>
      <c r="AH27" s="33">
        <f>(AD27-(AD27*'Hypothése des ventes'!$I$17))*'Hypothése des ventes'!$I$18</f>
        <v>0</v>
      </c>
      <c r="AI27" s="33">
        <f>(AD27-(AD27*'Hypothése des ventes'!$J$17))*'Hypothése des ventes'!$J$18</f>
        <v>7.8400000000000007</v>
      </c>
      <c r="AJ27" s="33">
        <f>(AD27-(AD27*'Hypothése des ventes'!$K$17))*'Hypothése des ventes'!$K$18</f>
        <v>5.6000000000000005</v>
      </c>
      <c r="AK27" s="33">
        <f>-(AC27*'Hypothése des ventes'!$L$18)</f>
        <v>-2.1897120000000001</v>
      </c>
      <c r="AL27" s="33">
        <f t="shared" si="4"/>
        <v>0</v>
      </c>
      <c r="AM27" s="33">
        <f t="shared" si="5"/>
        <v>30.952230400000005</v>
      </c>
      <c r="AN27" s="82">
        <f t="shared" si="6"/>
        <v>1.4135297427241575</v>
      </c>
      <c r="AO27" s="82">
        <f t="shared" si="7"/>
        <v>9.0551104000000038</v>
      </c>
      <c r="AP27" s="83">
        <f t="shared" si="8"/>
        <v>0.29255114358414708</v>
      </c>
      <c r="AQ27" s="51"/>
      <c r="AR27" s="51"/>
      <c r="AS27" s="51"/>
      <c r="AT27" s="51"/>
      <c r="AU27" s="51"/>
      <c r="AV27" s="51"/>
      <c r="AW27" s="51"/>
      <c r="AX27" s="51"/>
      <c r="AY27" s="51"/>
      <c r="AZ27" s="51"/>
      <c r="BA27" s="51"/>
      <c r="BB27" s="51"/>
      <c r="BC27" s="51"/>
    </row>
    <row r="28" spans="1:55" s="49" customFormat="1" x14ac:dyDescent="0.25">
      <c r="A28" s="13" t="s">
        <v>99</v>
      </c>
      <c r="B28" s="14" t="s">
        <v>76</v>
      </c>
      <c r="C28" s="15" t="s">
        <v>200</v>
      </c>
      <c r="D28" s="24" t="s">
        <v>126</v>
      </c>
      <c r="E28" s="25" t="s">
        <v>127</v>
      </c>
      <c r="F28" s="14" t="s">
        <v>69</v>
      </c>
      <c r="G28" s="14">
        <v>2</v>
      </c>
      <c r="H28" s="22">
        <v>23.78</v>
      </c>
      <c r="I28" s="31">
        <v>0.16</v>
      </c>
      <c r="J28" s="23">
        <v>49</v>
      </c>
      <c r="K28" s="32">
        <v>0.02</v>
      </c>
      <c r="L28" s="19"/>
      <c r="M28" s="251">
        <f t="shared" si="0"/>
        <v>47.56</v>
      </c>
      <c r="N28" s="20" t="s">
        <v>199</v>
      </c>
      <c r="O28" s="30"/>
      <c r="P28" s="30"/>
      <c r="Q28" s="30"/>
      <c r="R28" s="30"/>
      <c r="S28" s="53"/>
      <c r="T28" s="53"/>
      <c r="U28" s="53"/>
      <c r="V28" s="53"/>
      <c r="W28" s="53"/>
      <c r="X28" s="53"/>
      <c r="Y28" s="53"/>
      <c r="Z28" s="53"/>
      <c r="AA28" s="53"/>
      <c r="AB28" s="54"/>
      <c r="AC28" s="82">
        <f t="shared" si="1"/>
        <v>39.151392000000001</v>
      </c>
      <c r="AD28" s="33">
        <f t="shared" si="9"/>
        <v>98</v>
      </c>
      <c r="AE28" s="82">
        <f t="shared" si="3"/>
        <v>2.5031038487724779</v>
      </c>
      <c r="AF28" s="33">
        <f>AD28*'Hypothése des ventes'!$G$18</f>
        <v>39.200000000000003</v>
      </c>
      <c r="AG28" s="33">
        <f>(AD28-(AD28*'Hypothése des ventes'!$H$17))*'Hypothése des ventes'!$H$18</f>
        <v>8.82</v>
      </c>
      <c r="AH28" s="33">
        <f>(AD28-(AD28*'Hypothése des ventes'!$I$17))*'Hypothése des ventes'!$I$18</f>
        <v>0</v>
      </c>
      <c r="AI28" s="33">
        <f>(AD28-(AD28*'Hypothése des ventes'!$J$17))*'Hypothése des ventes'!$J$18</f>
        <v>13.719999999999999</v>
      </c>
      <c r="AJ28" s="33">
        <f>(AD28-(AD28*'Hypothése des ventes'!$K$17))*'Hypothése des ventes'!$K$18</f>
        <v>9.8000000000000007</v>
      </c>
      <c r="AK28" s="33">
        <f>-(AC28*'Hypothése des ventes'!$L$18)</f>
        <v>-3.9151392000000005</v>
      </c>
      <c r="AL28" s="33">
        <f t="shared" si="4"/>
        <v>0</v>
      </c>
      <c r="AM28" s="33">
        <f t="shared" si="5"/>
        <v>54.09988864000001</v>
      </c>
      <c r="AN28" s="82">
        <f t="shared" si="6"/>
        <v>1.3818126476831274</v>
      </c>
      <c r="AO28" s="82">
        <f t="shared" si="7"/>
        <v>14.948496640000009</v>
      </c>
      <c r="AP28" s="83">
        <f t="shared" si="8"/>
        <v>0.27631289113130431</v>
      </c>
      <c r="AQ28" s="51"/>
      <c r="AR28" s="51"/>
      <c r="AS28" s="51"/>
      <c r="AT28" s="51"/>
      <c r="AU28" s="51"/>
      <c r="AV28" s="51"/>
      <c r="AW28" s="51"/>
      <c r="AX28" s="51"/>
      <c r="AY28" s="51"/>
      <c r="AZ28" s="51"/>
      <c r="BA28" s="51"/>
      <c r="BB28" s="51"/>
      <c r="BC28" s="51"/>
    </row>
    <row r="29" spans="1:55" s="49" customFormat="1" x14ac:dyDescent="0.25">
      <c r="A29" s="13" t="s">
        <v>99</v>
      </c>
      <c r="B29" s="14" t="s">
        <v>66</v>
      </c>
      <c r="C29" s="15" t="s">
        <v>200</v>
      </c>
      <c r="D29" s="24" t="s">
        <v>128</v>
      </c>
      <c r="E29" s="25" t="s">
        <v>129</v>
      </c>
      <c r="F29" s="14" t="s">
        <v>69</v>
      </c>
      <c r="G29" s="14">
        <v>12</v>
      </c>
      <c r="H29" s="22">
        <v>6.16</v>
      </c>
      <c r="I29" s="31">
        <v>0.16</v>
      </c>
      <c r="J29" s="23">
        <v>13</v>
      </c>
      <c r="K29" s="32">
        <v>0.02</v>
      </c>
      <c r="L29" s="19"/>
      <c r="M29" s="251">
        <f t="shared" si="0"/>
        <v>73.92</v>
      </c>
      <c r="N29" s="20" t="s">
        <v>199</v>
      </c>
      <c r="O29" s="30"/>
      <c r="P29" s="30"/>
      <c r="Q29" s="30"/>
      <c r="R29" s="30"/>
      <c r="S29" s="53"/>
      <c r="T29" s="53"/>
      <c r="U29" s="53"/>
      <c r="V29" s="53"/>
      <c r="W29" s="53"/>
      <c r="X29" s="53"/>
      <c r="Y29" s="53"/>
      <c r="Z29" s="53"/>
      <c r="AA29" s="53"/>
      <c r="AB29" s="54"/>
      <c r="AC29" s="82">
        <f t="shared" si="1"/>
        <v>60.850944000000005</v>
      </c>
      <c r="AD29" s="33">
        <f t="shared" si="9"/>
        <v>156</v>
      </c>
      <c r="AE29" s="82">
        <f t="shared" si="3"/>
        <v>2.5636414120379132</v>
      </c>
      <c r="AF29" s="33">
        <f>AD29*'Hypothése des ventes'!$G$18</f>
        <v>62.400000000000006</v>
      </c>
      <c r="AG29" s="33">
        <f>(AD29-(AD29*'Hypothése des ventes'!$H$17))*'Hypothése des ventes'!$H$18</f>
        <v>14.040000000000001</v>
      </c>
      <c r="AH29" s="33">
        <f>(AD29-(AD29*'Hypothése des ventes'!$I$17))*'Hypothése des ventes'!$I$18</f>
        <v>0</v>
      </c>
      <c r="AI29" s="33">
        <f>(AD29-(AD29*'Hypothése des ventes'!$J$17))*'Hypothése des ventes'!$J$18</f>
        <v>21.840000000000003</v>
      </c>
      <c r="AJ29" s="33">
        <f>(AD29-(AD29*'Hypothése des ventes'!$K$17))*'Hypothése des ventes'!$K$18</f>
        <v>15.600000000000001</v>
      </c>
      <c r="AK29" s="33">
        <f>-(AC29*'Hypothése des ventes'!$L$18)</f>
        <v>-6.0850944000000009</v>
      </c>
      <c r="AL29" s="33">
        <f t="shared" si="4"/>
        <v>0</v>
      </c>
      <c r="AM29" s="33">
        <f t="shared" si="5"/>
        <v>86.235924480000023</v>
      </c>
      <c r="AN29" s="82">
        <f t="shared" si="6"/>
        <v>1.4171665846301418</v>
      </c>
      <c r="AO29" s="82">
        <f t="shared" si="7"/>
        <v>25.384980480000017</v>
      </c>
      <c r="AP29" s="83">
        <f t="shared" si="8"/>
        <v>0.2943666532604674</v>
      </c>
      <c r="AQ29" s="51"/>
      <c r="AR29" s="51"/>
      <c r="AS29" s="51"/>
      <c r="AT29" s="51"/>
      <c r="AU29" s="51"/>
      <c r="AV29" s="51"/>
      <c r="AW29" s="51"/>
      <c r="AX29" s="51"/>
      <c r="AY29" s="51"/>
      <c r="AZ29" s="51"/>
      <c r="BA29" s="51"/>
      <c r="BB29" s="51"/>
      <c r="BC29" s="51"/>
    </row>
    <row r="30" spans="1:55" s="49" customFormat="1" x14ac:dyDescent="0.25">
      <c r="A30" s="13" t="s">
        <v>99</v>
      </c>
      <c r="B30" s="14" t="s">
        <v>69</v>
      </c>
      <c r="C30" s="15" t="s">
        <v>200</v>
      </c>
      <c r="D30" s="24" t="s">
        <v>130</v>
      </c>
      <c r="E30" s="25" t="s">
        <v>131</v>
      </c>
      <c r="F30" s="14" t="s">
        <v>69</v>
      </c>
      <c r="G30" s="14">
        <v>2</v>
      </c>
      <c r="H30" s="22">
        <v>9.5</v>
      </c>
      <c r="I30" s="31">
        <v>0.16</v>
      </c>
      <c r="J30" s="23">
        <v>20</v>
      </c>
      <c r="K30" s="32">
        <v>0.02</v>
      </c>
      <c r="L30" s="19"/>
      <c r="M30" s="251">
        <f t="shared" si="0"/>
        <v>19</v>
      </c>
      <c r="N30" s="20" t="s">
        <v>199</v>
      </c>
      <c r="O30" s="30"/>
      <c r="P30" s="30"/>
      <c r="Q30" s="30"/>
      <c r="R30" s="30"/>
      <c r="S30" s="53"/>
      <c r="T30" s="53"/>
      <c r="U30" s="53"/>
      <c r="V30" s="53"/>
      <c r="W30" s="53"/>
      <c r="X30" s="53"/>
      <c r="Y30" s="53"/>
      <c r="Z30" s="53"/>
      <c r="AA30" s="53"/>
      <c r="AB30" s="54"/>
      <c r="AC30" s="82">
        <f t="shared" si="1"/>
        <v>15.6408</v>
      </c>
      <c r="AD30" s="33">
        <f t="shared" si="9"/>
        <v>40</v>
      </c>
      <c r="AE30" s="82">
        <f t="shared" si="3"/>
        <v>2.5574139430208174</v>
      </c>
      <c r="AF30" s="33">
        <f>AD30*'Hypothése des ventes'!$G$18</f>
        <v>16</v>
      </c>
      <c r="AG30" s="33">
        <f>(AD30-(AD30*'Hypothése des ventes'!$H$17))*'Hypothése des ventes'!$H$18</f>
        <v>3.6</v>
      </c>
      <c r="AH30" s="33">
        <f>(AD30-(AD30*'Hypothése des ventes'!$I$17))*'Hypothése des ventes'!$I$18</f>
        <v>0</v>
      </c>
      <c r="AI30" s="33">
        <f>(AD30-(AD30*'Hypothése des ventes'!$J$17))*'Hypothése des ventes'!$J$18</f>
        <v>5.6000000000000005</v>
      </c>
      <c r="AJ30" s="33">
        <f>(AD30-(AD30*'Hypothése des ventes'!$K$17))*'Hypothése des ventes'!$K$18</f>
        <v>4</v>
      </c>
      <c r="AK30" s="33">
        <f>-(AC30*'Hypothése des ventes'!$L$18)</f>
        <v>-1.5640800000000001</v>
      </c>
      <c r="AL30" s="33">
        <f t="shared" si="4"/>
        <v>0</v>
      </c>
      <c r="AM30" s="33">
        <f t="shared" si="5"/>
        <v>22.108736000000004</v>
      </c>
      <c r="AN30" s="82">
        <f t="shared" si="6"/>
        <v>1.4135297427241575</v>
      </c>
      <c r="AO30" s="82">
        <f t="shared" si="7"/>
        <v>6.4679360000000035</v>
      </c>
      <c r="AP30" s="83">
        <f t="shared" si="8"/>
        <v>0.29255114358414713</v>
      </c>
      <c r="AQ30" s="51"/>
      <c r="AR30" s="51"/>
      <c r="AS30" s="51"/>
      <c r="AT30" s="51"/>
      <c r="AU30" s="51"/>
      <c r="AV30" s="51"/>
      <c r="AW30" s="51"/>
      <c r="AX30" s="51"/>
      <c r="AY30" s="51"/>
      <c r="AZ30" s="51"/>
      <c r="BA30" s="51"/>
      <c r="BB30" s="51"/>
      <c r="BC30" s="51"/>
    </row>
    <row r="31" spans="1:55" s="49" customFormat="1" x14ac:dyDescent="0.25">
      <c r="A31" s="13" t="s">
        <v>99</v>
      </c>
      <c r="B31" s="14" t="s">
        <v>69</v>
      </c>
      <c r="C31" s="15" t="s">
        <v>200</v>
      </c>
      <c r="D31" s="24" t="s">
        <v>132</v>
      </c>
      <c r="E31" s="25" t="s">
        <v>131</v>
      </c>
      <c r="F31" s="14" t="s">
        <v>69</v>
      </c>
      <c r="G31" s="14">
        <v>2</v>
      </c>
      <c r="H31" s="22">
        <v>9.5</v>
      </c>
      <c r="I31" s="31">
        <v>0.16</v>
      </c>
      <c r="J31" s="23">
        <v>20</v>
      </c>
      <c r="K31" s="32">
        <v>0.02</v>
      </c>
      <c r="L31" s="19"/>
      <c r="M31" s="251">
        <f t="shared" si="0"/>
        <v>19</v>
      </c>
      <c r="N31" s="20" t="s">
        <v>199</v>
      </c>
      <c r="O31" s="30"/>
      <c r="P31" s="30"/>
      <c r="Q31" s="30"/>
      <c r="R31" s="30"/>
      <c r="S31" s="53"/>
      <c r="T31" s="53"/>
      <c r="U31" s="53"/>
      <c r="V31" s="53"/>
      <c r="W31" s="53"/>
      <c r="X31" s="53"/>
      <c r="Y31" s="53"/>
      <c r="Z31" s="53"/>
      <c r="AA31" s="53"/>
      <c r="AB31" s="54"/>
      <c r="AC31" s="82">
        <f t="shared" si="1"/>
        <v>15.6408</v>
      </c>
      <c r="AD31" s="33">
        <f t="shared" si="9"/>
        <v>40</v>
      </c>
      <c r="AE31" s="82">
        <f t="shared" si="3"/>
        <v>2.5574139430208174</v>
      </c>
      <c r="AF31" s="33">
        <f>AD31*'Hypothése des ventes'!$G$18</f>
        <v>16</v>
      </c>
      <c r="AG31" s="33">
        <f>(AD31-(AD31*'Hypothése des ventes'!$H$17))*'Hypothése des ventes'!$H$18</f>
        <v>3.6</v>
      </c>
      <c r="AH31" s="33">
        <f>(AD31-(AD31*'Hypothése des ventes'!$I$17))*'Hypothése des ventes'!$I$18</f>
        <v>0</v>
      </c>
      <c r="AI31" s="33">
        <f>(AD31-(AD31*'Hypothése des ventes'!$J$17))*'Hypothése des ventes'!$J$18</f>
        <v>5.6000000000000005</v>
      </c>
      <c r="AJ31" s="33">
        <f>(AD31-(AD31*'Hypothése des ventes'!$K$17))*'Hypothése des ventes'!$K$18</f>
        <v>4</v>
      </c>
      <c r="AK31" s="33">
        <f>-(AC31*'Hypothése des ventes'!$L$18)</f>
        <v>-1.5640800000000001</v>
      </c>
      <c r="AL31" s="33">
        <f t="shared" si="4"/>
        <v>0</v>
      </c>
      <c r="AM31" s="33">
        <f t="shared" si="5"/>
        <v>22.108736000000004</v>
      </c>
      <c r="AN31" s="82">
        <f t="shared" si="6"/>
        <v>1.4135297427241575</v>
      </c>
      <c r="AO31" s="82">
        <f t="shared" si="7"/>
        <v>6.4679360000000035</v>
      </c>
      <c r="AP31" s="83">
        <f t="shared" si="8"/>
        <v>0.29255114358414713</v>
      </c>
      <c r="AQ31" s="51"/>
      <c r="AR31" s="51"/>
      <c r="AS31" s="51"/>
      <c r="AT31" s="51"/>
      <c r="AU31" s="51"/>
      <c r="AV31" s="51"/>
      <c r="AW31" s="51"/>
      <c r="AX31" s="51"/>
      <c r="AY31" s="51"/>
      <c r="AZ31" s="51"/>
      <c r="BA31" s="51"/>
      <c r="BB31" s="51"/>
      <c r="BC31" s="51"/>
    </row>
    <row r="32" spans="1:55" s="49" customFormat="1" x14ac:dyDescent="0.25">
      <c r="A32" s="13" t="s">
        <v>99</v>
      </c>
      <c r="B32" s="14" t="s">
        <v>133</v>
      </c>
      <c r="C32" s="15" t="s">
        <v>201</v>
      </c>
      <c r="D32" s="24" t="s">
        <v>134</v>
      </c>
      <c r="E32" s="25" t="s">
        <v>135</v>
      </c>
      <c r="F32" s="16" t="s">
        <v>33</v>
      </c>
      <c r="G32" s="14">
        <v>6</v>
      </c>
      <c r="H32" s="22">
        <v>61.88</v>
      </c>
      <c r="I32" s="31">
        <v>0.16</v>
      </c>
      <c r="J32" s="23">
        <v>129</v>
      </c>
      <c r="K32" s="32">
        <v>0.02</v>
      </c>
      <c r="L32" s="19"/>
      <c r="M32" s="251">
        <f t="shared" si="0"/>
        <v>371.28000000000003</v>
      </c>
      <c r="N32" s="20" t="s">
        <v>199</v>
      </c>
      <c r="O32" s="30"/>
      <c r="P32" s="30"/>
      <c r="Q32" s="30"/>
      <c r="R32" s="30"/>
      <c r="S32" s="53"/>
      <c r="T32" s="53"/>
      <c r="U32" s="53"/>
      <c r="V32" s="53">
        <v>1</v>
      </c>
      <c r="W32" s="53">
        <v>2</v>
      </c>
      <c r="X32" s="53">
        <v>2</v>
      </c>
      <c r="Y32" s="53">
        <v>1</v>
      </c>
      <c r="Z32" s="53"/>
      <c r="AA32" s="53"/>
      <c r="AB32" s="54"/>
      <c r="AC32" s="82">
        <f t="shared" si="1"/>
        <v>305.63769600000006</v>
      </c>
      <c r="AD32" s="33">
        <f t="shared" si="9"/>
        <v>774</v>
      </c>
      <c r="AE32" s="82">
        <f t="shared" si="3"/>
        <v>2.5324101383096402</v>
      </c>
      <c r="AF32" s="33">
        <f>AD32*'Hypothése des ventes'!$G$18</f>
        <v>309.60000000000002</v>
      </c>
      <c r="AG32" s="33">
        <f>(AD32-(AD32*'Hypothése des ventes'!$H$17))*'Hypothése des ventes'!$H$18</f>
        <v>69.660000000000011</v>
      </c>
      <c r="AH32" s="33">
        <f>(AD32-(AD32*'Hypothése des ventes'!$I$17))*'Hypothése des ventes'!$I$18</f>
        <v>0</v>
      </c>
      <c r="AI32" s="33">
        <f>(AD32-(AD32*'Hypothése des ventes'!$J$17))*'Hypothése des ventes'!$J$18</f>
        <v>108.36</v>
      </c>
      <c r="AJ32" s="33">
        <f>(AD32-(AD32*'Hypothése des ventes'!$K$17))*'Hypothése des ventes'!$K$18</f>
        <v>77.400000000000006</v>
      </c>
      <c r="AK32" s="33">
        <f>-(AC32*'Hypothése des ventes'!$L$18)</f>
        <v>-30.563769600000008</v>
      </c>
      <c r="AL32" s="33">
        <f t="shared" si="4"/>
        <v>0</v>
      </c>
      <c r="AM32" s="33">
        <f t="shared" si="5"/>
        <v>427.56498432000012</v>
      </c>
      <c r="AN32" s="82">
        <f t="shared" si="6"/>
        <v>1.3989275207728304</v>
      </c>
      <c r="AO32" s="82">
        <f t="shared" si="7"/>
        <v>121.92728832000006</v>
      </c>
      <c r="AP32" s="83">
        <f t="shared" si="8"/>
        <v>0.28516668294040348</v>
      </c>
      <c r="AQ32" s="51"/>
      <c r="AR32" s="51"/>
      <c r="AS32" s="51"/>
      <c r="AT32" s="51"/>
      <c r="AU32" s="51"/>
      <c r="AV32" s="51"/>
      <c r="AW32" s="51"/>
      <c r="AX32" s="51"/>
      <c r="AY32" s="51"/>
      <c r="AZ32" s="51"/>
      <c r="BA32" s="51"/>
      <c r="BB32" s="51"/>
      <c r="BC32" s="51"/>
    </row>
    <row r="33" spans="1:55" s="49" customFormat="1" x14ac:dyDescent="0.25">
      <c r="A33" s="13" t="s">
        <v>99</v>
      </c>
      <c r="B33" s="14" t="s">
        <v>119</v>
      </c>
      <c r="C33" s="15" t="s">
        <v>201</v>
      </c>
      <c r="D33" s="24" t="s">
        <v>136</v>
      </c>
      <c r="E33" s="25" t="s">
        <v>137</v>
      </c>
      <c r="F33" s="16" t="s">
        <v>33</v>
      </c>
      <c r="G33" s="14">
        <v>6</v>
      </c>
      <c r="H33" s="22">
        <v>38.07</v>
      </c>
      <c r="I33" s="31">
        <v>0.16</v>
      </c>
      <c r="J33" s="23">
        <v>79</v>
      </c>
      <c r="K33" s="32">
        <v>0.02</v>
      </c>
      <c r="L33" s="19"/>
      <c r="M33" s="251">
        <f t="shared" si="0"/>
        <v>228.42000000000002</v>
      </c>
      <c r="N33" s="20" t="s">
        <v>199</v>
      </c>
      <c r="O33" s="30"/>
      <c r="P33" s="30"/>
      <c r="Q33" s="30"/>
      <c r="R33" s="30"/>
      <c r="S33" s="53"/>
      <c r="T33" s="53"/>
      <c r="U33" s="53"/>
      <c r="V33" s="53">
        <v>1</v>
      </c>
      <c r="W33" s="53">
        <v>2</v>
      </c>
      <c r="X33" s="53">
        <v>2</v>
      </c>
      <c r="Y33" s="53">
        <v>1</v>
      </c>
      <c r="Z33" s="53"/>
      <c r="AA33" s="53"/>
      <c r="AB33" s="54"/>
      <c r="AC33" s="82">
        <f t="shared" si="1"/>
        <v>188.03534399999998</v>
      </c>
      <c r="AD33" s="33">
        <f t="shared" si="9"/>
        <v>474</v>
      </c>
      <c r="AE33" s="82">
        <f t="shared" si="3"/>
        <v>2.5208026848399312</v>
      </c>
      <c r="AF33" s="33">
        <f>AD33*'Hypothése des ventes'!$G$18</f>
        <v>189.60000000000002</v>
      </c>
      <c r="AG33" s="33">
        <f>(AD33-(AD33*'Hypothése des ventes'!$H$17))*'Hypothése des ventes'!$H$18</f>
        <v>42.660000000000004</v>
      </c>
      <c r="AH33" s="33">
        <f>(AD33-(AD33*'Hypothése des ventes'!$I$17))*'Hypothése des ventes'!$I$18</f>
        <v>0</v>
      </c>
      <c r="AI33" s="33">
        <f>(AD33-(AD33*'Hypothése des ventes'!$J$17))*'Hypothése des ventes'!$J$18</f>
        <v>66.36</v>
      </c>
      <c r="AJ33" s="33">
        <f>(AD33-(AD33*'Hypothése des ventes'!$K$17))*'Hypothése des ventes'!$K$18</f>
        <v>47.400000000000006</v>
      </c>
      <c r="AK33" s="33">
        <f>-(AC33*'Hypothése des ventes'!$L$18)</f>
        <v>-18.8035344</v>
      </c>
      <c r="AL33" s="33">
        <f t="shared" si="4"/>
        <v>0</v>
      </c>
      <c r="AM33" s="33">
        <f t="shared" si="5"/>
        <v>261.77317248000003</v>
      </c>
      <c r="AN33" s="82">
        <f t="shared" si="6"/>
        <v>1.3921487679465199</v>
      </c>
      <c r="AO33" s="82">
        <f t="shared" si="7"/>
        <v>73.737828480000047</v>
      </c>
      <c r="AP33" s="83">
        <f t="shared" si="8"/>
        <v>0.28168596415522207</v>
      </c>
      <c r="AQ33" s="51"/>
      <c r="AR33" s="51"/>
      <c r="AS33" s="51"/>
      <c r="AT33" s="51"/>
      <c r="AU33" s="51"/>
      <c r="AV33" s="51"/>
      <c r="AW33" s="51"/>
      <c r="AX33" s="51"/>
      <c r="AY33" s="51"/>
      <c r="AZ33" s="51"/>
      <c r="BA33" s="51"/>
      <c r="BB33" s="51"/>
      <c r="BC33" s="51"/>
    </row>
    <row r="34" spans="1:55" x14ac:dyDescent="0.25">
      <c r="A34" s="13" t="s">
        <v>99</v>
      </c>
      <c r="B34" s="14" t="s">
        <v>40</v>
      </c>
      <c r="C34" s="15" t="s">
        <v>201</v>
      </c>
      <c r="D34" s="24" t="s">
        <v>138</v>
      </c>
      <c r="E34" s="25" t="s">
        <v>139</v>
      </c>
      <c r="F34" s="16" t="s">
        <v>33</v>
      </c>
      <c r="G34" s="14">
        <v>6</v>
      </c>
      <c r="H34" s="22">
        <v>35.69</v>
      </c>
      <c r="I34" s="31">
        <v>0.16</v>
      </c>
      <c r="J34" s="23">
        <v>75</v>
      </c>
      <c r="K34" s="32">
        <v>0.02</v>
      </c>
      <c r="L34" s="19"/>
      <c r="M34" s="251">
        <f t="shared" ref="M34:M65" si="10">G34*H34</f>
        <v>214.14</v>
      </c>
      <c r="N34" s="20" t="s">
        <v>199</v>
      </c>
      <c r="O34" s="30"/>
      <c r="P34" s="30"/>
      <c r="Q34" s="30"/>
      <c r="R34" s="30"/>
      <c r="S34" s="53"/>
      <c r="T34" s="53"/>
      <c r="U34" s="53">
        <v>1</v>
      </c>
      <c r="V34" s="53">
        <v>2</v>
      </c>
      <c r="W34" s="53">
        <v>2</v>
      </c>
      <c r="X34" s="53">
        <v>1</v>
      </c>
      <c r="Y34" s="53"/>
      <c r="Z34" s="53"/>
      <c r="AA34" s="53"/>
      <c r="AB34" s="54"/>
      <c r="AC34" s="82">
        <f t="shared" ref="AC34:AC65" si="11">((H34-(H34*I34))*G34)-(((H34-(H34*I34))*G34)*K34)</f>
        <v>176.28004799999997</v>
      </c>
      <c r="AD34" s="33">
        <f t="shared" si="9"/>
        <v>450</v>
      </c>
      <c r="AE34" s="82">
        <f t="shared" ref="AE34:AE65" si="12">IF(AD:AD=0,0,AD:AD/AC:AC)</f>
        <v>2.5527562824353218</v>
      </c>
      <c r="AF34" s="33">
        <f>AD34*'Hypothése des ventes'!$G$18</f>
        <v>180</v>
      </c>
      <c r="AG34" s="33">
        <f>(AD34-(AD34*'Hypothése des ventes'!$H$17))*'Hypothése des ventes'!$H$18</f>
        <v>40.5</v>
      </c>
      <c r="AH34" s="33">
        <f>(AD34-(AD34*'Hypothése des ventes'!$I$17))*'Hypothése des ventes'!$I$18</f>
        <v>0</v>
      </c>
      <c r="AI34" s="33">
        <f>(AD34-(AD34*'Hypothése des ventes'!$J$17))*'Hypothése des ventes'!$J$18</f>
        <v>63</v>
      </c>
      <c r="AJ34" s="33">
        <f>(AD34-(AD34*'Hypothése des ventes'!$K$17))*'Hypothése des ventes'!$K$18</f>
        <v>45</v>
      </c>
      <c r="AK34" s="33">
        <f>-(AC34*'Hypothése des ventes'!$L$18)</f>
        <v>-17.628004799999996</v>
      </c>
      <c r="AL34" s="33">
        <f t="shared" ref="AL34:AL65" si="13">AC34*L34</f>
        <v>0</v>
      </c>
      <c r="AM34" s="33">
        <f t="shared" ref="AM34:AM65" si="14">((AF34+AG34+AH34+AI34+AJ34+AK34)*0.8)+AL34</f>
        <v>248.69759616000002</v>
      </c>
      <c r="AN34" s="82">
        <f t="shared" ref="AN34:AN65" si="15">IF(AM:AM=0,0,AM:AM/AC:AC)</f>
        <v>1.410809668942228</v>
      </c>
      <c r="AO34" s="82">
        <f t="shared" ref="AO34:AO65" si="16">AM34-AC34</f>
        <v>72.417548160000052</v>
      </c>
      <c r="AP34" s="83">
        <f t="shared" ref="AP34:AP65" si="17">IF(AO:AO=0,0,AO:AO/AM:AM)</f>
        <v>0.29118716577143794</v>
      </c>
    </row>
    <row r="35" spans="1:55" x14ac:dyDescent="0.25">
      <c r="A35" s="13" t="s">
        <v>99</v>
      </c>
      <c r="B35" s="14" t="s">
        <v>40</v>
      </c>
      <c r="C35" s="15" t="s">
        <v>201</v>
      </c>
      <c r="D35" s="24" t="s">
        <v>140</v>
      </c>
      <c r="E35" s="25" t="s">
        <v>141</v>
      </c>
      <c r="F35" s="16" t="s">
        <v>33</v>
      </c>
      <c r="G35" s="14">
        <v>8</v>
      </c>
      <c r="H35" s="22">
        <v>38.07</v>
      </c>
      <c r="I35" s="31">
        <v>0.16</v>
      </c>
      <c r="J35" s="23">
        <v>79</v>
      </c>
      <c r="K35" s="32">
        <v>0.02</v>
      </c>
      <c r="L35" s="19"/>
      <c r="M35" s="251">
        <f t="shared" si="10"/>
        <v>304.56</v>
      </c>
      <c r="N35" s="20" t="s">
        <v>199</v>
      </c>
      <c r="O35" s="30"/>
      <c r="P35" s="30"/>
      <c r="Q35" s="30"/>
      <c r="R35" s="30"/>
      <c r="S35" s="53"/>
      <c r="T35" s="53"/>
      <c r="U35" s="53">
        <v>2</v>
      </c>
      <c r="V35" s="53">
        <v>2</v>
      </c>
      <c r="W35" s="53">
        <v>2</v>
      </c>
      <c r="X35" s="53">
        <v>2</v>
      </c>
      <c r="Y35" s="53"/>
      <c r="Z35" s="53"/>
      <c r="AA35" s="53"/>
      <c r="AB35" s="54"/>
      <c r="AC35" s="82">
        <f t="shared" si="11"/>
        <v>250.71379199999998</v>
      </c>
      <c r="AD35" s="33">
        <f t="shared" si="9"/>
        <v>632</v>
      </c>
      <c r="AE35" s="82">
        <f t="shared" si="12"/>
        <v>2.5208026848399312</v>
      </c>
      <c r="AF35" s="33">
        <f>AD35*'Hypothése des ventes'!$G$18</f>
        <v>252.8</v>
      </c>
      <c r="AG35" s="33">
        <f>(AD35-(AD35*'Hypothése des ventes'!$H$17))*'Hypothése des ventes'!$H$18</f>
        <v>56.879999999999995</v>
      </c>
      <c r="AH35" s="33">
        <f>(AD35-(AD35*'Hypothése des ventes'!$I$17))*'Hypothése des ventes'!$I$18</f>
        <v>0</v>
      </c>
      <c r="AI35" s="33">
        <f>(AD35-(AD35*'Hypothése des ventes'!$J$17))*'Hypothése des ventes'!$J$18</f>
        <v>88.48</v>
      </c>
      <c r="AJ35" s="33">
        <f>(AD35-(AD35*'Hypothése des ventes'!$K$17))*'Hypothése des ventes'!$K$18</f>
        <v>63.2</v>
      </c>
      <c r="AK35" s="33">
        <f>-(AC35*'Hypothése des ventes'!$L$18)</f>
        <v>-25.071379199999999</v>
      </c>
      <c r="AL35" s="33">
        <f t="shared" si="13"/>
        <v>0</v>
      </c>
      <c r="AM35" s="33">
        <f t="shared" si="14"/>
        <v>349.03089664000004</v>
      </c>
      <c r="AN35" s="82">
        <f t="shared" si="15"/>
        <v>1.3921487679465199</v>
      </c>
      <c r="AO35" s="82">
        <f t="shared" si="16"/>
        <v>98.317104640000053</v>
      </c>
      <c r="AP35" s="83">
        <f t="shared" si="17"/>
        <v>0.28168596415522201</v>
      </c>
    </row>
    <row r="36" spans="1:55" x14ac:dyDescent="0.25">
      <c r="A36" s="13" t="s">
        <v>99</v>
      </c>
      <c r="B36" s="14" t="s">
        <v>24</v>
      </c>
      <c r="C36" s="15" t="s">
        <v>201</v>
      </c>
      <c r="D36" s="24" t="s">
        <v>142</v>
      </c>
      <c r="E36" s="25" t="s">
        <v>143</v>
      </c>
      <c r="F36" s="16" t="s">
        <v>27</v>
      </c>
      <c r="G36" s="14">
        <v>2</v>
      </c>
      <c r="H36" s="22">
        <v>13.3</v>
      </c>
      <c r="I36" s="31">
        <v>0.16</v>
      </c>
      <c r="J36" s="23">
        <v>28</v>
      </c>
      <c r="K36" s="32">
        <v>0.02</v>
      </c>
      <c r="L36" s="19"/>
      <c r="M36" s="251">
        <f t="shared" si="10"/>
        <v>26.6</v>
      </c>
      <c r="N36" s="20" t="s">
        <v>199</v>
      </c>
      <c r="O36" s="30"/>
      <c r="P36" s="30"/>
      <c r="Q36" s="30"/>
      <c r="R36" s="30"/>
      <c r="S36" s="53"/>
      <c r="T36" s="53"/>
      <c r="U36" s="53"/>
      <c r="V36" s="53"/>
      <c r="W36" s="53"/>
      <c r="X36" s="53"/>
      <c r="Y36" s="53"/>
      <c r="Z36" s="53"/>
      <c r="AA36" s="53"/>
      <c r="AB36" s="54"/>
      <c r="AC36" s="82">
        <f t="shared" si="11"/>
        <v>21.897120000000001</v>
      </c>
      <c r="AD36" s="33">
        <f t="shared" si="9"/>
        <v>56</v>
      </c>
      <c r="AE36" s="82">
        <f t="shared" si="12"/>
        <v>2.5574139430208174</v>
      </c>
      <c r="AF36" s="33">
        <f>AD36*'Hypothése des ventes'!$G$18</f>
        <v>22.400000000000002</v>
      </c>
      <c r="AG36" s="33">
        <f>(AD36-(AD36*'Hypothése des ventes'!$H$17))*'Hypothése des ventes'!$H$18</f>
        <v>5.04</v>
      </c>
      <c r="AH36" s="33">
        <f>(AD36-(AD36*'Hypothése des ventes'!$I$17))*'Hypothése des ventes'!$I$18</f>
        <v>0</v>
      </c>
      <c r="AI36" s="33">
        <f>(AD36-(AD36*'Hypothése des ventes'!$J$17))*'Hypothése des ventes'!$J$18</f>
        <v>7.8400000000000007</v>
      </c>
      <c r="AJ36" s="33">
        <f>(AD36-(AD36*'Hypothése des ventes'!$K$17))*'Hypothése des ventes'!$K$18</f>
        <v>5.6000000000000005</v>
      </c>
      <c r="AK36" s="33">
        <f>-(AC36*'Hypothése des ventes'!$L$18)</f>
        <v>-2.1897120000000001</v>
      </c>
      <c r="AL36" s="33">
        <f t="shared" si="13"/>
        <v>0</v>
      </c>
      <c r="AM36" s="33">
        <f t="shared" si="14"/>
        <v>30.952230400000005</v>
      </c>
      <c r="AN36" s="82">
        <f t="shared" si="15"/>
        <v>1.4135297427241575</v>
      </c>
      <c r="AO36" s="82">
        <f t="shared" si="16"/>
        <v>9.0551104000000038</v>
      </c>
      <c r="AP36" s="83">
        <f t="shared" si="17"/>
        <v>0.29255114358414708</v>
      </c>
    </row>
    <row r="37" spans="1:55" x14ac:dyDescent="0.25">
      <c r="A37" s="13" t="s">
        <v>99</v>
      </c>
      <c r="B37" s="14" t="s">
        <v>24</v>
      </c>
      <c r="C37" s="15" t="s">
        <v>201</v>
      </c>
      <c r="D37" s="24" t="s">
        <v>144</v>
      </c>
      <c r="E37" s="25" t="s">
        <v>143</v>
      </c>
      <c r="F37" s="16" t="s">
        <v>27</v>
      </c>
      <c r="G37" s="14">
        <v>2</v>
      </c>
      <c r="H37" s="22">
        <v>13.3</v>
      </c>
      <c r="I37" s="31">
        <v>0.16</v>
      </c>
      <c r="J37" s="23">
        <v>28</v>
      </c>
      <c r="K37" s="32">
        <v>0.02</v>
      </c>
      <c r="L37" s="19"/>
      <c r="M37" s="251">
        <f t="shared" si="10"/>
        <v>26.6</v>
      </c>
      <c r="N37" s="20" t="s">
        <v>199</v>
      </c>
      <c r="O37" s="30"/>
      <c r="P37" s="30"/>
      <c r="Q37" s="30"/>
      <c r="R37" s="30"/>
      <c r="S37" s="53"/>
      <c r="T37" s="53"/>
      <c r="U37" s="53"/>
      <c r="V37" s="53"/>
      <c r="W37" s="53"/>
      <c r="X37" s="53"/>
      <c r="Y37" s="53"/>
      <c r="Z37" s="53"/>
      <c r="AA37" s="53"/>
      <c r="AB37" s="54"/>
      <c r="AC37" s="82">
        <f t="shared" si="11"/>
        <v>21.897120000000001</v>
      </c>
      <c r="AD37" s="33">
        <f t="shared" si="9"/>
        <v>56</v>
      </c>
      <c r="AE37" s="82">
        <f t="shared" si="12"/>
        <v>2.5574139430208174</v>
      </c>
      <c r="AF37" s="33">
        <f>AD37*'Hypothése des ventes'!$G$18</f>
        <v>22.400000000000002</v>
      </c>
      <c r="AG37" s="33">
        <f>(AD37-(AD37*'Hypothése des ventes'!$H$17))*'Hypothése des ventes'!$H$18</f>
        <v>5.04</v>
      </c>
      <c r="AH37" s="33">
        <f>(AD37-(AD37*'Hypothése des ventes'!$I$17))*'Hypothése des ventes'!$I$18</f>
        <v>0</v>
      </c>
      <c r="AI37" s="33">
        <f>(AD37-(AD37*'Hypothése des ventes'!$J$17))*'Hypothése des ventes'!$J$18</f>
        <v>7.8400000000000007</v>
      </c>
      <c r="AJ37" s="33">
        <f>(AD37-(AD37*'Hypothése des ventes'!$K$17))*'Hypothése des ventes'!$K$18</f>
        <v>5.6000000000000005</v>
      </c>
      <c r="AK37" s="33">
        <f>-(AC37*'Hypothése des ventes'!$L$18)</f>
        <v>-2.1897120000000001</v>
      </c>
      <c r="AL37" s="33">
        <f t="shared" si="13"/>
        <v>0</v>
      </c>
      <c r="AM37" s="33">
        <f t="shared" si="14"/>
        <v>30.952230400000005</v>
      </c>
      <c r="AN37" s="82">
        <f t="shared" si="15"/>
        <v>1.4135297427241575</v>
      </c>
      <c r="AO37" s="82">
        <f t="shared" si="16"/>
        <v>9.0551104000000038</v>
      </c>
      <c r="AP37" s="83">
        <f t="shared" si="17"/>
        <v>0.29255114358414708</v>
      </c>
    </row>
    <row r="38" spans="1:55" x14ac:dyDescent="0.25">
      <c r="A38" s="13" t="s">
        <v>99</v>
      </c>
      <c r="B38" s="14" t="s">
        <v>24</v>
      </c>
      <c r="C38" s="15" t="s">
        <v>201</v>
      </c>
      <c r="D38" s="24" t="s">
        <v>145</v>
      </c>
      <c r="E38" s="25" t="s">
        <v>143</v>
      </c>
      <c r="F38" s="16" t="s">
        <v>27</v>
      </c>
      <c r="G38" s="14">
        <v>2</v>
      </c>
      <c r="H38" s="22">
        <v>13.3</v>
      </c>
      <c r="I38" s="31">
        <v>0.16</v>
      </c>
      <c r="J38" s="23">
        <v>28</v>
      </c>
      <c r="K38" s="32">
        <v>0.02</v>
      </c>
      <c r="L38" s="19"/>
      <c r="M38" s="251">
        <f t="shared" si="10"/>
        <v>26.6</v>
      </c>
      <c r="N38" s="20" t="s">
        <v>199</v>
      </c>
      <c r="O38" s="30"/>
      <c r="P38" s="30"/>
      <c r="Q38" s="30"/>
      <c r="R38" s="30"/>
      <c r="S38" s="53"/>
      <c r="T38" s="53"/>
      <c r="U38" s="53"/>
      <c r="V38" s="53"/>
      <c r="W38" s="53"/>
      <c r="X38" s="53"/>
      <c r="Y38" s="53"/>
      <c r="Z38" s="53"/>
      <c r="AA38" s="53"/>
      <c r="AB38" s="54"/>
      <c r="AC38" s="82">
        <f t="shared" si="11"/>
        <v>21.897120000000001</v>
      </c>
      <c r="AD38" s="33">
        <f t="shared" si="9"/>
        <v>56</v>
      </c>
      <c r="AE38" s="82">
        <f t="shared" si="12"/>
        <v>2.5574139430208174</v>
      </c>
      <c r="AF38" s="33">
        <f>AD38*'Hypothése des ventes'!$G$18</f>
        <v>22.400000000000002</v>
      </c>
      <c r="AG38" s="33">
        <f>(AD38-(AD38*'Hypothése des ventes'!$H$17))*'Hypothése des ventes'!$H$18</f>
        <v>5.04</v>
      </c>
      <c r="AH38" s="33">
        <f>(AD38-(AD38*'Hypothése des ventes'!$I$17))*'Hypothése des ventes'!$I$18</f>
        <v>0</v>
      </c>
      <c r="AI38" s="33">
        <f>(AD38-(AD38*'Hypothése des ventes'!$J$17))*'Hypothése des ventes'!$J$18</f>
        <v>7.8400000000000007</v>
      </c>
      <c r="AJ38" s="33">
        <f>(AD38-(AD38*'Hypothése des ventes'!$K$17))*'Hypothése des ventes'!$K$18</f>
        <v>5.6000000000000005</v>
      </c>
      <c r="AK38" s="33">
        <f>-(AC38*'Hypothése des ventes'!$L$18)</f>
        <v>-2.1897120000000001</v>
      </c>
      <c r="AL38" s="33">
        <f t="shared" si="13"/>
        <v>0</v>
      </c>
      <c r="AM38" s="33">
        <f t="shared" si="14"/>
        <v>30.952230400000005</v>
      </c>
      <c r="AN38" s="82">
        <f t="shared" si="15"/>
        <v>1.4135297427241575</v>
      </c>
      <c r="AO38" s="82">
        <f t="shared" si="16"/>
        <v>9.0551104000000038</v>
      </c>
      <c r="AP38" s="83">
        <f t="shared" si="17"/>
        <v>0.29255114358414708</v>
      </c>
    </row>
    <row r="39" spans="1:55" x14ac:dyDescent="0.25">
      <c r="A39" s="13" t="s">
        <v>99</v>
      </c>
      <c r="B39" s="14" t="s">
        <v>69</v>
      </c>
      <c r="C39" s="15" t="s">
        <v>201</v>
      </c>
      <c r="D39" s="24" t="s">
        <v>146</v>
      </c>
      <c r="E39" s="25" t="s">
        <v>147</v>
      </c>
      <c r="F39" s="14" t="s">
        <v>69</v>
      </c>
      <c r="G39" s="14">
        <v>2</v>
      </c>
      <c r="H39" s="22">
        <v>13.31</v>
      </c>
      <c r="I39" s="31">
        <v>0.16</v>
      </c>
      <c r="J39" s="23">
        <v>28</v>
      </c>
      <c r="K39" s="32">
        <v>0.02</v>
      </c>
      <c r="L39" s="19"/>
      <c r="M39" s="251">
        <f t="shared" si="10"/>
        <v>26.62</v>
      </c>
      <c r="N39" s="20" t="s">
        <v>199</v>
      </c>
      <c r="O39" s="27"/>
      <c r="P39" s="27"/>
      <c r="Q39" s="27"/>
      <c r="R39" s="27"/>
      <c r="S39" s="53"/>
      <c r="T39" s="53"/>
      <c r="U39" s="53"/>
      <c r="V39" s="53"/>
      <c r="W39" s="53"/>
      <c r="X39" s="53"/>
      <c r="Y39" s="53"/>
      <c r="Z39" s="53"/>
      <c r="AA39" s="53"/>
      <c r="AB39" s="54"/>
      <c r="AC39" s="82">
        <f t="shared" si="11"/>
        <v>21.913584</v>
      </c>
      <c r="AD39" s="33">
        <f t="shared" si="9"/>
        <v>56</v>
      </c>
      <c r="AE39" s="82">
        <f t="shared" si="12"/>
        <v>2.5554925200733938</v>
      </c>
      <c r="AF39" s="33">
        <f>AD39*'Hypothése des ventes'!$G$18</f>
        <v>22.400000000000002</v>
      </c>
      <c r="AG39" s="33">
        <f>(AD39-(AD39*'Hypothése des ventes'!$H$17))*'Hypothése des ventes'!$H$18</f>
        <v>5.04</v>
      </c>
      <c r="AH39" s="33">
        <f>(AD39-(AD39*'Hypothése des ventes'!$I$17))*'Hypothése des ventes'!$I$18</f>
        <v>0</v>
      </c>
      <c r="AI39" s="33">
        <f>(AD39-(AD39*'Hypothése des ventes'!$J$17))*'Hypothése des ventes'!$J$18</f>
        <v>7.8400000000000007</v>
      </c>
      <c r="AJ39" s="33">
        <f>(AD39-(AD39*'Hypothése des ventes'!$K$17))*'Hypothése des ventes'!$K$18</f>
        <v>5.6000000000000005</v>
      </c>
      <c r="AK39" s="33">
        <f>-(AC39*'Hypothése des ventes'!$L$18)</f>
        <v>-2.1913583999999999</v>
      </c>
      <c r="AL39" s="33">
        <f t="shared" si="13"/>
        <v>0</v>
      </c>
      <c r="AM39" s="33">
        <f t="shared" si="14"/>
        <v>30.950913280000005</v>
      </c>
      <c r="AN39" s="82">
        <f t="shared" si="15"/>
        <v>1.4124076317228622</v>
      </c>
      <c r="AO39" s="82">
        <f t="shared" si="16"/>
        <v>9.0373292800000051</v>
      </c>
      <c r="AP39" s="83">
        <f t="shared" si="17"/>
        <v>0.29198909894008801</v>
      </c>
    </row>
    <row r="40" spans="1:55" x14ac:dyDescent="0.25">
      <c r="A40" s="13" t="s">
        <v>99</v>
      </c>
      <c r="B40" s="14" t="s">
        <v>69</v>
      </c>
      <c r="C40" s="15" t="s">
        <v>201</v>
      </c>
      <c r="D40" s="24" t="s">
        <v>148</v>
      </c>
      <c r="E40" s="25" t="s">
        <v>147</v>
      </c>
      <c r="F40" s="14" t="s">
        <v>69</v>
      </c>
      <c r="G40" s="14">
        <v>2</v>
      </c>
      <c r="H40" s="22">
        <v>13.31</v>
      </c>
      <c r="I40" s="31">
        <v>0.16</v>
      </c>
      <c r="J40" s="23">
        <v>28</v>
      </c>
      <c r="K40" s="32">
        <v>0.02</v>
      </c>
      <c r="L40" s="19"/>
      <c r="M40" s="251">
        <f t="shared" si="10"/>
        <v>26.62</v>
      </c>
      <c r="N40" s="20" t="s">
        <v>199</v>
      </c>
      <c r="O40" s="27"/>
      <c r="P40" s="27"/>
      <c r="Q40" s="27"/>
      <c r="R40" s="27"/>
      <c r="S40" s="53"/>
      <c r="T40" s="53"/>
      <c r="U40" s="53"/>
      <c r="V40" s="53"/>
      <c r="W40" s="53"/>
      <c r="X40" s="53"/>
      <c r="Y40" s="53"/>
      <c r="Z40" s="53"/>
      <c r="AA40" s="53"/>
      <c r="AB40" s="54"/>
      <c r="AC40" s="82">
        <f t="shared" si="11"/>
        <v>21.913584</v>
      </c>
      <c r="AD40" s="33">
        <f t="shared" si="9"/>
        <v>56</v>
      </c>
      <c r="AE40" s="82">
        <f t="shared" si="12"/>
        <v>2.5554925200733938</v>
      </c>
      <c r="AF40" s="33">
        <f>AD40*'Hypothése des ventes'!$G$18</f>
        <v>22.400000000000002</v>
      </c>
      <c r="AG40" s="33">
        <f>(AD40-(AD40*'Hypothése des ventes'!$H$17))*'Hypothése des ventes'!$H$18</f>
        <v>5.04</v>
      </c>
      <c r="AH40" s="33">
        <f>(AD40-(AD40*'Hypothése des ventes'!$I$17))*'Hypothése des ventes'!$I$18</f>
        <v>0</v>
      </c>
      <c r="AI40" s="33">
        <f>(AD40-(AD40*'Hypothése des ventes'!$J$17))*'Hypothése des ventes'!$J$18</f>
        <v>7.8400000000000007</v>
      </c>
      <c r="AJ40" s="33">
        <f>(AD40-(AD40*'Hypothése des ventes'!$K$17))*'Hypothése des ventes'!$K$18</f>
        <v>5.6000000000000005</v>
      </c>
      <c r="AK40" s="33">
        <f>-(AC40*'Hypothése des ventes'!$L$18)</f>
        <v>-2.1913583999999999</v>
      </c>
      <c r="AL40" s="33">
        <f t="shared" si="13"/>
        <v>0</v>
      </c>
      <c r="AM40" s="33">
        <f t="shared" si="14"/>
        <v>30.950913280000005</v>
      </c>
      <c r="AN40" s="82">
        <f t="shared" si="15"/>
        <v>1.4124076317228622</v>
      </c>
      <c r="AO40" s="82">
        <f t="shared" si="16"/>
        <v>9.0373292800000051</v>
      </c>
      <c r="AP40" s="83">
        <f t="shared" si="17"/>
        <v>0.29198909894008801</v>
      </c>
    </row>
    <row r="41" spans="1:55" x14ac:dyDescent="0.25">
      <c r="A41" s="13" t="s">
        <v>99</v>
      </c>
      <c r="B41" s="14" t="s">
        <v>104</v>
      </c>
      <c r="C41" s="15" t="s">
        <v>201</v>
      </c>
      <c r="D41" s="24" t="s">
        <v>149</v>
      </c>
      <c r="E41" s="25" t="s">
        <v>150</v>
      </c>
      <c r="F41" s="16" t="s">
        <v>33</v>
      </c>
      <c r="G41" s="14">
        <v>3</v>
      </c>
      <c r="H41" s="22">
        <v>71.400000000000006</v>
      </c>
      <c r="I41" s="31">
        <v>0.16</v>
      </c>
      <c r="J41" s="23">
        <v>149</v>
      </c>
      <c r="K41" s="32">
        <v>0.02</v>
      </c>
      <c r="L41" s="19"/>
      <c r="M41" s="251">
        <f t="shared" si="10"/>
        <v>214.20000000000002</v>
      </c>
      <c r="N41" s="20" t="s">
        <v>199</v>
      </c>
      <c r="O41" s="27"/>
      <c r="P41" s="27"/>
      <c r="Q41" s="27"/>
      <c r="R41" s="27"/>
      <c r="S41" s="53"/>
      <c r="T41" s="53"/>
      <c r="U41" s="53"/>
      <c r="V41" s="53"/>
      <c r="W41" s="53">
        <v>1</v>
      </c>
      <c r="X41" s="53">
        <v>1</v>
      </c>
      <c r="Y41" s="53">
        <v>1</v>
      </c>
      <c r="Z41" s="53"/>
      <c r="AA41" s="53"/>
      <c r="AB41" s="54"/>
      <c r="AC41" s="82">
        <f t="shared" si="11"/>
        <v>176.32944000000003</v>
      </c>
      <c r="AD41" s="33">
        <f t="shared" si="9"/>
        <v>447</v>
      </c>
      <c r="AE41" s="82">
        <f t="shared" si="12"/>
        <v>2.535027616488772</v>
      </c>
      <c r="AF41" s="33">
        <f>AD41*'Hypothése des ventes'!$G$18</f>
        <v>178.8</v>
      </c>
      <c r="AG41" s="33">
        <f>(AD41-(AD41*'Hypothése des ventes'!$H$17))*'Hypothése des ventes'!$H$18</f>
        <v>40.230000000000004</v>
      </c>
      <c r="AH41" s="33">
        <f>(AD41-(AD41*'Hypothése des ventes'!$I$17))*'Hypothése des ventes'!$I$18</f>
        <v>0</v>
      </c>
      <c r="AI41" s="33">
        <f>(AD41-(AD41*'Hypothése des ventes'!$J$17))*'Hypothése des ventes'!$J$18</f>
        <v>62.58</v>
      </c>
      <c r="AJ41" s="33">
        <f>(AD41-(AD41*'Hypothése des ventes'!$K$17))*'Hypothése des ventes'!$K$18</f>
        <v>44.7</v>
      </c>
      <c r="AK41" s="33">
        <f>-(AC41*'Hypothése des ventes'!$L$18)</f>
        <v>-17.632944000000006</v>
      </c>
      <c r="AL41" s="33">
        <f t="shared" si="13"/>
        <v>0</v>
      </c>
      <c r="AM41" s="33">
        <f t="shared" si="14"/>
        <v>246.94164480000001</v>
      </c>
      <c r="AN41" s="82">
        <f t="shared" si="15"/>
        <v>1.4004561280294427</v>
      </c>
      <c r="AO41" s="82">
        <f t="shared" si="16"/>
        <v>70.612204799999972</v>
      </c>
      <c r="AP41" s="83">
        <f t="shared" si="17"/>
        <v>0.28594692830036567</v>
      </c>
    </row>
    <row r="42" spans="1:55" x14ac:dyDescent="0.25">
      <c r="A42" s="13" t="s">
        <v>99</v>
      </c>
      <c r="B42" s="14" t="s">
        <v>151</v>
      </c>
      <c r="C42" s="15" t="s">
        <v>201</v>
      </c>
      <c r="D42" s="24" t="s">
        <v>152</v>
      </c>
      <c r="E42" s="25" t="s">
        <v>153</v>
      </c>
      <c r="F42" s="14" t="s">
        <v>154</v>
      </c>
      <c r="G42" s="14">
        <v>6</v>
      </c>
      <c r="H42" s="22">
        <v>16.64</v>
      </c>
      <c r="I42" s="31">
        <v>0.16</v>
      </c>
      <c r="J42" s="23">
        <v>35</v>
      </c>
      <c r="K42" s="32">
        <v>0.02</v>
      </c>
      <c r="L42" s="19"/>
      <c r="M42" s="251">
        <f t="shared" si="10"/>
        <v>99.84</v>
      </c>
      <c r="N42" s="20" t="s">
        <v>199</v>
      </c>
      <c r="O42" s="27"/>
      <c r="P42" s="27"/>
      <c r="Q42" s="27"/>
      <c r="R42" s="27"/>
      <c r="S42" s="53"/>
      <c r="T42" s="53"/>
      <c r="U42" s="53"/>
      <c r="V42" s="53"/>
      <c r="W42" s="53"/>
      <c r="X42" s="53"/>
      <c r="Y42" s="53"/>
      <c r="Z42" s="53"/>
      <c r="AA42" s="53"/>
      <c r="AB42" s="54"/>
      <c r="AC42" s="82">
        <f t="shared" si="11"/>
        <v>82.188288</v>
      </c>
      <c r="AD42" s="33">
        <f t="shared" si="9"/>
        <v>210</v>
      </c>
      <c r="AE42" s="82">
        <f t="shared" si="12"/>
        <v>2.555108581894296</v>
      </c>
      <c r="AF42" s="33">
        <f>AD42*'Hypothése des ventes'!$G$18</f>
        <v>84</v>
      </c>
      <c r="AG42" s="33">
        <f>(AD42-(AD42*'Hypothése des ventes'!$H$17))*'Hypothése des ventes'!$H$18</f>
        <v>18.900000000000002</v>
      </c>
      <c r="AH42" s="33">
        <f>(AD42-(AD42*'Hypothése des ventes'!$I$17))*'Hypothése des ventes'!$I$18</f>
        <v>0</v>
      </c>
      <c r="AI42" s="33">
        <f>(AD42-(AD42*'Hypothése des ventes'!$J$17))*'Hypothése des ventes'!$J$18</f>
        <v>29.400000000000002</v>
      </c>
      <c r="AJ42" s="33">
        <f>(AD42-(AD42*'Hypothése des ventes'!$K$17))*'Hypothése des ventes'!$K$18</f>
        <v>21</v>
      </c>
      <c r="AK42" s="33">
        <f>-(AC42*'Hypothése des ventes'!$L$18)</f>
        <v>-8.2188288000000007</v>
      </c>
      <c r="AL42" s="33">
        <f t="shared" si="13"/>
        <v>0</v>
      </c>
      <c r="AM42" s="33">
        <f t="shared" si="14"/>
        <v>116.06493696000001</v>
      </c>
      <c r="AN42" s="82">
        <f t="shared" si="15"/>
        <v>1.4121834118262691</v>
      </c>
      <c r="AO42" s="82">
        <f t="shared" si="16"/>
        <v>33.876648960000011</v>
      </c>
      <c r="AP42" s="83">
        <f t="shared" si="17"/>
        <v>0.29187668427093599</v>
      </c>
    </row>
    <row r="43" spans="1:55" s="49" customFormat="1" x14ac:dyDescent="0.25">
      <c r="A43" s="229" t="s">
        <v>99</v>
      </c>
      <c r="B43" s="230" t="s">
        <v>278</v>
      </c>
      <c r="C43" s="231" t="s">
        <v>200</v>
      </c>
      <c r="D43" s="232" t="s">
        <v>316</v>
      </c>
      <c r="E43" s="233" t="s">
        <v>279</v>
      </c>
      <c r="F43" s="238" t="s">
        <v>33</v>
      </c>
      <c r="G43" s="230">
        <v>8</v>
      </c>
      <c r="H43" s="234">
        <v>30.92</v>
      </c>
      <c r="I43" s="235">
        <v>0.15</v>
      </c>
      <c r="J43" s="236">
        <v>65</v>
      </c>
      <c r="K43" s="237">
        <v>0.03</v>
      </c>
      <c r="L43" s="239"/>
      <c r="M43" s="251">
        <f t="shared" si="10"/>
        <v>247.36</v>
      </c>
      <c r="N43" s="239" t="s">
        <v>202</v>
      </c>
      <c r="O43" s="239"/>
      <c r="P43" s="239"/>
      <c r="Q43" s="240"/>
      <c r="R43" s="240"/>
      <c r="S43" s="240"/>
      <c r="T43" s="240"/>
      <c r="U43" s="240"/>
      <c r="V43" s="240"/>
      <c r="W43" s="240"/>
      <c r="X43" s="240"/>
      <c r="Y43" s="240"/>
      <c r="Z43" s="240"/>
      <c r="AA43" s="240"/>
      <c r="AB43" s="409"/>
      <c r="AC43" s="241">
        <f t="shared" si="11"/>
        <v>203.94832000000002</v>
      </c>
      <c r="AD43" s="239">
        <f t="shared" si="9"/>
        <v>520</v>
      </c>
      <c r="AE43" s="241">
        <f t="shared" si="12"/>
        <v>2.5496655231089913</v>
      </c>
      <c r="AF43" s="239">
        <f>AD43*'Hypothése des ventes'!$G$18</f>
        <v>208</v>
      </c>
      <c r="AG43" s="239">
        <f>(AD43-(AD43*'Hypothése des ventes'!$H$17))*'Hypothése des ventes'!$H$18</f>
        <v>46.800000000000004</v>
      </c>
      <c r="AH43" s="239">
        <f>(AD43-(AD43*'Hypothése des ventes'!$I$17))*'Hypothése des ventes'!$I$18</f>
        <v>0</v>
      </c>
      <c r="AI43" s="239">
        <f>(AD43-(AD43*'Hypothése des ventes'!$J$17))*'Hypothése des ventes'!$J$18</f>
        <v>72.8</v>
      </c>
      <c r="AJ43" s="239">
        <f>(AD43-(AD43*'Hypothése des ventes'!$K$17))*'Hypothése des ventes'!$K$18</f>
        <v>52</v>
      </c>
      <c r="AK43" s="239">
        <f>-(AC43*'Hypothése des ventes'!$L$18)</f>
        <v>-20.394832000000005</v>
      </c>
      <c r="AL43" s="239">
        <f t="shared" si="13"/>
        <v>0</v>
      </c>
      <c r="AM43" s="239">
        <f t="shared" si="14"/>
        <v>287.36413440000001</v>
      </c>
      <c r="AN43" s="241">
        <f t="shared" si="15"/>
        <v>1.409004665495651</v>
      </c>
      <c r="AO43" s="241">
        <f t="shared" si="16"/>
        <v>83.415814399999988</v>
      </c>
      <c r="AP43" s="242">
        <f t="shared" si="17"/>
        <v>0.2902791420862853</v>
      </c>
      <c r="AQ43" s="51"/>
      <c r="AR43" s="51"/>
      <c r="AS43" s="51"/>
      <c r="AT43" s="51"/>
      <c r="AU43" s="51"/>
      <c r="AV43" s="51"/>
      <c r="AW43" s="51"/>
      <c r="AX43" s="51"/>
      <c r="AY43" s="51"/>
      <c r="AZ43" s="51"/>
      <c r="BA43" s="51"/>
      <c r="BB43" s="51"/>
      <c r="BC43" s="51"/>
    </row>
    <row r="44" spans="1:55" s="49" customFormat="1" x14ac:dyDescent="0.25">
      <c r="A44" s="408" t="s">
        <v>99</v>
      </c>
      <c r="B44" s="239" t="s">
        <v>278</v>
      </c>
      <c r="C44" s="244" t="s">
        <v>200</v>
      </c>
      <c r="D44" s="239" t="s">
        <v>280</v>
      </c>
      <c r="E44" s="239" t="s">
        <v>279</v>
      </c>
      <c r="F44" s="238" t="s">
        <v>33</v>
      </c>
      <c r="G44" s="239">
        <v>8</v>
      </c>
      <c r="H44" s="239">
        <v>30.92</v>
      </c>
      <c r="I44" s="245">
        <v>0.15</v>
      </c>
      <c r="J44" s="239">
        <v>65</v>
      </c>
      <c r="K44" s="245">
        <v>0.03</v>
      </c>
      <c r="L44" s="239"/>
      <c r="M44" s="251">
        <f t="shared" si="10"/>
        <v>247.36</v>
      </c>
      <c r="N44" s="239" t="s">
        <v>202</v>
      </c>
      <c r="O44" s="239"/>
      <c r="P44" s="239"/>
      <c r="Q44" s="240"/>
      <c r="R44" s="240"/>
      <c r="S44" s="240"/>
      <c r="T44" s="240"/>
      <c r="U44" s="240"/>
      <c r="V44" s="240"/>
      <c r="W44" s="240"/>
      <c r="X44" s="240"/>
      <c r="Y44" s="240"/>
      <c r="Z44" s="240"/>
      <c r="AA44" s="240"/>
      <c r="AB44" s="409"/>
      <c r="AC44" s="241">
        <f t="shared" si="11"/>
        <v>203.94832000000002</v>
      </c>
      <c r="AD44" s="239">
        <f t="shared" si="9"/>
        <v>520</v>
      </c>
      <c r="AE44" s="241">
        <f t="shared" si="12"/>
        <v>2.5496655231089913</v>
      </c>
      <c r="AF44" s="239">
        <f>AD44*'Hypothése des ventes'!$G$18</f>
        <v>208</v>
      </c>
      <c r="AG44" s="239">
        <f>(AD44-(AD44*'Hypothése des ventes'!$H$17))*'Hypothése des ventes'!$H$18</f>
        <v>46.800000000000004</v>
      </c>
      <c r="AH44" s="239">
        <f>(AD44-(AD44*'Hypothése des ventes'!$I$17))*'Hypothése des ventes'!$I$18</f>
        <v>0</v>
      </c>
      <c r="AI44" s="239">
        <f>(AD44-(AD44*'Hypothése des ventes'!$J$17))*'Hypothése des ventes'!$J$18</f>
        <v>72.8</v>
      </c>
      <c r="AJ44" s="239">
        <f>(AD44-(AD44*'Hypothése des ventes'!$K$17))*'Hypothése des ventes'!$K$18</f>
        <v>52</v>
      </c>
      <c r="AK44" s="239">
        <f>-(AC44*'Hypothése des ventes'!$L$18)</f>
        <v>-20.394832000000005</v>
      </c>
      <c r="AL44" s="239">
        <f t="shared" si="13"/>
        <v>0</v>
      </c>
      <c r="AM44" s="239">
        <f t="shared" si="14"/>
        <v>287.36413440000001</v>
      </c>
      <c r="AN44" s="241">
        <f t="shared" si="15"/>
        <v>1.409004665495651</v>
      </c>
      <c r="AO44" s="241">
        <f t="shared" si="16"/>
        <v>83.415814399999988</v>
      </c>
      <c r="AP44" s="242">
        <f t="shared" si="17"/>
        <v>0.2902791420862853</v>
      </c>
      <c r="AQ44" s="51"/>
      <c r="AR44" s="51"/>
      <c r="AS44" s="51"/>
      <c r="AT44" s="51"/>
      <c r="AU44" s="51"/>
      <c r="AV44" s="51"/>
      <c r="AW44" s="51"/>
      <c r="AX44" s="51"/>
      <c r="AY44" s="51"/>
      <c r="AZ44" s="51"/>
      <c r="BA44" s="51"/>
      <c r="BB44" s="51"/>
      <c r="BC44" s="51"/>
    </row>
    <row r="45" spans="1:55" s="49" customFormat="1" x14ac:dyDescent="0.25">
      <c r="A45" s="466" t="s">
        <v>99</v>
      </c>
      <c r="B45" s="33" t="s">
        <v>40</v>
      </c>
      <c r="C45" s="465" t="s">
        <v>200</v>
      </c>
      <c r="D45" s="33" t="s">
        <v>283</v>
      </c>
      <c r="E45" s="33" t="s">
        <v>282</v>
      </c>
      <c r="F45" s="33" t="s">
        <v>33</v>
      </c>
      <c r="G45" s="33">
        <v>3</v>
      </c>
      <c r="H45" s="33">
        <v>35.69</v>
      </c>
      <c r="I45" s="18">
        <v>0.15</v>
      </c>
      <c r="J45" s="33">
        <v>75</v>
      </c>
      <c r="K45" s="18">
        <v>0.03</v>
      </c>
      <c r="L45" s="33"/>
      <c r="M45" s="248">
        <f t="shared" si="10"/>
        <v>107.07</v>
      </c>
      <c r="N45" s="438" t="s">
        <v>202</v>
      </c>
      <c r="O45" s="27"/>
      <c r="P45" s="27"/>
      <c r="Q45" s="27"/>
      <c r="R45" s="27"/>
      <c r="S45" s="28"/>
      <c r="T45" s="28"/>
      <c r="U45" s="28"/>
      <c r="V45" s="28"/>
      <c r="W45" s="28"/>
      <c r="X45" s="28"/>
      <c r="Y45" s="28"/>
      <c r="Z45" s="28"/>
      <c r="AA45" s="28"/>
      <c r="AB45" s="29"/>
      <c r="AC45" s="461">
        <f t="shared" si="11"/>
        <v>88.279214999999994</v>
      </c>
      <c r="AD45" s="462">
        <f t="shared" si="9"/>
        <v>225</v>
      </c>
      <c r="AE45" s="461">
        <f t="shared" si="12"/>
        <v>2.5487313180118334</v>
      </c>
      <c r="AF45" s="463">
        <f>AD45*'Hypothése des ventes'!$G$18</f>
        <v>90</v>
      </c>
      <c r="AG45" s="463">
        <f>(AD45-(AD45*'Hypothése des ventes'!$H$17))*'Hypothése des ventes'!$H$18</f>
        <v>20.25</v>
      </c>
      <c r="AH45" s="463">
        <f>(AD45-(AD45*'Hypothése des ventes'!$I$17))*'Hypothése des ventes'!$I$18</f>
        <v>0</v>
      </c>
      <c r="AI45" s="463">
        <f>(AD45-(AD45*'Hypothése des ventes'!$J$17))*'Hypothése des ventes'!$J$18</f>
        <v>31.5</v>
      </c>
      <c r="AJ45" s="463">
        <f>(AD45-(AD45*'Hypothése des ventes'!$K$17))*'Hypothése des ventes'!$K$18</f>
        <v>22.5</v>
      </c>
      <c r="AK45" s="463">
        <f>-(AC45*'Hypothése des ventes'!$L$18)</f>
        <v>-8.8279215000000004</v>
      </c>
      <c r="AL45" s="462">
        <f t="shared" si="13"/>
        <v>0</v>
      </c>
      <c r="AM45" s="462">
        <f t="shared" si="14"/>
        <v>124.3376628</v>
      </c>
      <c r="AN45" s="461">
        <f t="shared" si="15"/>
        <v>1.4084590897189109</v>
      </c>
      <c r="AO45" s="461">
        <f t="shared" si="16"/>
        <v>36.05844780000001</v>
      </c>
      <c r="AP45" s="464">
        <f t="shared" si="17"/>
        <v>0.29000422710213603</v>
      </c>
      <c r="AQ45" s="51"/>
      <c r="AR45" s="51"/>
      <c r="AS45" s="51"/>
      <c r="AT45" s="51"/>
      <c r="AU45" s="51"/>
      <c r="AV45" s="51"/>
      <c r="AW45" s="51"/>
      <c r="AX45" s="51"/>
      <c r="AY45" s="51"/>
      <c r="AZ45" s="51"/>
      <c r="BA45" s="51"/>
      <c r="BB45" s="51"/>
      <c r="BC45" s="51"/>
    </row>
    <row r="46" spans="1:55" s="49" customFormat="1" x14ac:dyDescent="0.25">
      <c r="A46" s="466" t="s">
        <v>99</v>
      </c>
      <c r="B46" s="33" t="s">
        <v>40</v>
      </c>
      <c r="C46" s="465" t="s">
        <v>200</v>
      </c>
      <c r="D46" s="33" t="s">
        <v>284</v>
      </c>
      <c r="E46" s="33" t="s">
        <v>282</v>
      </c>
      <c r="F46" s="33" t="s">
        <v>33</v>
      </c>
      <c r="G46" s="33">
        <v>3</v>
      </c>
      <c r="H46" s="33">
        <v>35.69</v>
      </c>
      <c r="I46" s="18">
        <v>0.15</v>
      </c>
      <c r="J46" s="33">
        <v>75</v>
      </c>
      <c r="K46" s="18">
        <v>0.03</v>
      </c>
      <c r="L46" s="33"/>
      <c r="M46" s="248">
        <f t="shared" si="10"/>
        <v>107.07</v>
      </c>
      <c r="N46" s="438" t="s">
        <v>202</v>
      </c>
      <c r="O46" s="27"/>
      <c r="P46" s="27"/>
      <c r="Q46" s="27"/>
      <c r="R46" s="27"/>
      <c r="S46" s="28"/>
      <c r="T46" s="28"/>
      <c r="U46" s="28"/>
      <c r="V46" s="28"/>
      <c r="W46" s="28"/>
      <c r="X46" s="28"/>
      <c r="Y46" s="28"/>
      <c r="Z46" s="28"/>
      <c r="AA46" s="28"/>
      <c r="AB46" s="29"/>
      <c r="AC46" s="461">
        <f t="shared" si="11"/>
        <v>88.279214999999994</v>
      </c>
      <c r="AD46" s="462">
        <f t="shared" si="9"/>
        <v>225</v>
      </c>
      <c r="AE46" s="461">
        <f t="shared" si="12"/>
        <v>2.5487313180118334</v>
      </c>
      <c r="AF46" s="463">
        <f>AD46*'Hypothése des ventes'!$G$18</f>
        <v>90</v>
      </c>
      <c r="AG46" s="463">
        <f>(AD46-(AD46*'Hypothése des ventes'!$H$17))*'Hypothése des ventes'!$H$18</f>
        <v>20.25</v>
      </c>
      <c r="AH46" s="463">
        <f>(AD46-(AD46*'Hypothése des ventes'!$I$17))*'Hypothése des ventes'!$I$18</f>
        <v>0</v>
      </c>
      <c r="AI46" s="463">
        <f>(AD46-(AD46*'Hypothése des ventes'!$J$17))*'Hypothése des ventes'!$J$18</f>
        <v>31.5</v>
      </c>
      <c r="AJ46" s="463">
        <f>(AD46-(AD46*'Hypothése des ventes'!$K$17))*'Hypothése des ventes'!$K$18</f>
        <v>22.5</v>
      </c>
      <c r="AK46" s="463">
        <f>-(AC46*'Hypothése des ventes'!$L$18)</f>
        <v>-8.8279215000000004</v>
      </c>
      <c r="AL46" s="462">
        <f t="shared" si="13"/>
        <v>0</v>
      </c>
      <c r="AM46" s="462">
        <f t="shared" si="14"/>
        <v>124.3376628</v>
      </c>
      <c r="AN46" s="461">
        <f t="shared" si="15"/>
        <v>1.4084590897189109</v>
      </c>
      <c r="AO46" s="461">
        <f t="shared" si="16"/>
        <v>36.05844780000001</v>
      </c>
      <c r="AP46" s="464">
        <f t="shared" si="17"/>
        <v>0.29000422710213603</v>
      </c>
      <c r="AQ46" s="51"/>
      <c r="AR46" s="51"/>
      <c r="AS46" s="51"/>
      <c r="AT46" s="51"/>
      <c r="AU46" s="51"/>
      <c r="AV46" s="51"/>
      <c r="AW46" s="51"/>
      <c r="AX46" s="51"/>
      <c r="AY46" s="51"/>
      <c r="AZ46" s="51"/>
      <c r="BA46" s="51"/>
      <c r="BB46" s="51"/>
      <c r="BC46" s="51"/>
    </row>
    <row r="47" spans="1:55" s="49" customFormat="1" x14ac:dyDescent="0.25">
      <c r="A47" s="466" t="s">
        <v>99</v>
      </c>
      <c r="B47" s="33" t="s">
        <v>40</v>
      </c>
      <c r="C47" s="465" t="s">
        <v>200</v>
      </c>
      <c r="D47" s="33" t="s">
        <v>285</v>
      </c>
      <c r="E47" s="33" t="s">
        <v>282</v>
      </c>
      <c r="F47" s="33" t="s">
        <v>33</v>
      </c>
      <c r="G47" s="33">
        <v>10</v>
      </c>
      <c r="H47" s="33">
        <v>35.69</v>
      </c>
      <c r="I47" s="18">
        <v>0.15</v>
      </c>
      <c r="J47" s="33">
        <v>75</v>
      </c>
      <c r="K47" s="18">
        <v>0.03</v>
      </c>
      <c r="L47" s="33"/>
      <c r="M47" s="248">
        <f t="shared" si="10"/>
        <v>356.9</v>
      </c>
      <c r="N47" s="438" t="s">
        <v>202</v>
      </c>
      <c r="O47" s="27"/>
      <c r="P47" s="27"/>
      <c r="Q47" s="27"/>
      <c r="R47" s="27"/>
      <c r="S47" s="28"/>
      <c r="T47" s="28"/>
      <c r="U47" s="28"/>
      <c r="V47" s="28"/>
      <c r="W47" s="28"/>
      <c r="X47" s="28"/>
      <c r="Y47" s="28"/>
      <c r="Z47" s="28"/>
      <c r="AA47" s="28"/>
      <c r="AB47" s="29"/>
      <c r="AC47" s="461">
        <f t="shared" si="11"/>
        <v>294.26404999999994</v>
      </c>
      <c r="AD47" s="462">
        <f t="shared" si="9"/>
        <v>750</v>
      </c>
      <c r="AE47" s="461">
        <f t="shared" si="12"/>
        <v>2.5487313180118338</v>
      </c>
      <c r="AF47" s="463">
        <f>AD47*'Hypothése des ventes'!$G$18</f>
        <v>300</v>
      </c>
      <c r="AG47" s="463">
        <f>(AD47-(AD47*'Hypothése des ventes'!$H$17))*'Hypothése des ventes'!$H$18</f>
        <v>67.5</v>
      </c>
      <c r="AH47" s="463">
        <f>(AD47-(AD47*'Hypothése des ventes'!$I$17))*'Hypothése des ventes'!$I$18</f>
        <v>0</v>
      </c>
      <c r="AI47" s="463">
        <f>(AD47-(AD47*'Hypothése des ventes'!$J$17))*'Hypothése des ventes'!$J$18</f>
        <v>105</v>
      </c>
      <c r="AJ47" s="463">
        <f>(AD47-(AD47*'Hypothése des ventes'!$K$17))*'Hypothése des ventes'!$K$18</f>
        <v>75</v>
      </c>
      <c r="AK47" s="463">
        <f>-(AC47*'Hypothése des ventes'!$L$18)</f>
        <v>-29.426404999999995</v>
      </c>
      <c r="AL47" s="462">
        <f t="shared" si="13"/>
        <v>0</v>
      </c>
      <c r="AM47" s="462">
        <f t="shared" si="14"/>
        <v>414.45887599999998</v>
      </c>
      <c r="AN47" s="461">
        <f t="shared" si="15"/>
        <v>1.4084590897189109</v>
      </c>
      <c r="AO47" s="461">
        <f t="shared" si="16"/>
        <v>120.19482600000003</v>
      </c>
      <c r="AP47" s="464">
        <f t="shared" si="17"/>
        <v>0.29000422710213603</v>
      </c>
      <c r="AQ47" s="51"/>
      <c r="AR47" s="51"/>
      <c r="AS47" s="51"/>
      <c r="AT47" s="51"/>
      <c r="AU47" s="51"/>
      <c r="AV47" s="51"/>
      <c r="AW47" s="51"/>
      <c r="AX47" s="51"/>
      <c r="AY47" s="51"/>
      <c r="AZ47" s="51"/>
      <c r="BA47" s="51"/>
      <c r="BB47" s="51"/>
      <c r="BC47" s="51"/>
    </row>
    <row r="48" spans="1:55" x14ac:dyDescent="0.25">
      <c r="A48" s="466" t="s">
        <v>99</v>
      </c>
      <c r="B48" s="33" t="s">
        <v>40</v>
      </c>
      <c r="C48" s="465" t="s">
        <v>200</v>
      </c>
      <c r="D48" s="33" t="s">
        <v>281</v>
      </c>
      <c r="E48" s="33" t="s">
        <v>282</v>
      </c>
      <c r="F48" s="33" t="s">
        <v>33</v>
      </c>
      <c r="G48" s="33">
        <v>10</v>
      </c>
      <c r="H48" s="33">
        <v>35.69</v>
      </c>
      <c r="I48" s="18">
        <v>0.15</v>
      </c>
      <c r="J48" s="33">
        <v>75</v>
      </c>
      <c r="K48" s="18">
        <v>0.03</v>
      </c>
      <c r="L48" s="33"/>
      <c r="M48" s="248">
        <f t="shared" si="10"/>
        <v>356.9</v>
      </c>
      <c r="N48" s="438" t="s">
        <v>202</v>
      </c>
      <c r="O48" s="438"/>
      <c r="P48" s="43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9"/>
      <c r="AC48" s="461">
        <f t="shared" si="11"/>
        <v>294.26404999999994</v>
      </c>
      <c r="AD48" s="462">
        <f t="shared" si="9"/>
        <v>750</v>
      </c>
      <c r="AE48" s="461">
        <f t="shared" si="12"/>
        <v>2.5487313180118338</v>
      </c>
      <c r="AF48" s="463">
        <f>AD48*'Hypothése des ventes'!$G$18</f>
        <v>300</v>
      </c>
      <c r="AG48" s="463">
        <f>(AD48-(AD48*'Hypothése des ventes'!$H$17))*'Hypothése des ventes'!$H$18</f>
        <v>67.5</v>
      </c>
      <c r="AH48" s="463">
        <f>(AD48-(AD48*'Hypothése des ventes'!$I$17))*'Hypothése des ventes'!$I$18</f>
        <v>0</v>
      </c>
      <c r="AI48" s="463">
        <f>(AD48-(AD48*'Hypothése des ventes'!$J$17))*'Hypothése des ventes'!$J$18</f>
        <v>105</v>
      </c>
      <c r="AJ48" s="463">
        <f>(AD48-(AD48*'Hypothése des ventes'!$K$17))*'Hypothése des ventes'!$K$18</f>
        <v>75</v>
      </c>
      <c r="AK48" s="463">
        <f>-(AC48*'Hypothése des ventes'!$L$18)</f>
        <v>-29.426404999999995</v>
      </c>
      <c r="AL48" s="462">
        <f t="shared" si="13"/>
        <v>0</v>
      </c>
      <c r="AM48" s="462">
        <f t="shared" si="14"/>
        <v>414.45887599999998</v>
      </c>
      <c r="AN48" s="461">
        <f t="shared" si="15"/>
        <v>1.4084590897189109</v>
      </c>
      <c r="AO48" s="461">
        <f t="shared" si="16"/>
        <v>120.19482600000003</v>
      </c>
      <c r="AP48" s="464">
        <f t="shared" si="17"/>
        <v>0.29000422710213603</v>
      </c>
    </row>
    <row r="49" spans="1:55" x14ac:dyDescent="0.25">
      <c r="A49" s="466" t="s">
        <v>99</v>
      </c>
      <c r="B49" s="33" t="s">
        <v>76</v>
      </c>
      <c r="C49" s="465" t="s">
        <v>200</v>
      </c>
      <c r="D49" s="33" t="s">
        <v>286</v>
      </c>
      <c r="E49" s="33" t="s">
        <v>287</v>
      </c>
      <c r="F49" s="33" t="s">
        <v>33</v>
      </c>
      <c r="G49" s="33">
        <v>3</v>
      </c>
      <c r="H49" s="33">
        <v>9.5</v>
      </c>
      <c r="I49" s="18">
        <v>0.12</v>
      </c>
      <c r="J49" s="33">
        <v>20</v>
      </c>
      <c r="K49" s="18">
        <v>0.03</v>
      </c>
      <c r="L49" s="33"/>
      <c r="M49" s="248">
        <f t="shared" si="10"/>
        <v>28.5</v>
      </c>
      <c r="N49" s="438" t="s">
        <v>202</v>
      </c>
      <c r="O49" s="438"/>
      <c r="P49" s="43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9"/>
      <c r="AC49" s="461">
        <f t="shared" si="11"/>
        <v>24.327599999999997</v>
      </c>
      <c r="AD49" s="462">
        <f t="shared" si="9"/>
        <v>60</v>
      </c>
      <c r="AE49" s="461">
        <f t="shared" si="12"/>
        <v>2.46633453361614</v>
      </c>
      <c r="AF49" s="463">
        <f>AD49*'Hypothése des ventes'!$G$18</f>
        <v>24</v>
      </c>
      <c r="AG49" s="463">
        <f>(AD49-(AD49*'Hypothése des ventes'!$H$17))*'Hypothése des ventes'!$H$18</f>
        <v>5.4</v>
      </c>
      <c r="AH49" s="463">
        <f>(AD49-(AD49*'Hypothése des ventes'!$I$17))*'Hypothése des ventes'!$I$18</f>
        <v>0</v>
      </c>
      <c r="AI49" s="463">
        <f>(AD49-(AD49*'Hypothése des ventes'!$J$17))*'Hypothése des ventes'!$J$18</f>
        <v>8.4</v>
      </c>
      <c r="AJ49" s="463">
        <f>(AD49-(AD49*'Hypothése des ventes'!$K$17))*'Hypothése des ventes'!$K$18</f>
        <v>6</v>
      </c>
      <c r="AK49" s="463">
        <f>-(AC49*'Hypothése des ventes'!$L$18)</f>
        <v>-2.43276</v>
      </c>
      <c r="AL49" s="462">
        <f t="shared" si="13"/>
        <v>0</v>
      </c>
      <c r="AM49" s="462">
        <f t="shared" si="14"/>
        <v>33.093792000000001</v>
      </c>
      <c r="AN49" s="461">
        <f t="shared" si="15"/>
        <v>1.3603393676318258</v>
      </c>
      <c r="AO49" s="461">
        <f t="shared" si="16"/>
        <v>8.7661920000000038</v>
      </c>
      <c r="AP49" s="464">
        <f t="shared" si="17"/>
        <v>0.26488931821412315</v>
      </c>
    </row>
    <row r="50" spans="1:55" x14ac:dyDescent="0.25">
      <c r="A50" s="466" t="s">
        <v>99</v>
      </c>
      <c r="B50" s="33" t="s">
        <v>76</v>
      </c>
      <c r="C50" s="465" t="s">
        <v>200</v>
      </c>
      <c r="D50" s="33" t="s">
        <v>288</v>
      </c>
      <c r="E50" s="33" t="s">
        <v>287</v>
      </c>
      <c r="F50" s="33" t="s">
        <v>33</v>
      </c>
      <c r="G50" s="33">
        <v>3</v>
      </c>
      <c r="H50" s="33">
        <v>9.5</v>
      </c>
      <c r="I50" s="18">
        <v>0.12</v>
      </c>
      <c r="J50" s="33">
        <v>20</v>
      </c>
      <c r="K50" s="18">
        <v>0.03</v>
      </c>
      <c r="L50" s="33"/>
      <c r="M50" s="248">
        <f t="shared" si="10"/>
        <v>28.5</v>
      </c>
      <c r="N50" s="438" t="s">
        <v>202</v>
      </c>
      <c r="O50" s="438"/>
      <c r="P50" s="43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9"/>
      <c r="AC50" s="461">
        <f t="shared" si="11"/>
        <v>24.327599999999997</v>
      </c>
      <c r="AD50" s="462">
        <f t="shared" si="9"/>
        <v>60</v>
      </c>
      <c r="AE50" s="461">
        <f t="shared" si="12"/>
        <v>2.46633453361614</v>
      </c>
      <c r="AF50" s="463">
        <f>AD50*'Hypothése des ventes'!$G$18</f>
        <v>24</v>
      </c>
      <c r="AG50" s="463">
        <f>(AD50-(AD50*'Hypothése des ventes'!$H$17))*'Hypothése des ventes'!$H$18</f>
        <v>5.4</v>
      </c>
      <c r="AH50" s="463">
        <f>(AD50-(AD50*'Hypothése des ventes'!$I$17))*'Hypothése des ventes'!$I$18</f>
        <v>0</v>
      </c>
      <c r="AI50" s="463">
        <f>(AD50-(AD50*'Hypothése des ventes'!$J$17))*'Hypothése des ventes'!$J$18</f>
        <v>8.4</v>
      </c>
      <c r="AJ50" s="463">
        <f>(AD50-(AD50*'Hypothése des ventes'!$K$17))*'Hypothése des ventes'!$K$18</f>
        <v>6</v>
      </c>
      <c r="AK50" s="463">
        <f>-(AC50*'Hypothése des ventes'!$L$18)</f>
        <v>-2.43276</v>
      </c>
      <c r="AL50" s="462">
        <f t="shared" si="13"/>
        <v>0</v>
      </c>
      <c r="AM50" s="462">
        <f t="shared" si="14"/>
        <v>33.093792000000001</v>
      </c>
      <c r="AN50" s="461">
        <f t="shared" si="15"/>
        <v>1.3603393676318258</v>
      </c>
      <c r="AO50" s="461">
        <f t="shared" si="16"/>
        <v>8.7661920000000038</v>
      </c>
      <c r="AP50" s="464">
        <f t="shared" si="17"/>
        <v>0.26488931821412315</v>
      </c>
    </row>
    <row r="51" spans="1:55" x14ac:dyDescent="0.25">
      <c r="A51" s="466" t="s">
        <v>99</v>
      </c>
      <c r="B51" s="33" t="s">
        <v>76</v>
      </c>
      <c r="C51" s="465" t="s">
        <v>200</v>
      </c>
      <c r="D51" s="33" t="s">
        <v>289</v>
      </c>
      <c r="E51" s="33" t="s">
        <v>287</v>
      </c>
      <c r="F51" s="33" t="s">
        <v>33</v>
      </c>
      <c r="G51" s="33">
        <v>3</v>
      </c>
      <c r="H51" s="33">
        <v>9.5</v>
      </c>
      <c r="I51" s="18">
        <v>0.12</v>
      </c>
      <c r="J51" s="33">
        <v>20</v>
      </c>
      <c r="K51" s="18">
        <v>0.03</v>
      </c>
      <c r="L51" s="33"/>
      <c r="M51" s="248">
        <f t="shared" si="10"/>
        <v>28.5</v>
      </c>
      <c r="N51" s="438" t="s">
        <v>202</v>
      </c>
      <c r="O51" s="438"/>
      <c r="P51" s="43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9"/>
      <c r="AC51" s="461">
        <f t="shared" si="11"/>
        <v>24.327599999999997</v>
      </c>
      <c r="AD51" s="462">
        <f t="shared" ref="AD51:AD82" si="18">G51*J51</f>
        <v>60</v>
      </c>
      <c r="AE51" s="461">
        <f t="shared" si="12"/>
        <v>2.46633453361614</v>
      </c>
      <c r="AF51" s="463">
        <f>AD51*'Hypothése des ventes'!$G$18</f>
        <v>24</v>
      </c>
      <c r="AG51" s="463">
        <f>(AD51-(AD51*'Hypothése des ventes'!$H$17))*'Hypothése des ventes'!$H$18</f>
        <v>5.4</v>
      </c>
      <c r="AH51" s="463">
        <f>(AD51-(AD51*'Hypothése des ventes'!$I$17))*'Hypothése des ventes'!$I$18</f>
        <v>0</v>
      </c>
      <c r="AI51" s="463">
        <f>(AD51-(AD51*'Hypothése des ventes'!$J$17))*'Hypothése des ventes'!$J$18</f>
        <v>8.4</v>
      </c>
      <c r="AJ51" s="463">
        <f>(AD51-(AD51*'Hypothése des ventes'!$K$17))*'Hypothése des ventes'!$K$18</f>
        <v>6</v>
      </c>
      <c r="AK51" s="463">
        <f>-(AC51*'Hypothése des ventes'!$L$18)</f>
        <v>-2.43276</v>
      </c>
      <c r="AL51" s="462">
        <f t="shared" si="13"/>
        <v>0</v>
      </c>
      <c r="AM51" s="462">
        <f t="shared" si="14"/>
        <v>33.093792000000001</v>
      </c>
      <c r="AN51" s="461">
        <f t="shared" si="15"/>
        <v>1.3603393676318258</v>
      </c>
      <c r="AO51" s="461">
        <f t="shared" si="16"/>
        <v>8.7661920000000038</v>
      </c>
      <c r="AP51" s="464">
        <f t="shared" si="17"/>
        <v>0.26488931821412315</v>
      </c>
    </row>
    <row r="52" spans="1:55" s="49" customFormat="1" x14ac:dyDescent="0.25">
      <c r="A52" s="466" t="s">
        <v>99</v>
      </c>
      <c r="B52" s="33" t="s">
        <v>50</v>
      </c>
      <c r="C52" s="465" t="s">
        <v>200</v>
      </c>
      <c r="D52" s="33" t="s">
        <v>290</v>
      </c>
      <c r="E52" s="33" t="s">
        <v>291</v>
      </c>
      <c r="F52" s="33" t="s">
        <v>33</v>
      </c>
      <c r="G52" s="33">
        <v>3</v>
      </c>
      <c r="H52" s="33">
        <v>13.31</v>
      </c>
      <c r="I52" s="18">
        <v>0.12</v>
      </c>
      <c r="J52" s="33">
        <v>28</v>
      </c>
      <c r="K52" s="18">
        <v>0.03</v>
      </c>
      <c r="L52" s="33"/>
      <c r="M52" s="248">
        <f t="shared" si="10"/>
        <v>39.93</v>
      </c>
      <c r="N52" s="438" t="s">
        <v>202</v>
      </c>
      <c r="O52" s="438"/>
      <c r="P52" s="43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9"/>
      <c r="AC52" s="461">
        <f t="shared" si="11"/>
        <v>34.084248000000002</v>
      </c>
      <c r="AD52" s="462">
        <f t="shared" si="18"/>
        <v>84</v>
      </c>
      <c r="AE52" s="461">
        <f t="shared" si="12"/>
        <v>2.4644815399770592</v>
      </c>
      <c r="AF52" s="463">
        <f>AD52*'Hypothése des ventes'!$G$18</f>
        <v>33.6</v>
      </c>
      <c r="AG52" s="463">
        <f>(AD52-(AD52*'Hypothése des ventes'!$H$17))*'Hypothése des ventes'!$H$18</f>
        <v>7.56</v>
      </c>
      <c r="AH52" s="463">
        <f>(AD52-(AD52*'Hypothése des ventes'!$I$17))*'Hypothése des ventes'!$I$18</f>
        <v>0</v>
      </c>
      <c r="AI52" s="463">
        <f>(AD52-(AD52*'Hypothése des ventes'!$J$17))*'Hypothése des ventes'!$J$18</f>
        <v>11.76</v>
      </c>
      <c r="AJ52" s="463">
        <f>(AD52-(AD52*'Hypothése des ventes'!$K$17))*'Hypothése des ventes'!$K$18</f>
        <v>8.4</v>
      </c>
      <c r="AK52" s="463">
        <f>-(AC52*'Hypothése des ventes'!$L$18)</f>
        <v>-3.4084248000000006</v>
      </c>
      <c r="AL52" s="462">
        <f t="shared" si="13"/>
        <v>0</v>
      </c>
      <c r="AM52" s="462">
        <f t="shared" si="14"/>
        <v>46.329260160000004</v>
      </c>
      <c r="AN52" s="461">
        <f t="shared" si="15"/>
        <v>1.3592572193466026</v>
      </c>
      <c r="AO52" s="461">
        <f t="shared" si="16"/>
        <v>12.245012160000002</v>
      </c>
      <c r="AP52" s="464">
        <f t="shared" si="17"/>
        <v>0.26430407301371422</v>
      </c>
      <c r="AQ52" s="51"/>
      <c r="AR52" s="51"/>
      <c r="AS52" s="51"/>
      <c r="AT52" s="51"/>
      <c r="AU52" s="51"/>
      <c r="AV52" s="51"/>
      <c r="AW52" s="51"/>
      <c r="AX52" s="51"/>
      <c r="AY52" s="51"/>
      <c r="AZ52" s="51"/>
      <c r="BA52" s="51"/>
      <c r="BB52" s="51"/>
      <c r="BC52" s="51"/>
    </row>
    <row r="53" spans="1:55" s="49" customFormat="1" x14ac:dyDescent="0.25">
      <c r="A53" s="466" t="s">
        <v>99</v>
      </c>
      <c r="B53" s="33" t="s">
        <v>50</v>
      </c>
      <c r="C53" s="465" t="s">
        <v>200</v>
      </c>
      <c r="D53" s="33" t="s">
        <v>292</v>
      </c>
      <c r="E53" s="33" t="s">
        <v>291</v>
      </c>
      <c r="F53" s="33" t="s">
        <v>33</v>
      </c>
      <c r="G53" s="33">
        <v>3</v>
      </c>
      <c r="H53" s="33">
        <v>13.31</v>
      </c>
      <c r="I53" s="18">
        <v>0.12</v>
      </c>
      <c r="J53" s="33">
        <v>28</v>
      </c>
      <c r="K53" s="18">
        <v>0.03</v>
      </c>
      <c r="L53" s="33"/>
      <c r="M53" s="248">
        <f t="shared" si="10"/>
        <v>39.93</v>
      </c>
      <c r="N53" s="438" t="s">
        <v>202</v>
      </c>
      <c r="O53" s="438"/>
      <c r="P53" s="43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9"/>
      <c r="AC53" s="461">
        <f t="shared" si="11"/>
        <v>34.084248000000002</v>
      </c>
      <c r="AD53" s="462">
        <f t="shared" si="18"/>
        <v>84</v>
      </c>
      <c r="AE53" s="461">
        <f t="shared" si="12"/>
        <v>2.4644815399770592</v>
      </c>
      <c r="AF53" s="463">
        <f>AD53*'Hypothése des ventes'!$G$18</f>
        <v>33.6</v>
      </c>
      <c r="AG53" s="463">
        <f>(AD53-(AD53*'Hypothése des ventes'!$H$17))*'Hypothése des ventes'!$H$18</f>
        <v>7.56</v>
      </c>
      <c r="AH53" s="463">
        <f>(AD53-(AD53*'Hypothése des ventes'!$I$17))*'Hypothése des ventes'!$I$18</f>
        <v>0</v>
      </c>
      <c r="AI53" s="463">
        <f>(AD53-(AD53*'Hypothése des ventes'!$J$17))*'Hypothése des ventes'!$J$18</f>
        <v>11.76</v>
      </c>
      <c r="AJ53" s="463">
        <f>(AD53-(AD53*'Hypothése des ventes'!$K$17))*'Hypothése des ventes'!$K$18</f>
        <v>8.4</v>
      </c>
      <c r="AK53" s="463">
        <f>-(AC53*'Hypothése des ventes'!$L$18)</f>
        <v>-3.4084248000000006</v>
      </c>
      <c r="AL53" s="462">
        <f t="shared" si="13"/>
        <v>0</v>
      </c>
      <c r="AM53" s="462">
        <f t="shared" si="14"/>
        <v>46.329260160000004</v>
      </c>
      <c r="AN53" s="461">
        <f t="shared" si="15"/>
        <v>1.3592572193466026</v>
      </c>
      <c r="AO53" s="461">
        <f t="shared" si="16"/>
        <v>12.245012160000002</v>
      </c>
      <c r="AP53" s="464">
        <f t="shared" si="17"/>
        <v>0.26430407301371422</v>
      </c>
      <c r="AQ53" s="51"/>
      <c r="AR53" s="51"/>
      <c r="AS53" s="51"/>
      <c r="AT53" s="51"/>
      <c r="AU53" s="51"/>
      <c r="AV53" s="51"/>
      <c r="AW53" s="51"/>
      <c r="AX53" s="51"/>
      <c r="AY53" s="51"/>
      <c r="AZ53" s="51"/>
      <c r="BA53" s="51"/>
      <c r="BB53" s="51"/>
      <c r="BC53" s="51"/>
    </row>
    <row r="54" spans="1:55" s="49" customFormat="1" x14ac:dyDescent="0.25">
      <c r="A54" s="466" t="s">
        <v>99</v>
      </c>
      <c r="B54" s="33" t="s">
        <v>40</v>
      </c>
      <c r="C54" s="465" t="s">
        <v>201</v>
      </c>
      <c r="D54" s="33" t="s">
        <v>293</v>
      </c>
      <c r="E54" s="33" t="s">
        <v>294</v>
      </c>
      <c r="F54" s="33" t="s">
        <v>33</v>
      </c>
      <c r="G54" s="33">
        <v>4</v>
      </c>
      <c r="H54" s="33">
        <v>35.69</v>
      </c>
      <c r="I54" s="18">
        <v>0.15</v>
      </c>
      <c r="J54" s="33">
        <v>75</v>
      </c>
      <c r="K54" s="18">
        <v>0.03</v>
      </c>
      <c r="L54" s="33"/>
      <c r="M54" s="248">
        <f t="shared" si="10"/>
        <v>142.76</v>
      </c>
      <c r="N54" s="438" t="s">
        <v>202</v>
      </c>
      <c r="O54" s="438"/>
      <c r="P54" s="43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9"/>
      <c r="AC54" s="461">
        <f t="shared" si="11"/>
        <v>117.70562</v>
      </c>
      <c r="AD54" s="462">
        <f t="shared" si="18"/>
        <v>300</v>
      </c>
      <c r="AE54" s="461">
        <f t="shared" si="12"/>
        <v>2.5487313180118334</v>
      </c>
      <c r="AF54" s="463">
        <f>AD54*'Hypothése des ventes'!$G$18</f>
        <v>120</v>
      </c>
      <c r="AG54" s="463">
        <f>(AD54-(AD54*'Hypothése des ventes'!$H$17))*'Hypothése des ventes'!$H$18</f>
        <v>27</v>
      </c>
      <c r="AH54" s="463">
        <f>(AD54-(AD54*'Hypothése des ventes'!$I$17))*'Hypothése des ventes'!$I$18</f>
        <v>0</v>
      </c>
      <c r="AI54" s="463">
        <f>(AD54-(AD54*'Hypothése des ventes'!$J$17))*'Hypothése des ventes'!$J$18</f>
        <v>42</v>
      </c>
      <c r="AJ54" s="463">
        <f>(AD54-(AD54*'Hypothése des ventes'!$K$17))*'Hypothése des ventes'!$K$18</f>
        <v>30</v>
      </c>
      <c r="AK54" s="463">
        <f>-(AC54*'Hypothése des ventes'!$L$18)</f>
        <v>-11.770562</v>
      </c>
      <c r="AL54" s="462">
        <f t="shared" si="13"/>
        <v>0</v>
      </c>
      <c r="AM54" s="462">
        <f t="shared" si="14"/>
        <v>165.7835504</v>
      </c>
      <c r="AN54" s="461">
        <f t="shared" si="15"/>
        <v>1.4084590897189107</v>
      </c>
      <c r="AO54" s="461">
        <f t="shared" si="16"/>
        <v>48.0779304</v>
      </c>
      <c r="AP54" s="464">
        <f t="shared" si="17"/>
        <v>0.29000422710213597</v>
      </c>
      <c r="AQ54" s="51"/>
      <c r="AR54" s="51"/>
      <c r="AS54" s="51"/>
      <c r="AT54" s="51"/>
      <c r="AU54" s="51"/>
      <c r="AV54" s="51"/>
      <c r="AW54" s="51"/>
      <c r="AX54" s="51"/>
      <c r="AY54" s="51"/>
      <c r="AZ54" s="51"/>
      <c r="BA54" s="51"/>
      <c r="BB54" s="51"/>
      <c r="BC54" s="51"/>
    </row>
    <row r="55" spans="1:55" s="49" customFormat="1" x14ac:dyDescent="0.25">
      <c r="A55" s="466" t="s">
        <v>99</v>
      </c>
      <c r="B55" s="33" t="s">
        <v>295</v>
      </c>
      <c r="C55" s="465" t="s">
        <v>201</v>
      </c>
      <c r="D55" s="33" t="s">
        <v>296</v>
      </c>
      <c r="E55" s="33" t="s">
        <v>297</v>
      </c>
      <c r="F55" s="33" t="s">
        <v>33</v>
      </c>
      <c r="G55" s="33">
        <v>4</v>
      </c>
      <c r="H55" s="33">
        <v>35.69</v>
      </c>
      <c r="I55" s="18">
        <v>0.15</v>
      </c>
      <c r="J55" s="33">
        <v>70</v>
      </c>
      <c r="K55" s="18">
        <v>0.03</v>
      </c>
      <c r="L55" s="33"/>
      <c r="M55" s="248">
        <f t="shared" si="10"/>
        <v>142.76</v>
      </c>
      <c r="N55" s="438" t="s">
        <v>202</v>
      </c>
      <c r="O55" s="438"/>
      <c r="P55" s="43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9"/>
      <c r="AC55" s="461">
        <f t="shared" si="11"/>
        <v>117.70562</v>
      </c>
      <c r="AD55" s="462">
        <f t="shared" si="18"/>
        <v>280</v>
      </c>
      <c r="AE55" s="461">
        <f t="shared" si="12"/>
        <v>2.3788158968110444</v>
      </c>
      <c r="AF55" s="463">
        <f>AD55*'Hypothése des ventes'!$G$18</f>
        <v>112</v>
      </c>
      <c r="AG55" s="463">
        <f>(AD55-(AD55*'Hypothése des ventes'!$H$17))*'Hypothése des ventes'!$H$18</f>
        <v>25.200000000000003</v>
      </c>
      <c r="AH55" s="463">
        <f>(AD55-(AD55*'Hypothése des ventes'!$I$17))*'Hypothése des ventes'!$I$18</f>
        <v>0</v>
      </c>
      <c r="AI55" s="463">
        <f>(AD55-(AD55*'Hypothése des ventes'!$J$17))*'Hypothése des ventes'!$J$18</f>
        <v>39.200000000000003</v>
      </c>
      <c r="AJ55" s="463">
        <f>(AD55-(AD55*'Hypothése des ventes'!$K$17))*'Hypothése des ventes'!$K$18</f>
        <v>28</v>
      </c>
      <c r="AK55" s="463">
        <f>-(AC55*'Hypothése des ventes'!$L$18)</f>
        <v>-11.770562</v>
      </c>
      <c r="AL55" s="462">
        <f t="shared" si="13"/>
        <v>0</v>
      </c>
      <c r="AM55" s="462">
        <f t="shared" si="14"/>
        <v>154.10355039999999</v>
      </c>
      <c r="AN55" s="461">
        <f t="shared" si="15"/>
        <v>1.3092284837376498</v>
      </c>
      <c r="AO55" s="461">
        <f t="shared" si="16"/>
        <v>36.397930399999993</v>
      </c>
      <c r="AP55" s="464">
        <f t="shared" si="17"/>
        <v>0.23619138109098359</v>
      </c>
      <c r="AQ55" s="51"/>
      <c r="AR55" s="51"/>
      <c r="AS55" s="51"/>
      <c r="AT55" s="51"/>
      <c r="AU55" s="51"/>
      <c r="AV55" s="51"/>
      <c r="AW55" s="51"/>
      <c r="AX55" s="51"/>
      <c r="AY55" s="51"/>
      <c r="AZ55" s="51"/>
      <c r="BA55" s="51"/>
      <c r="BB55" s="51"/>
      <c r="BC55" s="51"/>
    </row>
    <row r="56" spans="1:55" s="49" customFormat="1" x14ac:dyDescent="0.25">
      <c r="A56" s="466" t="s">
        <v>99</v>
      </c>
      <c r="B56" s="33" t="s">
        <v>298</v>
      </c>
      <c r="C56" s="465" t="s">
        <v>201</v>
      </c>
      <c r="D56" s="33" t="s">
        <v>299</v>
      </c>
      <c r="E56" s="33" t="s">
        <v>300</v>
      </c>
      <c r="F56" s="33" t="s">
        <v>33</v>
      </c>
      <c r="G56" s="33">
        <v>4</v>
      </c>
      <c r="H56" s="33">
        <v>28.55</v>
      </c>
      <c r="I56" s="18">
        <v>0.15</v>
      </c>
      <c r="J56" s="33">
        <v>60</v>
      </c>
      <c r="K56" s="18">
        <v>0.03</v>
      </c>
      <c r="L56" s="33"/>
      <c r="M56" s="248">
        <f t="shared" si="10"/>
        <v>114.2</v>
      </c>
      <c r="N56" s="438" t="s">
        <v>202</v>
      </c>
      <c r="O56" s="438"/>
      <c r="P56" s="43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9"/>
      <c r="AC56" s="461">
        <f t="shared" si="11"/>
        <v>94.157900000000012</v>
      </c>
      <c r="AD56" s="462">
        <f t="shared" si="18"/>
        <v>240</v>
      </c>
      <c r="AE56" s="461">
        <f t="shared" si="12"/>
        <v>2.5489098631129194</v>
      </c>
      <c r="AF56" s="463">
        <f>AD56*'Hypothése des ventes'!$G$18</f>
        <v>96</v>
      </c>
      <c r="AG56" s="463">
        <f>(AD56-(AD56*'Hypothése des ventes'!$H$17))*'Hypothése des ventes'!$H$18</f>
        <v>21.6</v>
      </c>
      <c r="AH56" s="463">
        <f>(AD56-(AD56*'Hypothése des ventes'!$I$17))*'Hypothése des ventes'!$I$18</f>
        <v>0</v>
      </c>
      <c r="AI56" s="463">
        <f>(AD56-(AD56*'Hypothése des ventes'!$J$17))*'Hypothése des ventes'!$J$18</f>
        <v>33.6</v>
      </c>
      <c r="AJ56" s="463">
        <f>(AD56-(AD56*'Hypothése des ventes'!$K$17))*'Hypothése des ventes'!$K$18</f>
        <v>24</v>
      </c>
      <c r="AK56" s="463">
        <f>-(AC56*'Hypothése des ventes'!$L$18)</f>
        <v>-9.4157900000000012</v>
      </c>
      <c r="AL56" s="462">
        <f t="shared" si="13"/>
        <v>0</v>
      </c>
      <c r="AM56" s="462">
        <f t="shared" si="14"/>
        <v>132.62736799999999</v>
      </c>
      <c r="AN56" s="461">
        <f t="shared" si="15"/>
        <v>1.408563360057945</v>
      </c>
      <c r="AO56" s="461">
        <f t="shared" si="16"/>
        <v>38.469467999999978</v>
      </c>
      <c r="AP56" s="464">
        <f t="shared" si="17"/>
        <v>0.29005678526320433</v>
      </c>
      <c r="AQ56" s="51"/>
      <c r="AR56" s="51"/>
      <c r="AS56" s="51"/>
      <c r="AT56" s="51"/>
      <c r="AU56" s="51"/>
      <c r="AV56" s="51"/>
      <c r="AW56" s="51"/>
      <c r="AX56" s="51"/>
      <c r="AY56" s="51"/>
      <c r="AZ56" s="51"/>
      <c r="BA56" s="51"/>
      <c r="BB56" s="51"/>
      <c r="BC56" s="51"/>
    </row>
    <row r="57" spans="1:55" x14ac:dyDescent="0.25">
      <c r="A57" s="466" t="s">
        <v>99</v>
      </c>
      <c r="B57" s="33" t="s">
        <v>298</v>
      </c>
      <c r="C57" s="465" t="s">
        <v>200</v>
      </c>
      <c r="D57" s="33" t="s">
        <v>301</v>
      </c>
      <c r="E57" s="33" t="s">
        <v>279</v>
      </c>
      <c r="F57" s="33" t="s">
        <v>33</v>
      </c>
      <c r="G57" s="33">
        <v>4</v>
      </c>
      <c r="H57" s="33">
        <v>38.07</v>
      </c>
      <c r="I57" s="18">
        <v>0.15</v>
      </c>
      <c r="J57" s="33">
        <v>80</v>
      </c>
      <c r="K57" s="18">
        <v>0.03</v>
      </c>
      <c r="L57" s="33"/>
      <c r="M57" s="248">
        <f t="shared" si="10"/>
        <v>152.28</v>
      </c>
      <c r="N57" s="438" t="s">
        <v>202</v>
      </c>
      <c r="O57" s="438"/>
      <c r="P57" s="438"/>
      <c r="Q57" s="28"/>
      <c r="R57" s="28"/>
      <c r="S57" s="28"/>
      <c r="T57" s="28"/>
      <c r="U57" s="28"/>
      <c r="V57" s="28"/>
      <c r="W57" s="28"/>
      <c r="X57" s="28"/>
      <c r="Y57" s="28"/>
      <c r="Z57" s="28"/>
      <c r="AA57" s="28"/>
      <c r="AB57" s="29"/>
      <c r="AC57" s="461">
        <f t="shared" si="11"/>
        <v>125.55485999999999</v>
      </c>
      <c r="AD57" s="462">
        <f t="shared" si="18"/>
        <v>320</v>
      </c>
      <c r="AE57" s="461">
        <f t="shared" si="12"/>
        <v>2.5486866856448249</v>
      </c>
      <c r="AF57" s="463">
        <f>AD57*'Hypothése des ventes'!$G$18</f>
        <v>128</v>
      </c>
      <c r="AG57" s="463">
        <f>(AD57-(AD57*'Hypothése des ventes'!$H$17))*'Hypothése des ventes'!$H$18</f>
        <v>28.8</v>
      </c>
      <c r="AH57" s="463">
        <f>(AD57-(AD57*'Hypothése des ventes'!$I$17))*'Hypothése des ventes'!$I$18</f>
        <v>0</v>
      </c>
      <c r="AI57" s="463">
        <f>(AD57-(AD57*'Hypothése des ventes'!$J$17))*'Hypothése des ventes'!$J$18</f>
        <v>44.800000000000004</v>
      </c>
      <c r="AJ57" s="463">
        <f>(AD57-(AD57*'Hypothése des ventes'!$K$17))*'Hypothése des ventes'!$K$18</f>
        <v>32</v>
      </c>
      <c r="AK57" s="463">
        <f>-(AC57*'Hypothése des ventes'!$L$18)</f>
        <v>-12.555486</v>
      </c>
      <c r="AL57" s="462">
        <f t="shared" si="13"/>
        <v>0</v>
      </c>
      <c r="AM57" s="462">
        <f t="shared" si="14"/>
        <v>176.83561120000002</v>
      </c>
      <c r="AN57" s="461">
        <f t="shared" si="15"/>
        <v>1.4084330244165779</v>
      </c>
      <c r="AO57" s="461">
        <f t="shared" si="16"/>
        <v>51.280751200000026</v>
      </c>
      <c r="AP57" s="464">
        <f t="shared" si="17"/>
        <v>0.2899910874965213</v>
      </c>
    </row>
    <row r="58" spans="1:55" s="49" customFormat="1" x14ac:dyDescent="0.25">
      <c r="A58" s="466" t="s">
        <v>99</v>
      </c>
      <c r="B58" s="33" t="s">
        <v>298</v>
      </c>
      <c r="C58" s="465" t="s">
        <v>200</v>
      </c>
      <c r="D58" s="33" t="s">
        <v>302</v>
      </c>
      <c r="E58" s="33" t="s">
        <v>279</v>
      </c>
      <c r="F58" s="33" t="s">
        <v>33</v>
      </c>
      <c r="G58" s="33">
        <v>6</v>
      </c>
      <c r="H58" s="33">
        <v>30.92</v>
      </c>
      <c r="I58" s="18">
        <v>0.15</v>
      </c>
      <c r="J58" s="33">
        <v>65</v>
      </c>
      <c r="K58" s="18">
        <v>0.03</v>
      </c>
      <c r="L58" s="33"/>
      <c r="M58" s="248">
        <f t="shared" si="10"/>
        <v>185.52</v>
      </c>
      <c r="N58" s="438" t="s">
        <v>202</v>
      </c>
      <c r="O58" s="438"/>
      <c r="P58" s="43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  <c r="AB58" s="29"/>
      <c r="AC58" s="461">
        <f t="shared" si="11"/>
        <v>152.96124</v>
      </c>
      <c r="AD58" s="462">
        <f t="shared" si="18"/>
        <v>390</v>
      </c>
      <c r="AE58" s="461">
        <f t="shared" si="12"/>
        <v>2.5496655231089913</v>
      </c>
      <c r="AF58" s="463">
        <f>AD58*'Hypothése des ventes'!$G$18</f>
        <v>156</v>
      </c>
      <c r="AG58" s="463">
        <f>(AD58-(AD58*'Hypothése des ventes'!$H$17))*'Hypothése des ventes'!$H$18</f>
        <v>35.1</v>
      </c>
      <c r="AH58" s="463">
        <f>(AD58-(AD58*'Hypothése des ventes'!$I$17))*'Hypothése des ventes'!$I$18</f>
        <v>0</v>
      </c>
      <c r="AI58" s="463">
        <f>(AD58-(AD58*'Hypothése des ventes'!$J$17))*'Hypothése des ventes'!$J$18</f>
        <v>54.6</v>
      </c>
      <c r="AJ58" s="463">
        <f>(AD58-(AD58*'Hypothése des ventes'!$K$17))*'Hypothése des ventes'!$K$18</f>
        <v>39</v>
      </c>
      <c r="AK58" s="463">
        <f>-(AC58*'Hypothése des ventes'!$L$18)</f>
        <v>-15.296124000000001</v>
      </c>
      <c r="AL58" s="462">
        <f t="shared" si="13"/>
        <v>0</v>
      </c>
      <c r="AM58" s="462">
        <f t="shared" si="14"/>
        <v>215.52310079999998</v>
      </c>
      <c r="AN58" s="461">
        <f t="shared" si="15"/>
        <v>1.409004665495651</v>
      </c>
      <c r="AO58" s="461">
        <f t="shared" si="16"/>
        <v>62.561860799999977</v>
      </c>
      <c r="AP58" s="464">
        <f t="shared" si="17"/>
        <v>0.29027914208628525</v>
      </c>
      <c r="AQ58" s="51"/>
      <c r="AR58" s="51"/>
      <c r="AS58" s="51"/>
      <c r="AT58" s="51"/>
      <c r="AU58" s="51"/>
      <c r="AV58" s="51"/>
      <c r="AW58" s="51"/>
      <c r="AX58" s="51"/>
      <c r="AY58" s="51"/>
      <c r="AZ58" s="51"/>
      <c r="BA58" s="51"/>
      <c r="BB58" s="51"/>
      <c r="BC58" s="51"/>
    </row>
    <row r="59" spans="1:55" s="11" customFormat="1" x14ac:dyDescent="0.25">
      <c r="A59" s="466" t="s">
        <v>99</v>
      </c>
      <c r="B59" s="33" t="s">
        <v>109</v>
      </c>
      <c r="C59" s="465" t="s">
        <v>200</v>
      </c>
      <c r="D59" s="33" t="s">
        <v>303</v>
      </c>
      <c r="E59" s="33" t="s">
        <v>304</v>
      </c>
      <c r="F59" s="33" t="s">
        <v>33</v>
      </c>
      <c r="G59" s="33">
        <v>3</v>
      </c>
      <c r="H59" s="33">
        <v>71.400000000000006</v>
      </c>
      <c r="I59" s="18">
        <v>0.15</v>
      </c>
      <c r="J59" s="33">
        <v>150</v>
      </c>
      <c r="K59" s="18">
        <v>0.03</v>
      </c>
      <c r="L59" s="33"/>
      <c r="M59" s="248">
        <f t="shared" si="10"/>
        <v>214.20000000000002</v>
      </c>
      <c r="N59" s="438" t="s">
        <v>202</v>
      </c>
      <c r="O59" s="438"/>
      <c r="P59" s="43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461">
        <f t="shared" si="11"/>
        <v>176.60790000000003</v>
      </c>
      <c r="AD59" s="462">
        <f t="shared" si="18"/>
        <v>450</v>
      </c>
      <c r="AE59" s="461">
        <f t="shared" si="12"/>
        <v>2.5480173876706531</v>
      </c>
      <c r="AF59" s="463">
        <f>AD59*'Hypothése des ventes'!$G$18</f>
        <v>180</v>
      </c>
      <c r="AG59" s="463">
        <f>(AD59-(AD59*'Hypothése des ventes'!$H$17))*'Hypothése des ventes'!$H$18</f>
        <v>40.5</v>
      </c>
      <c r="AH59" s="463">
        <f>(AD59-(AD59*'Hypothése des ventes'!$I$17))*'Hypothése des ventes'!$I$18</f>
        <v>0</v>
      </c>
      <c r="AI59" s="463">
        <f>(AD59-(AD59*'Hypothése des ventes'!$J$17))*'Hypothése des ventes'!$J$18</f>
        <v>63</v>
      </c>
      <c r="AJ59" s="463">
        <f>(AD59-(AD59*'Hypothése des ventes'!$K$17))*'Hypothése des ventes'!$K$18</f>
        <v>45</v>
      </c>
      <c r="AK59" s="463">
        <f>-(AC59*'Hypothése des ventes'!$L$18)</f>
        <v>-17.660790000000002</v>
      </c>
      <c r="AL59" s="462">
        <f t="shared" si="13"/>
        <v>0</v>
      </c>
      <c r="AM59" s="462">
        <f t="shared" si="14"/>
        <v>248.671368</v>
      </c>
      <c r="AN59" s="461">
        <f t="shared" si="15"/>
        <v>1.4080421543996613</v>
      </c>
      <c r="AO59" s="461">
        <f t="shared" si="16"/>
        <v>72.063467999999972</v>
      </c>
      <c r="AP59" s="464">
        <f t="shared" si="17"/>
        <v>0.28979399027555103</v>
      </c>
      <c r="AQ59" s="243"/>
      <c r="AR59" s="243"/>
      <c r="AS59" s="243"/>
      <c r="AT59" s="243"/>
      <c r="AU59" s="243"/>
      <c r="AV59" s="243"/>
      <c r="AW59" s="243"/>
      <c r="AX59" s="243"/>
      <c r="AY59" s="243"/>
      <c r="AZ59" s="243"/>
      <c r="BA59" s="243"/>
      <c r="BB59" s="243"/>
      <c r="BC59" s="243"/>
    </row>
    <row r="60" spans="1:55" s="11" customFormat="1" x14ac:dyDescent="0.25">
      <c r="A60" s="33" t="s">
        <v>99</v>
      </c>
      <c r="B60" s="33" t="s">
        <v>104</v>
      </c>
      <c r="C60" s="465" t="s">
        <v>201</v>
      </c>
      <c r="D60" s="33" t="s">
        <v>305</v>
      </c>
      <c r="E60" s="33" t="s">
        <v>306</v>
      </c>
      <c r="F60" s="33" t="s">
        <v>33</v>
      </c>
      <c r="G60" s="33">
        <v>3</v>
      </c>
      <c r="H60" s="33">
        <v>76.16</v>
      </c>
      <c r="I60" s="18">
        <v>0.15</v>
      </c>
      <c r="J60" s="33">
        <v>160</v>
      </c>
      <c r="K60" s="18">
        <v>0.03</v>
      </c>
      <c r="L60" s="33"/>
      <c r="M60" s="248">
        <f t="shared" si="10"/>
        <v>228.48</v>
      </c>
      <c r="N60" s="438" t="s">
        <v>202</v>
      </c>
      <c r="O60" s="438"/>
      <c r="P60" s="43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  <c r="AB60" s="28"/>
      <c r="AC60" s="461">
        <f t="shared" si="11"/>
        <v>188.38175999999999</v>
      </c>
      <c r="AD60" s="462">
        <f t="shared" si="18"/>
        <v>480</v>
      </c>
      <c r="AE60" s="461">
        <f t="shared" si="12"/>
        <v>2.5480173876706536</v>
      </c>
      <c r="AF60" s="463">
        <f>AD60*'Hypothése des ventes'!$G$18</f>
        <v>192</v>
      </c>
      <c r="AG60" s="463">
        <f>(AD60-(AD60*'Hypothése des ventes'!$H$17))*'Hypothése des ventes'!$H$18</f>
        <v>43.2</v>
      </c>
      <c r="AH60" s="463">
        <f>(AD60-(AD60*'Hypothése des ventes'!$I$17))*'Hypothése des ventes'!$I$18</f>
        <v>0</v>
      </c>
      <c r="AI60" s="463">
        <f>(AD60-(AD60*'Hypothése des ventes'!$J$17))*'Hypothése des ventes'!$J$18</f>
        <v>67.2</v>
      </c>
      <c r="AJ60" s="463">
        <f>(AD60-(AD60*'Hypothése des ventes'!$K$17))*'Hypothése des ventes'!$K$18</f>
        <v>48</v>
      </c>
      <c r="AK60" s="463">
        <f>-(AC60*'Hypothése des ventes'!$L$18)</f>
        <v>-18.838176000000001</v>
      </c>
      <c r="AL60" s="462">
        <f t="shared" si="13"/>
        <v>0</v>
      </c>
      <c r="AM60" s="462">
        <f t="shared" si="14"/>
        <v>265.24945919999999</v>
      </c>
      <c r="AN60" s="461">
        <f t="shared" si="15"/>
        <v>1.4080421543996617</v>
      </c>
      <c r="AO60" s="461">
        <f t="shared" si="16"/>
        <v>76.867699200000004</v>
      </c>
      <c r="AP60" s="464">
        <f t="shared" si="17"/>
        <v>0.28979399027555119</v>
      </c>
      <c r="AQ60" s="243"/>
      <c r="AR60" s="243"/>
      <c r="AS60" s="243"/>
      <c r="AT60" s="243"/>
      <c r="AU60" s="243"/>
      <c r="AV60" s="243"/>
      <c r="AW60" s="243"/>
      <c r="AX60" s="243"/>
      <c r="AY60" s="243"/>
      <c r="AZ60" s="243"/>
      <c r="BA60" s="243"/>
      <c r="BB60" s="243"/>
      <c r="BC60" s="243"/>
    </row>
    <row r="61" spans="1:55" s="11" customFormat="1" x14ac:dyDescent="0.25">
      <c r="A61" s="33" t="s">
        <v>99</v>
      </c>
      <c r="B61" s="33" t="s">
        <v>298</v>
      </c>
      <c r="C61" s="465" t="s">
        <v>200</v>
      </c>
      <c r="D61" s="33" t="s">
        <v>307</v>
      </c>
      <c r="E61" s="33" t="s">
        <v>308</v>
      </c>
      <c r="F61" s="33" t="s">
        <v>33</v>
      </c>
      <c r="G61" s="33">
        <v>5</v>
      </c>
      <c r="H61" s="33">
        <v>30.92</v>
      </c>
      <c r="I61" s="18">
        <v>0.15</v>
      </c>
      <c r="J61" s="33">
        <v>65</v>
      </c>
      <c r="K61" s="18">
        <v>0.03</v>
      </c>
      <c r="L61" s="33"/>
      <c r="M61" s="248">
        <f t="shared" si="10"/>
        <v>154.60000000000002</v>
      </c>
      <c r="N61" s="438" t="s">
        <v>202</v>
      </c>
      <c r="O61" s="438"/>
      <c r="P61" s="438"/>
      <c r="Q61" s="28"/>
      <c r="R61" s="28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461">
        <f t="shared" si="11"/>
        <v>127.46770000000002</v>
      </c>
      <c r="AD61" s="462">
        <f t="shared" si="18"/>
        <v>325</v>
      </c>
      <c r="AE61" s="461">
        <f t="shared" si="12"/>
        <v>2.5496655231089913</v>
      </c>
      <c r="AF61" s="463">
        <f>AD61*'Hypothése des ventes'!$G$18</f>
        <v>130</v>
      </c>
      <c r="AG61" s="463">
        <f>(AD61-(AD61*'Hypothése des ventes'!$H$17))*'Hypothése des ventes'!$H$18</f>
        <v>29.25</v>
      </c>
      <c r="AH61" s="463">
        <f>(AD61-(AD61*'Hypothése des ventes'!$I$17))*'Hypothése des ventes'!$I$18</f>
        <v>0</v>
      </c>
      <c r="AI61" s="463">
        <f>(AD61-(AD61*'Hypothése des ventes'!$J$17))*'Hypothése des ventes'!$J$18</f>
        <v>45.5</v>
      </c>
      <c r="AJ61" s="463">
        <f>(AD61-(AD61*'Hypothése des ventes'!$K$17))*'Hypothése des ventes'!$K$18</f>
        <v>32.5</v>
      </c>
      <c r="AK61" s="463">
        <f>-(AC61*'Hypothése des ventes'!$L$18)</f>
        <v>-12.746770000000003</v>
      </c>
      <c r="AL61" s="462">
        <f t="shared" si="13"/>
        <v>0</v>
      </c>
      <c r="AM61" s="462">
        <f t="shared" si="14"/>
        <v>179.60258400000001</v>
      </c>
      <c r="AN61" s="461">
        <f t="shared" si="15"/>
        <v>1.409004665495651</v>
      </c>
      <c r="AO61" s="461">
        <f t="shared" si="16"/>
        <v>52.134883999999985</v>
      </c>
      <c r="AP61" s="464">
        <f t="shared" si="17"/>
        <v>0.29027914208628525</v>
      </c>
      <c r="AQ61" s="243"/>
      <c r="AR61" s="243"/>
      <c r="AS61" s="243"/>
      <c r="AT61" s="243"/>
      <c r="AU61" s="243"/>
      <c r="AV61" s="243"/>
      <c r="AW61" s="243"/>
      <c r="AX61" s="243"/>
      <c r="AY61" s="243"/>
      <c r="AZ61" s="243"/>
      <c r="BA61" s="243"/>
      <c r="BB61" s="243"/>
      <c r="BC61" s="243"/>
    </row>
    <row r="62" spans="1:55" s="11" customFormat="1" x14ac:dyDescent="0.25">
      <c r="A62" s="33" t="s">
        <v>99</v>
      </c>
      <c r="B62" s="33" t="s">
        <v>76</v>
      </c>
      <c r="C62" s="465" t="s">
        <v>200</v>
      </c>
      <c r="D62" s="33" t="s">
        <v>309</v>
      </c>
      <c r="E62" s="33" t="s">
        <v>287</v>
      </c>
      <c r="F62" s="33" t="s">
        <v>33</v>
      </c>
      <c r="G62" s="33">
        <v>3</v>
      </c>
      <c r="H62" s="33">
        <v>9.5</v>
      </c>
      <c r="I62" s="18">
        <v>0.12</v>
      </c>
      <c r="J62" s="33">
        <v>20</v>
      </c>
      <c r="K62" s="18">
        <v>0.03</v>
      </c>
      <c r="L62" s="33"/>
      <c r="M62" s="248">
        <f t="shared" si="10"/>
        <v>28.5</v>
      </c>
      <c r="N62" s="438" t="s">
        <v>202</v>
      </c>
      <c r="O62" s="438"/>
      <c r="P62" s="438"/>
      <c r="Q62" s="28"/>
      <c r="R62" s="28"/>
      <c r="S62" s="28"/>
      <c r="T62" s="28"/>
      <c r="U62" s="28"/>
      <c r="V62" s="28"/>
      <c r="W62" s="28"/>
      <c r="X62" s="28"/>
      <c r="Y62" s="28"/>
      <c r="Z62" s="28"/>
      <c r="AA62" s="28"/>
      <c r="AB62" s="28"/>
      <c r="AC62" s="461">
        <f t="shared" si="11"/>
        <v>24.327599999999997</v>
      </c>
      <c r="AD62" s="462">
        <f t="shared" si="18"/>
        <v>60</v>
      </c>
      <c r="AE62" s="461">
        <f t="shared" si="12"/>
        <v>2.46633453361614</v>
      </c>
      <c r="AF62" s="463">
        <f>AD62*'Hypothése des ventes'!$G$18</f>
        <v>24</v>
      </c>
      <c r="AG62" s="463">
        <f>(AD62-(AD62*'Hypothése des ventes'!$H$17))*'Hypothése des ventes'!$H$18</f>
        <v>5.4</v>
      </c>
      <c r="AH62" s="463">
        <f>(AD62-(AD62*'Hypothése des ventes'!$I$17))*'Hypothése des ventes'!$I$18</f>
        <v>0</v>
      </c>
      <c r="AI62" s="463">
        <f>(AD62-(AD62*'Hypothése des ventes'!$J$17))*'Hypothése des ventes'!$J$18</f>
        <v>8.4</v>
      </c>
      <c r="AJ62" s="463">
        <f>(AD62-(AD62*'Hypothése des ventes'!$K$17))*'Hypothése des ventes'!$K$18</f>
        <v>6</v>
      </c>
      <c r="AK62" s="463">
        <f>-(AC62*'Hypothése des ventes'!$L$18)</f>
        <v>-2.43276</v>
      </c>
      <c r="AL62" s="462">
        <f t="shared" si="13"/>
        <v>0</v>
      </c>
      <c r="AM62" s="462">
        <f t="shared" si="14"/>
        <v>33.093792000000001</v>
      </c>
      <c r="AN62" s="461">
        <f t="shared" si="15"/>
        <v>1.3603393676318258</v>
      </c>
      <c r="AO62" s="461">
        <f t="shared" si="16"/>
        <v>8.7661920000000038</v>
      </c>
      <c r="AP62" s="464">
        <f t="shared" si="17"/>
        <v>0.26488931821412315</v>
      </c>
      <c r="AQ62" s="243"/>
      <c r="AR62" s="243"/>
      <c r="AS62" s="243"/>
      <c r="AT62" s="243"/>
      <c r="AU62" s="243"/>
      <c r="AV62" s="243"/>
      <c r="AW62" s="243"/>
      <c r="AX62" s="243"/>
      <c r="AY62" s="243"/>
      <c r="AZ62" s="243"/>
      <c r="BA62" s="243"/>
      <c r="BB62" s="243"/>
      <c r="BC62" s="243"/>
    </row>
    <row r="63" spans="1:55" s="11" customFormat="1" x14ac:dyDescent="0.25">
      <c r="A63" s="33" t="s">
        <v>99</v>
      </c>
      <c r="B63" s="33" t="s">
        <v>298</v>
      </c>
      <c r="C63" s="465" t="s">
        <v>200</v>
      </c>
      <c r="D63" s="33" t="s">
        <v>310</v>
      </c>
      <c r="E63" s="33" t="s">
        <v>308</v>
      </c>
      <c r="F63" s="33" t="s">
        <v>33</v>
      </c>
      <c r="G63" s="33">
        <v>3</v>
      </c>
      <c r="H63" s="33">
        <v>30.92</v>
      </c>
      <c r="I63" s="18">
        <v>0.15</v>
      </c>
      <c r="J63" s="33">
        <v>65</v>
      </c>
      <c r="K63" s="18">
        <v>0.03</v>
      </c>
      <c r="L63" s="33"/>
      <c r="M63" s="248">
        <f t="shared" si="10"/>
        <v>92.76</v>
      </c>
      <c r="N63" s="438" t="s">
        <v>202</v>
      </c>
      <c r="O63" s="438"/>
      <c r="P63" s="438"/>
      <c r="Q63" s="28"/>
      <c r="R63" s="28"/>
      <c r="S63" s="28"/>
      <c r="T63" s="28"/>
      <c r="U63" s="28"/>
      <c r="V63" s="28"/>
      <c r="W63" s="28"/>
      <c r="X63" s="28"/>
      <c r="Y63" s="28"/>
      <c r="Z63" s="28"/>
      <c r="AA63" s="28"/>
      <c r="AB63" s="28"/>
      <c r="AC63" s="461">
        <f t="shared" si="11"/>
        <v>76.480620000000002</v>
      </c>
      <c r="AD63" s="462">
        <f t="shared" si="18"/>
        <v>195</v>
      </c>
      <c r="AE63" s="461">
        <f t="shared" si="12"/>
        <v>2.5496655231089913</v>
      </c>
      <c r="AF63" s="463">
        <f>AD63*'Hypothése des ventes'!$G$18</f>
        <v>78</v>
      </c>
      <c r="AG63" s="463">
        <f>(AD63-(AD63*'Hypothése des ventes'!$H$17))*'Hypothése des ventes'!$H$18</f>
        <v>17.55</v>
      </c>
      <c r="AH63" s="463">
        <f>(AD63-(AD63*'Hypothése des ventes'!$I$17))*'Hypothése des ventes'!$I$18</f>
        <v>0</v>
      </c>
      <c r="AI63" s="463">
        <f>(AD63-(AD63*'Hypothése des ventes'!$J$17))*'Hypothése des ventes'!$J$18</f>
        <v>27.3</v>
      </c>
      <c r="AJ63" s="463">
        <f>(AD63-(AD63*'Hypothése des ventes'!$K$17))*'Hypothése des ventes'!$K$18</f>
        <v>19.5</v>
      </c>
      <c r="AK63" s="463">
        <f>-(AC63*'Hypothése des ventes'!$L$18)</f>
        <v>-7.6480620000000004</v>
      </c>
      <c r="AL63" s="462">
        <f t="shared" si="13"/>
        <v>0</v>
      </c>
      <c r="AM63" s="462">
        <f t="shared" si="14"/>
        <v>107.76155039999999</v>
      </c>
      <c r="AN63" s="461">
        <f t="shared" si="15"/>
        <v>1.409004665495651</v>
      </c>
      <c r="AO63" s="461">
        <f t="shared" si="16"/>
        <v>31.280930399999988</v>
      </c>
      <c r="AP63" s="464">
        <f t="shared" si="17"/>
        <v>0.29027914208628525</v>
      </c>
      <c r="AQ63" s="243"/>
      <c r="AR63" s="243"/>
      <c r="AS63" s="243"/>
      <c r="AT63" s="243"/>
      <c r="AU63" s="243"/>
      <c r="AV63" s="243"/>
      <c r="AW63" s="243"/>
      <c r="AX63" s="243"/>
      <c r="AY63" s="243"/>
      <c r="AZ63" s="243"/>
      <c r="BA63" s="243"/>
      <c r="BB63" s="243"/>
      <c r="BC63" s="243"/>
    </row>
    <row r="64" spans="1:55" s="11" customFormat="1" x14ac:dyDescent="0.25">
      <c r="A64" s="33" t="s">
        <v>99</v>
      </c>
      <c r="B64" s="33" t="s">
        <v>104</v>
      </c>
      <c r="C64" s="465" t="s">
        <v>200</v>
      </c>
      <c r="D64" s="33" t="s">
        <v>311</v>
      </c>
      <c r="E64" s="33" t="s">
        <v>312</v>
      </c>
      <c r="F64" s="33" t="s">
        <v>33</v>
      </c>
      <c r="G64" s="33">
        <v>4</v>
      </c>
      <c r="H64" s="33">
        <v>33.31</v>
      </c>
      <c r="I64" s="18">
        <v>0.15</v>
      </c>
      <c r="J64" s="33">
        <v>70</v>
      </c>
      <c r="K64" s="18">
        <v>0.03</v>
      </c>
      <c r="L64" s="33"/>
      <c r="M64" s="248">
        <f t="shared" si="10"/>
        <v>133.24</v>
      </c>
      <c r="N64" s="438" t="s">
        <v>202</v>
      </c>
      <c r="O64" s="438"/>
      <c r="P64" s="43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461">
        <f t="shared" si="11"/>
        <v>109.85638</v>
      </c>
      <c r="AD64" s="462">
        <f t="shared" si="18"/>
        <v>280</v>
      </c>
      <c r="AE64" s="461">
        <f t="shared" si="12"/>
        <v>2.548782328345427</v>
      </c>
      <c r="AF64" s="463">
        <f>AD64*'Hypothése des ventes'!$G$18</f>
        <v>112</v>
      </c>
      <c r="AG64" s="463">
        <f>(AD64-(AD64*'Hypothése des ventes'!$H$17))*'Hypothése des ventes'!$H$18</f>
        <v>25.200000000000003</v>
      </c>
      <c r="AH64" s="463">
        <f>(AD64-(AD64*'Hypothése des ventes'!$I$17))*'Hypothése des ventes'!$I$18</f>
        <v>0</v>
      </c>
      <c r="AI64" s="463">
        <f>(AD64-(AD64*'Hypothése des ventes'!$J$17))*'Hypothése des ventes'!$J$18</f>
        <v>39.200000000000003</v>
      </c>
      <c r="AJ64" s="463">
        <f>(AD64-(AD64*'Hypothése des ventes'!$K$17))*'Hypothése des ventes'!$K$18</f>
        <v>28</v>
      </c>
      <c r="AK64" s="463">
        <f>-(AC64*'Hypothése des ventes'!$L$18)</f>
        <v>-10.985638000000002</v>
      </c>
      <c r="AL64" s="462">
        <f t="shared" si="13"/>
        <v>0</v>
      </c>
      <c r="AM64" s="462">
        <f t="shared" si="14"/>
        <v>154.7314896</v>
      </c>
      <c r="AN64" s="461">
        <f t="shared" si="15"/>
        <v>1.4084888797537294</v>
      </c>
      <c r="AO64" s="461">
        <f t="shared" si="16"/>
        <v>44.875109600000002</v>
      </c>
      <c r="AP64" s="464">
        <f t="shared" si="17"/>
        <v>0.29001924376226002</v>
      </c>
      <c r="AQ64" s="243"/>
      <c r="AR64" s="243"/>
      <c r="AS64" s="243"/>
      <c r="AT64" s="243"/>
      <c r="AU64" s="243"/>
      <c r="AV64" s="243"/>
      <c r="AW64" s="243"/>
      <c r="AX64" s="243"/>
      <c r="AY64" s="243"/>
      <c r="AZ64" s="243"/>
      <c r="BA64" s="243"/>
      <c r="BB64" s="243"/>
      <c r="BC64" s="243"/>
    </row>
    <row r="65" spans="1:55" s="11" customFormat="1" x14ac:dyDescent="0.25">
      <c r="A65" s="33" t="s">
        <v>99</v>
      </c>
      <c r="B65" s="33" t="s">
        <v>298</v>
      </c>
      <c r="C65" s="465" t="s">
        <v>200</v>
      </c>
      <c r="D65" s="33" t="s">
        <v>313</v>
      </c>
      <c r="E65" s="33" t="s">
        <v>314</v>
      </c>
      <c r="F65" s="33" t="s">
        <v>33</v>
      </c>
      <c r="G65" s="33">
        <v>8</v>
      </c>
      <c r="H65" s="33">
        <v>23.78</v>
      </c>
      <c r="I65" s="18">
        <v>0.15</v>
      </c>
      <c r="J65" s="33">
        <v>50</v>
      </c>
      <c r="K65" s="18">
        <v>0.03</v>
      </c>
      <c r="L65" s="33"/>
      <c r="M65" s="248">
        <f t="shared" si="10"/>
        <v>190.24</v>
      </c>
      <c r="N65" s="438" t="s">
        <v>202</v>
      </c>
      <c r="O65" s="438"/>
      <c r="P65" s="43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461">
        <f t="shared" si="11"/>
        <v>156.85288</v>
      </c>
      <c r="AD65" s="462">
        <f t="shared" si="18"/>
        <v>400</v>
      </c>
      <c r="AE65" s="461">
        <f t="shared" si="12"/>
        <v>2.5501603795862722</v>
      </c>
      <c r="AF65" s="463">
        <f>AD65*'Hypothése des ventes'!$G$18</f>
        <v>160</v>
      </c>
      <c r="AG65" s="463">
        <f>(AD65-(AD65*'Hypothése des ventes'!$H$17))*'Hypothése des ventes'!$H$18</f>
        <v>36</v>
      </c>
      <c r="AH65" s="463">
        <f>(AD65-(AD65*'Hypothése des ventes'!$I$17))*'Hypothése des ventes'!$I$18</f>
        <v>0</v>
      </c>
      <c r="AI65" s="463">
        <f>(AD65-(AD65*'Hypothése des ventes'!$J$17))*'Hypothése des ventes'!$J$18</f>
        <v>56</v>
      </c>
      <c r="AJ65" s="463">
        <f>(AD65-(AD65*'Hypothése des ventes'!$K$17))*'Hypothése des ventes'!$K$18</f>
        <v>40</v>
      </c>
      <c r="AK65" s="463">
        <f>-(AC65*'Hypothése des ventes'!$L$18)</f>
        <v>-15.685288</v>
      </c>
      <c r="AL65" s="462">
        <f t="shared" si="13"/>
        <v>0</v>
      </c>
      <c r="AM65" s="462">
        <f t="shared" si="14"/>
        <v>221.0517696</v>
      </c>
      <c r="AN65" s="461">
        <f t="shared" si="15"/>
        <v>1.4092936616783829</v>
      </c>
      <c r="AO65" s="461">
        <f t="shared" si="16"/>
        <v>64.198889600000001</v>
      </c>
      <c r="AP65" s="464">
        <f t="shared" si="17"/>
        <v>0.29042468068077387</v>
      </c>
      <c r="AQ65" s="243"/>
      <c r="AR65" s="243"/>
      <c r="AS65" s="243"/>
      <c r="AT65" s="243"/>
      <c r="AU65" s="243"/>
      <c r="AV65" s="243"/>
      <c r="AW65" s="243"/>
      <c r="AX65" s="243"/>
      <c r="AY65" s="243"/>
      <c r="AZ65" s="243"/>
      <c r="BA65" s="243"/>
      <c r="BB65" s="243"/>
      <c r="BC65" s="243"/>
    </row>
    <row r="66" spans="1:55" s="11" customFormat="1" x14ac:dyDescent="0.25">
      <c r="A66" s="33" t="s">
        <v>99</v>
      </c>
      <c r="B66" s="33" t="s">
        <v>298</v>
      </c>
      <c r="C66" s="465" t="s">
        <v>200</v>
      </c>
      <c r="D66" s="33" t="s">
        <v>315</v>
      </c>
      <c r="E66" s="33" t="s">
        <v>314</v>
      </c>
      <c r="F66" s="33" t="s">
        <v>33</v>
      </c>
      <c r="G66" s="33">
        <v>4</v>
      </c>
      <c r="H66" s="33">
        <v>23.78</v>
      </c>
      <c r="I66" s="18">
        <v>0.15</v>
      </c>
      <c r="J66" s="33">
        <v>50</v>
      </c>
      <c r="K66" s="18">
        <v>0.03</v>
      </c>
      <c r="L66" s="33"/>
      <c r="M66" s="248">
        <f t="shared" ref="M66:M97" si="19">G66*H66</f>
        <v>95.12</v>
      </c>
      <c r="N66" s="438" t="s">
        <v>202</v>
      </c>
      <c r="O66" s="438"/>
      <c r="P66" s="43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  <c r="AB66" s="28"/>
      <c r="AC66" s="461">
        <f t="shared" ref="AC66:AC97" si="20">((H66-(H66*I66))*G66)-(((H66-(H66*I66))*G66)*K66)</f>
        <v>78.426439999999999</v>
      </c>
      <c r="AD66" s="462">
        <f t="shared" si="18"/>
        <v>200</v>
      </c>
      <c r="AE66" s="461">
        <f t="shared" ref="AE66:AE97" si="21">IF(AD:AD=0,0,AD:AD/AC:AC)</f>
        <v>2.5501603795862722</v>
      </c>
      <c r="AF66" s="463">
        <f>AD66*'Hypothése des ventes'!$G$18</f>
        <v>80</v>
      </c>
      <c r="AG66" s="463">
        <f>(AD66-(AD66*'Hypothése des ventes'!$H$17))*'Hypothése des ventes'!$H$18</f>
        <v>18</v>
      </c>
      <c r="AH66" s="463">
        <f>(AD66-(AD66*'Hypothése des ventes'!$I$17))*'Hypothése des ventes'!$I$18</f>
        <v>0</v>
      </c>
      <c r="AI66" s="463">
        <f>(AD66-(AD66*'Hypothése des ventes'!$J$17))*'Hypothése des ventes'!$J$18</f>
        <v>28</v>
      </c>
      <c r="AJ66" s="463">
        <f>(AD66-(AD66*'Hypothése des ventes'!$K$17))*'Hypothése des ventes'!$K$18</f>
        <v>20</v>
      </c>
      <c r="AK66" s="463">
        <f>-(AC66*'Hypothése des ventes'!$L$18)</f>
        <v>-7.8426439999999999</v>
      </c>
      <c r="AL66" s="462">
        <f t="shared" ref="AL66:AL97" si="22">AC66*L66</f>
        <v>0</v>
      </c>
      <c r="AM66" s="462">
        <f t="shared" ref="AM66:AM97" si="23">((AF66+AG66+AH66+AI66+AJ66+AK66)*0.8)+AL66</f>
        <v>110.5258848</v>
      </c>
      <c r="AN66" s="461">
        <f t="shared" ref="AN66:AN97" si="24">IF(AM:AM=0,0,AM:AM/AC:AC)</f>
        <v>1.4092936616783829</v>
      </c>
      <c r="AO66" s="461">
        <f t="shared" ref="AO66:AO97" si="25">AM66-AC66</f>
        <v>32.099444800000001</v>
      </c>
      <c r="AP66" s="464">
        <f t="shared" ref="AP66:AP97" si="26">IF(AO:AO=0,0,AO:AO/AM:AM)</f>
        <v>0.29042468068077387</v>
      </c>
      <c r="AQ66" s="243"/>
      <c r="AR66" s="243"/>
      <c r="AS66" s="243"/>
      <c r="AT66" s="243"/>
      <c r="AU66" s="243"/>
      <c r="AV66" s="243"/>
      <c r="AW66" s="243"/>
      <c r="AX66" s="243"/>
      <c r="AY66" s="243"/>
      <c r="AZ66" s="243"/>
      <c r="BA66" s="243"/>
      <c r="BB66" s="243"/>
      <c r="BC66" s="243"/>
    </row>
    <row r="67" spans="1:55" s="11" customFormat="1" x14ac:dyDescent="0.25">
      <c r="A67" s="33" t="s">
        <v>99</v>
      </c>
      <c r="B67" s="33" t="s">
        <v>317</v>
      </c>
      <c r="C67" s="465" t="s">
        <v>201</v>
      </c>
      <c r="D67" s="33" t="s">
        <v>318</v>
      </c>
      <c r="E67" s="33" t="s">
        <v>319</v>
      </c>
      <c r="F67" s="33" t="s">
        <v>33</v>
      </c>
      <c r="G67" s="33">
        <v>4</v>
      </c>
      <c r="H67" s="33">
        <v>23.79</v>
      </c>
      <c r="I67" s="18">
        <v>0.15</v>
      </c>
      <c r="J67" s="33">
        <v>50</v>
      </c>
      <c r="K67" s="18">
        <v>0.03</v>
      </c>
      <c r="L67" s="33"/>
      <c r="M67" s="248">
        <f t="shared" si="19"/>
        <v>95.16</v>
      </c>
      <c r="N67" s="438" t="s">
        <v>202</v>
      </c>
      <c r="O67" s="438"/>
      <c r="P67" s="43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  <c r="AB67" s="28"/>
      <c r="AC67" s="461">
        <f t="shared" si="20"/>
        <v>78.459419999999994</v>
      </c>
      <c r="AD67" s="462">
        <f t="shared" si="18"/>
        <v>200</v>
      </c>
      <c r="AE67" s="461">
        <f t="shared" si="21"/>
        <v>2.5490884332308346</v>
      </c>
      <c r="AF67" s="463">
        <f>AD67*'Hypothése des ventes'!$G$18</f>
        <v>80</v>
      </c>
      <c r="AG67" s="463">
        <f>(AD67-(AD67*'Hypothése des ventes'!$H$17))*'Hypothése des ventes'!$H$18</f>
        <v>18</v>
      </c>
      <c r="AH67" s="463">
        <f>(AD67-(AD67*'Hypothése des ventes'!$I$17))*'Hypothése des ventes'!$I$18</f>
        <v>0</v>
      </c>
      <c r="AI67" s="463">
        <f>(AD67-(AD67*'Hypothése des ventes'!$J$17))*'Hypothése des ventes'!$J$18</f>
        <v>28</v>
      </c>
      <c r="AJ67" s="463">
        <f>(AD67-(AD67*'Hypothése des ventes'!$K$17))*'Hypothése des ventes'!$K$18</f>
        <v>20</v>
      </c>
      <c r="AK67" s="463">
        <f>-(AC67*'Hypothése des ventes'!$L$18)</f>
        <v>-7.845942</v>
      </c>
      <c r="AL67" s="462">
        <f t="shared" si="22"/>
        <v>0</v>
      </c>
      <c r="AM67" s="462">
        <f t="shared" si="23"/>
        <v>110.5232464</v>
      </c>
      <c r="AN67" s="461">
        <f t="shared" si="24"/>
        <v>1.4086676450068074</v>
      </c>
      <c r="AO67" s="461">
        <f t="shared" si="25"/>
        <v>32.063826400000011</v>
      </c>
      <c r="AP67" s="464">
        <f t="shared" si="26"/>
        <v>0.29010934300605207</v>
      </c>
      <c r="AQ67" s="243"/>
      <c r="AR67" s="243"/>
      <c r="AS67" s="243"/>
      <c r="AT67" s="243"/>
      <c r="AU67" s="243"/>
      <c r="AV67" s="243"/>
      <c r="AW67" s="243"/>
      <c r="AX67" s="243"/>
      <c r="AY67" s="243"/>
      <c r="AZ67" s="243"/>
      <c r="BA67" s="243"/>
      <c r="BB67" s="243"/>
      <c r="BC67" s="243"/>
    </row>
    <row r="68" spans="1:55" s="11" customFormat="1" x14ac:dyDescent="0.25">
      <c r="A68" s="239" t="s">
        <v>203</v>
      </c>
      <c r="B68" s="239"/>
      <c r="C68" s="244" t="s">
        <v>201</v>
      </c>
      <c r="D68" s="239"/>
      <c r="E68" s="239"/>
      <c r="F68" s="238" t="s">
        <v>33</v>
      </c>
      <c r="G68" s="239"/>
      <c r="H68" s="239"/>
      <c r="I68" s="245"/>
      <c r="J68" s="239"/>
      <c r="K68" s="245"/>
      <c r="L68" s="239"/>
      <c r="M68" s="251">
        <f t="shared" si="19"/>
        <v>0</v>
      </c>
      <c r="N68" s="239" t="s">
        <v>202</v>
      </c>
      <c r="O68" s="239"/>
      <c r="P68" s="239"/>
      <c r="Q68" s="240"/>
      <c r="R68" s="240"/>
      <c r="S68" s="240"/>
      <c r="T68" s="240"/>
      <c r="U68" s="240"/>
      <c r="V68" s="240"/>
      <c r="W68" s="240"/>
      <c r="X68" s="240"/>
      <c r="Y68" s="240"/>
      <c r="Z68" s="240"/>
      <c r="AA68" s="240"/>
      <c r="AB68" s="240"/>
      <c r="AC68" s="241">
        <f t="shared" si="20"/>
        <v>0</v>
      </c>
      <c r="AD68" s="239">
        <f t="shared" si="18"/>
        <v>0</v>
      </c>
      <c r="AE68" s="241">
        <f t="shared" si="21"/>
        <v>0</v>
      </c>
      <c r="AF68" s="239">
        <f>AD68*'Hypothése des ventes'!$G$18</f>
        <v>0</v>
      </c>
      <c r="AG68" s="239">
        <f>(AD68-(AD68*'Hypothése des ventes'!$H$17))*'Hypothése des ventes'!$H$18</f>
        <v>0</v>
      </c>
      <c r="AH68" s="239">
        <f>(AD68-(AD68*'Hypothése des ventes'!$I$17))*'Hypothése des ventes'!$I$18</f>
        <v>0</v>
      </c>
      <c r="AI68" s="239">
        <f>(AD68-(AD68*'Hypothése des ventes'!$J$17))*'Hypothése des ventes'!$J$18</f>
        <v>0</v>
      </c>
      <c r="AJ68" s="239">
        <f>(AD68-(AD68*'Hypothése des ventes'!$K$17))*'Hypothése des ventes'!$K$18</f>
        <v>0</v>
      </c>
      <c r="AK68" s="239">
        <f>-(AC68*'Hypothése des ventes'!$L$18)</f>
        <v>0</v>
      </c>
      <c r="AL68" s="239">
        <f t="shared" si="22"/>
        <v>0</v>
      </c>
      <c r="AM68" s="239">
        <f t="shared" si="23"/>
        <v>0</v>
      </c>
      <c r="AN68" s="241">
        <f t="shared" si="24"/>
        <v>0</v>
      </c>
      <c r="AO68" s="241">
        <f t="shared" si="25"/>
        <v>0</v>
      </c>
      <c r="AP68" s="242">
        <f t="shared" si="26"/>
        <v>0</v>
      </c>
      <c r="AQ68" s="243"/>
      <c r="AR68" s="243"/>
      <c r="AS68" s="243"/>
      <c r="AT68" s="243"/>
      <c r="AU68" s="243"/>
      <c r="AV68" s="243"/>
      <c r="AW68" s="243"/>
      <c r="AX68" s="243"/>
      <c r="AY68" s="243"/>
      <c r="AZ68" s="243"/>
      <c r="BA68" s="243"/>
      <c r="BB68" s="243"/>
      <c r="BC68" s="243"/>
    </row>
    <row r="69" spans="1:55" s="11" customFormat="1" x14ac:dyDescent="0.25">
      <c r="A69" s="239" t="s">
        <v>203</v>
      </c>
      <c r="B69" s="239"/>
      <c r="C69" s="244" t="s">
        <v>200</v>
      </c>
      <c r="D69" s="239"/>
      <c r="E69" s="239"/>
      <c r="F69" s="238" t="s">
        <v>33</v>
      </c>
      <c r="G69" s="239"/>
      <c r="H69" s="239"/>
      <c r="I69" s="245"/>
      <c r="J69" s="239"/>
      <c r="K69" s="245"/>
      <c r="L69" s="239"/>
      <c r="M69" s="251">
        <f t="shared" si="19"/>
        <v>0</v>
      </c>
      <c r="N69" s="239" t="s">
        <v>202</v>
      </c>
      <c r="O69" s="239"/>
      <c r="P69" s="239"/>
      <c r="Q69" s="240"/>
      <c r="R69" s="240"/>
      <c r="S69" s="240"/>
      <c r="T69" s="240"/>
      <c r="U69" s="240"/>
      <c r="V69" s="240"/>
      <c r="W69" s="240"/>
      <c r="X69" s="240"/>
      <c r="Y69" s="240"/>
      <c r="Z69" s="240"/>
      <c r="AA69" s="240"/>
      <c r="AB69" s="240"/>
      <c r="AC69" s="241">
        <f t="shared" si="20"/>
        <v>0</v>
      </c>
      <c r="AD69" s="239">
        <f t="shared" si="18"/>
        <v>0</v>
      </c>
      <c r="AE69" s="241">
        <f t="shared" si="21"/>
        <v>0</v>
      </c>
      <c r="AF69" s="239">
        <f>AD69*'Hypothése des ventes'!$G$18</f>
        <v>0</v>
      </c>
      <c r="AG69" s="239">
        <f>(AD69-(AD69*'Hypothése des ventes'!$H$17))*'Hypothése des ventes'!$H$18</f>
        <v>0</v>
      </c>
      <c r="AH69" s="239">
        <f>(AD69-(AD69*'Hypothése des ventes'!$I$17))*'Hypothése des ventes'!$I$18</f>
        <v>0</v>
      </c>
      <c r="AI69" s="239">
        <f>(AD69-(AD69*'Hypothése des ventes'!$J$17))*'Hypothése des ventes'!$J$18</f>
        <v>0</v>
      </c>
      <c r="AJ69" s="239">
        <f>(AD69-(AD69*'Hypothése des ventes'!$K$17))*'Hypothése des ventes'!$K$18</f>
        <v>0</v>
      </c>
      <c r="AK69" s="239">
        <f>-(AC69*'Hypothése des ventes'!$L$18)</f>
        <v>0</v>
      </c>
      <c r="AL69" s="239">
        <f t="shared" si="22"/>
        <v>0</v>
      </c>
      <c r="AM69" s="239">
        <f t="shared" si="23"/>
        <v>0</v>
      </c>
      <c r="AN69" s="241">
        <f t="shared" si="24"/>
        <v>0</v>
      </c>
      <c r="AO69" s="241">
        <f t="shared" si="25"/>
        <v>0</v>
      </c>
      <c r="AP69" s="242">
        <f t="shared" si="26"/>
        <v>0</v>
      </c>
      <c r="AQ69" s="243"/>
      <c r="AR69" s="243"/>
      <c r="AS69" s="243"/>
      <c r="AT69" s="243"/>
      <c r="AU69" s="243"/>
      <c r="AV69" s="243"/>
      <c r="AW69" s="243"/>
      <c r="AX69" s="243"/>
      <c r="AY69" s="243"/>
      <c r="AZ69" s="243"/>
      <c r="BA69" s="243"/>
      <c r="BB69" s="243"/>
      <c r="BC69" s="243"/>
    </row>
    <row r="70" spans="1:55" s="11" customFormat="1" x14ac:dyDescent="0.25">
      <c r="A70" s="239" t="s">
        <v>203</v>
      </c>
      <c r="B70" s="239"/>
      <c r="C70" s="244" t="s">
        <v>201</v>
      </c>
      <c r="D70" s="239"/>
      <c r="E70" s="239"/>
      <c r="F70" s="239" t="s">
        <v>33</v>
      </c>
      <c r="G70" s="239"/>
      <c r="H70" s="239"/>
      <c r="I70" s="245"/>
      <c r="J70" s="239"/>
      <c r="K70" s="245"/>
      <c r="L70" s="239"/>
      <c r="M70" s="251">
        <f t="shared" si="19"/>
        <v>0</v>
      </c>
      <c r="N70" s="239" t="s">
        <v>199</v>
      </c>
      <c r="O70" s="239"/>
      <c r="P70" s="239"/>
      <c r="Q70" s="240"/>
      <c r="R70" s="240"/>
      <c r="S70" s="240"/>
      <c r="T70" s="240"/>
      <c r="U70" s="240"/>
      <c r="V70" s="240"/>
      <c r="W70" s="240"/>
      <c r="X70" s="240"/>
      <c r="Y70" s="240"/>
      <c r="Z70" s="240"/>
      <c r="AA70" s="240"/>
      <c r="AB70" s="240"/>
      <c r="AC70" s="241">
        <f t="shared" si="20"/>
        <v>0</v>
      </c>
      <c r="AD70" s="239">
        <f t="shared" si="18"/>
        <v>0</v>
      </c>
      <c r="AE70" s="241">
        <f t="shared" si="21"/>
        <v>0</v>
      </c>
      <c r="AF70" s="239">
        <f>AD70*'Hypothése des ventes'!$G$18</f>
        <v>0</v>
      </c>
      <c r="AG70" s="239">
        <f>(AD70-(AD70*'Hypothése des ventes'!$H$17))*'Hypothése des ventes'!$H$18</f>
        <v>0</v>
      </c>
      <c r="AH70" s="239">
        <f>(AD70-(AD70*'Hypothése des ventes'!$I$17))*'Hypothése des ventes'!$I$18</f>
        <v>0</v>
      </c>
      <c r="AI70" s="239">
        <f>(AD70-(AD70*'Hypothése des ventes'!$J$17))*'Hypothése des ventes'!$J$18</f>
        <v>0</v>
      </c>
      <c r="AJ70" s="239">
        <f>(AD70-(AD70*'Hypothése des ventes'!$K$17))*'Hypothése des ventes'!$K$18</f>
        <v>0</v>
      </c>
      <c r="AK70" s="239">
        <f>-(AC70*'Hypothése des ventes'!$L$18)</f>
        <v>0</v>
      </c>
      <c r="AL70" s="239">
        <f t="shared" si="22"/>
        <v>0</v>
      </c>
      <c r="AM70" s="239">
        <f t="shared" si="23"/>
        <v>0</v>
      </c>
      <c r="AN70" s="241">
        <f t="shared" si="24"/>
        <v>0</v>
      </c>
      <c r="AO70" s="241">
        <f t="shared" si="25"/>
        <v>0</v>
      </c>
      <c r="AP70" s="242">
        <f t="shared" si="26"/>
        <v>0</v>
      </c>
      <c r="AQ70" s="243"/>
      <c r="AR70" s="243"/>
      <c r="AS70" s="243"/>
      <c r="AT70" s="243"/>
      <c r="AU70" s="243"/>
      <c r="AV70" s="243"/>
      <c r="AW70" s="243"/>
      <c r="AX70" s="243"/>
      <c r="AY70" s="243"/>
      <c r="AZ70" s="243"/>
      <c r="BA70" s="243"/>
      <c r="BB70" s="243"/>
      <c r="BC70" s="243"/>
    </row>
    <row r="71" spans="1:55" s="11" customFormat="1" x14ac:dyDescent="0.25">
      <c r="A71" s="239" t="s">
        <v>203</v>
      </c>
      <c r="B71" s="239"/>
      <c r="C71" s="244" t="s">
        <v>200</v>
      </c>
      <c r="D71" s="239"/>
      <c r="E71" s="239"/>
      <c r="F71" s="239" t="s">
        <v>33</v>
      </c>
      <c r="G71" s="239"/>
      <c r="H71" s="239"/>
      <c r="I71" s="245"/>
      <c r="J71" s="239"/>
      <c r="K71" s="245"/>
      <c r="L71" s="239"/>
      <c r="M71" s="251">
        <f t="shared" si="19"/>
        <v>0</v>
      </c>
      <c r="N71" s="239" t="s">
        <v>199</v>
      </c>
      <c r="O71" s="239"/>
      <c r="P71" s="239"/>
      <c r="Q71" s="240"/>
      <c r="R71" s="240"/>
      <c r="S71" s="240"/>
      <c r="T71" s="240"/>
      <c r="U71" s="240"/>
      <c r="V71" s="240"/>
      <c r="W71" s="240"/>
      <c r="X71" s="240"/>
      <c r="Y71" s="240"/>
      <c r="Z71" s="240"/>
      <c r="AA71" s="240"/>
      <c r="AB71" s="240"/>
      <c r="AC71" s="241">
        <f t="shared" si="20"/>
        <v>0</v>
      </c>
      <c r="AD71" s="239">
        <f t="shared" si="18"/>
        <v>0</v>
      </c>
      <c r="AE71" s="241">
        <f t="shared" si="21"/>
        <v>0</v>
      </c>
      <c r="AF71" s="239">
        <f>AD71*'Hypothése des ventes'!$G$18</f>
        <v>0</v>
      </c>
      <c r="AG71" s="239">
        <f>(AD71-(AD71*'Hypothése des ventes'!$H$17))*'Hypothése des ventes'!$H$18</f>
        <v>0</v>
      </c>
      <c r="AH71" s="239">
        <f>(AD71-(AD71*'Hypothése des ventes'!$I$17))*'Hypothése des ventes'!$I$18</f>
        <v>0</v>
      </c>
      <c r="AI71" s="239">
        <f>(AD71-(AD71*'Hypothése des ventes'!$J$17))*'Hypothése des ventes'!$J$18</f>
        <v>0</v>
      </c>
      <c r="AJ71" s="239">
        <f>(AD71-(AD71*'Hypothése des ventes'!$K$17))*'Hypothése des ventes'!$K$18</f>
        <v>0</v>
      </c>
      <c r="AK71" s="239">
        <f>-(AC71*'Hypothése des ventes'!$L$18)</f>
        <v>0</v>
      </c>
      <c r="AL71" s="239">
        <f t="shared" si="22"/>
        <v>0</v>
      </c>
      <c r="AM71" s="239">
        <f t="shared" si="23"/>
        <v>0</v>
      </c>
      <c r="AN71" s="241">
        <f t="shared" si="24"/>
        <v>0</v>
      </c>
      <c r="AO71" s="241">
        <f t="shared" si="25"/>
        <v>0</v>
      </c>
      <c r="AP71" s="242">
        <f t="shared" si="26"/>
        <v>0</v>
      </c>
      <c r="AQ71" s="243"/>
      <c r="AR71" s="243"/>
      <c r="AS71" s="243"/>
      <c r="AT71" s="243"/>
      <c r="AU71" s="243"/>
      <c r="AV71" s="243"/>
      <c r="AW71" s="243"/>
      <c r="AX71" s="243"/>
      <c r="AY71" s="243"/>
      <c r="AZ71" s="243"/>
      <c r="BA71" s="243"/>
      <c r="BB71" s="243"/>
      <c r="BC71" s="243"/>
    </row>
    <row r="72" spans="1:55" s="11" customFormat="1" x14ac:dyDescent="0.25">
      <c r="A72" s="239" t="s">
        <v>205</v>
      </c>
      <c r="B72" s="239"/>
      <c r="C72" s="244" t="s">
        <v>200</v>
      </c>
      <c r="D72" s="239"/>
      <c r="E72" s="239"/>
      <c r="F72" s="238" t="s">
        <v>33</v>
      </c>
      <c r="G72" s="239"/>
      <c r="H72" s="239"/>
      <c r="I72" s="245"/>
      <c r="J72" s="239"/>
      <c r="K72" s="245"/>
      <c r="L72" s="239"/>
      <c r="M72" s="251">
        <f t="shared" si="19"/>
        <v>0</v>
      </c>
      <c r="N72" s="239" t="s">
        <v>199</v>
      </c>
      <c r="O72" s="239"/>
      <c r="P72" s="239"/>
      <c r="Q72" s="240"/>
      <c r="R72" s="240"/>
      <c r="S72" s="240"/>
      <c r="T72" s="240"/>
      <c r="U72" s="240"/>
      <c r="V72" s="240"/>
      <c r="W72" s="240"/>
      <c r="X72" s="240"/>
      <c r="Y72" s="240"/>
      <c r="Z72" s="240"/>
      <c r="AA72" s="240"/>
      <c r="AB72" s="240"/>
      <c r="AC72" s="241">
        <f t="shared" si="20"/>
        <v>0</v>
      </c>
      <c r="AD72" s="239">
        <f t="shared" si="18"/>
        <v>0</v>
      </c>
      <c r="AE72" s="241">
        <f t="shared" si="21"/>
        <v>0</v>
      </c>
      <c r="AF72" s="239">
        <f>AD72*'Hypothése des ventes'!$G$18</f>
        <v>0</v>
      </c>
      <c r="AG72" s="239">
        <f>(AD72-(AD72*'Hypothése des ventes'!$H$17))*'Hypothése des ventes'!$H$18</f>
        <v>0</v>
      </c>
      <c r="AH72" s="239">
        <f>(AD72-(AD72*'Hypothése des ventes'!$I$17))*'Hypothése des ventes'!$I$18</f>
        <v>0</v>
      </c>
      <c r="AI72" s="239">
        <f>(AD72-(AD72*'Hypothése des ventes'!$J$17))*'Hypothése des ventes'!$J$18</f>
        <v>0</v>
      </c>
      <c r="AJ72" s="239">
        <f>(AD72-(AD72*'Hypothése des ventes'!$K$17))*'Hypothése des ventes'!$K$18</f>
        <v>0</v>
      </c>
      <c r="AK72" s="239">
        <f>-(AC72*'Hypothése des ventes'!$L$18)</f>
        <v>0</v>
      </c>
      <c r="AL72" s="239">
        <f t="shared" si="22"/>
        <v>0</v>
      </c>
      <c r="AM72" s="239">
        <f t="shared" si="23"/>
        <v>0</v>
      </c>
      <c r="AN72" s="241">
        <f t="shared" si="24"/>
        <v>0</v>
      </c>
      <c r="AO72" s="241">
        <f t="shared" si="25"/>
        <v>0</v>
      </c>
      <c r="AP72" s="242">
        <f t="shared" si="26"/>
        <v>0</v>
      </c>
      <c r="AQ72" s="243"/>
      <c r="AR72" s="243"/>
      <c r="AS72" s="243"/>
      <c r="AT72" s="243"/>
      <c r="AU72" s="243"/>
      <c r="AV72" s="243"/>
      <c r="AW72" s="243"/>
      <c r="AX72" s="243"/>
      <c r="AY72" s="243"/>
      <c r="AZ72" s="243"/>
      <c r="BA72" s="243"/>
      <c r="BB72" s="243"/>
      <c r="BC72" s="243"/>
    </row>
    <row r="73" spans="1:55" s="11" customFormat="1" x14ac:dyDescent="0.25">
      <c r="A73" s="239" t="s">
        <v>205</v>
      </c>
      <c r="B73" s="239"/>
      <c r="C73" s="244" t="s">
        <v>201</v>
      </c>
      <c r="D73" s="239"/>
      <c r="E73" s="239"/>
      <c r="F73" s="238" t="s">
        <v>33</v>
      </c>
      <c r="G73" s="239"/>
      <c r="H73" s="239"/>
      <c r="I73" s="245"/>
      <c r="J73" s="239"/>
      <c r="K73" s="245"/>
      <c r="L73" s="239"/>
      <c r="M73" s="251">
        <f t="shared" si="19"/>
        <v>0</v>
      </c>
      <c r="N73" s="239" t="s">
        <v>199</v>
      </c>
      <c r="O73" s="239"/>
      <c r="P73" s="239"/>
      <c r="Q73" s="240"/>
      <c r="R73" s="240"/>
      <c r="S73" s="240"/>
      <c r="T73" s="240"/>
      <c r="U73" s="240"/>
      <c r="V73" s="240"/>
      <c r="W73" s="240"/>
      <c r="X73" s="240"/>
      <c r="Y73" s="240"/>
      <c r="Z73" s="240"/>
      <c r="AA73" s="240"/>
      <c r="AB73" s="240"/>
      <c r="AC73" s="241">
        <f t="shared" si="20"/>
        <v>0</v>
      </c>
      <c r="AD73" s="239">
        <f t="shared" si="18"/>
        <v>0</v>
      </c>
      <c r="AE73" s="241">
        <f t="shared" si="21"/>
        <v>0</v>
      </c>
      <c r="AF73" s="239">
        <f>AD73*'Hypothése des ventes'!$G$18</f>
        <v>0</v>
      </c>
      <c r="AG73" s="239">
        <f>(AD73-(AD73*'Hypothése des ventes'!$H$17))*'Hypothése des ventes'!$H$18</f>
        <v>0</v>
      </c>
      <c r="AH73" s="239">
        <f>(AD73-(AD73*'Hypothése des ventes'!$I$17))*'Hypothése des ventes'!$I$18</f>
        <v>0</v>
      </c>
      <c r="AI73" s="239">
        <f>(AD73-(AD73*'Hypothése des ventes'!$J$17))*'Hypothése des ventes'!$J$18</f>
        <v>0</v>
      </c>
      <c r="AJ73" s="239">
        <f>(AD73-(AD73*'Hypothése des ventes'!$K$17))*'Hypothése des ventes'!$K$18</f>
        <v>0</v>
      </c>
      <c r="AK73" s="239">
        <f>-(AC73*'Hypothése des ventes'!$L$18)</f>
        <v>0</v>
      </c>
      <c r="AL73" s="239">
        <f t="shared" si="22"/>
        <v>0</v>
      </c>
      <c r="AM73" s="239">
        <f t="shared" si="23"/>
        <v>0</v>
      </c>
      <c r="AN73" s="241">
        <f t="shared" si="24"/>
        <v>0</v>
      </c>
      <c r="AO73" s="241">
        <f t="shared" si="25"/>
        <v>0</v>
      </c>
      <c r="AP73" s="242">
        <f t="shared" si="26"/>
        <v>0</v>
      </c>
      <c r="AQ73" s="243"/>
      <c r="AR73" s="243"/>
      <c r="AS73" s="243"/>
      <c r="AT73" s="243"/>
      <c r="AU73" s="243"/>
      <c r="AV73" s="243"/>
      <c r="AW73" s="243"/>
      <c r="AX73" s="243"/>
      <c r="AY73" s="243"/>
      <c r="AZ73" s="243"/>
      <c r="BA73" s="243"/>
      <c r="BB73" s="243"/>
      <c r="BC73" s="243"/>
    </row>
    <row r="74" spans="1:55" s="11" customFormat="1" x14ac:dyDescent="0.25">
      <c r="A74" s="239" t="s">
        <v>205</v>
      </c>
      <c r="B74" s="239"/>
      <c r="C74" s="244" t="s">
        <v>200</v>
      </c>
      <c r="D74" s="239"/>
      <c r="E74" s="239"/>
      <c r="F74" s="238" t="s">
        <v>33</v>
      </c>
      <c r="G74" s="239"/>
      <c r="H74" s="239"/>
      <c r="I74" s="245"/>
      <c r="J74" s="239"/>
      <c r="K74" s="245"/>
      <c r="L74" s="239"/>
      <c r="M74" s="251">
        <f t="shared" si="19"/>
        <v>0</v>
      </c>
      <c r="N74" s="239" t="s">
        <v>202</v>
      </c>
      <c r="O74" s="239"/>
      <c r="P74" s="239"/>
      <c r="Q74" s="240"/>
      <c r="R74" s="240"/>
      <c r="S74" s="240"/>
      <c r="T74" s="240"/>
      <c r="U74" s="240"/>
      <c r="V74" s="240"/>
      <c r="W74" s="240"/>
      <c r="X74" s="240"/>
      <c r="Y74" s="240"/>
      <c r="Z74" s="240"/>
      <c r="AA74" s="240"/>
      <c r="AB74" s="240"/>
      <c r="AC74" s="241">
        <f t="shared" si="20"/>
        <v>0</v>
      </c>
      <c r="AD74" s="239">
        <f t="shared" si="18"/>
        <v>0</v>
      </c>
      <c r="AE74" s="241">
        <f t="shared" si="21"/>
        <v>0</v>
      </c>
      <c r="AF74" s="239">
        <f>AD74*'Hypothése des ventes'!$G$18</f>
        <v>0</v>
      </c>
      <c r="AG74" s="239">
        <f>(AD74-(AD74*'Hypothése des ventes'!$H$17))*'Hypothése des ventes'!$H$18</f>
        <v>0</v>
      </c>
      <c r="AH74" s="239">
        <f>(AD74-(AD74*'Hypothése des ventes'!$I$17))*'Hypothése des ventes'!$I$18</f>
        <v>0</v>
      </c>
      <c r="AI74" s="239">
        <f>(AD74-(AD74*'Hypothése des ventes'!$J$17))*'Hypothése des ventes'!$J$18</f>
        <v>0</v>
      </c>
      <c r="AJ74" s="239">
        <f>(AD74-(AD74*'Hypothése des ventes'!$K$17))*'Hypothése des ventes'!$K$18</f>
        <v>0</v>
      </c>
      <c r="AK74" s="239">
        <f>-(AC74*'Hypothése des ventes'!$L$18)</f>
        <v>0</v>
      </c>
      <c r="AL74" s="239">
        <f t="shared" si="22"/>
        <v>0</v>
      </c>
      <c r="AM74" s="239">
        <f t="shared" si="23"/>
        <v>0</v>
      </c>
      <c r="AN74" s="241">
        <f t="shared" si="24"/>
        <v>0</v>
      </c>
      <c r="AO74" s="241">
        <f t="shared" si="25"/>
        <v>0</v>
      </c>
      <c r="AP74" s="242">
        <f t="shared" si="26"/>
        <v>0</v>
      </c>
      <c r="AQ74" s="243"/>
      <c r="AR74" s="243"/>
      <c r="AS74" s="243"/>
      <c r="AT74" s="243"/>
      <c r="AU74" s="243"/>
      <c r="AV74" s="243"/>
      <c r="AW74" s="243"/>
      <c r="AX74" s="243"/>
      <c r="AY74" s="243"/>
      <c r="AZ74" s="243"/>
      <c r="BA74" s="243"/>
      <c r="BB74" s="243"/>
      <c r="BC74" s="243"/>
    </row>
    <row r="75" spans="1:55" s="11" customFormat="1" x14ac:dyDescent="0.25">
      <c r="A75" s="467" t="s">
        <v>205</v>
      </c>
      <c r="B75" s="467"/>
      <c r="C75" s="468" t="s">
        <v>201</v>
      </c>
      <c r="D75" s="467"/>
      <c r="E75" s="467"/>
      <c r="F75" s="471" t="s">
        <v>33</v>
      </c>
      <c r="G75" s="467"/>
      <c r="H75" s="467"/>
      <c r="I75" s="474"/>
      <c r="J75" s="467"/>
      <c r="K75" s="474"/>
      <c r="L75" s="467"/>
      <c r="M75" s="311">
        <f t="shared" si="19"/>
        <v>0</v>
      </c>
      <c r="N75" s="467" t="s">
        <v>202</v>
      </c>
      <c r="O75" s="239"/>
      <c r="P75" s="239"/>
      <c r="Q75" s="240"/>
      <c r="R75" s="240"/>
      <c r="S75" s="240"/>
      <c r="T75" s="240"/>
      <c r="U75" s="240"/>
      <c r="V75" s="240"/>
      <c r="W75" s="240"/>
      <c r="X75" s="240"/>
      <c r="Y75" s="240"/>
      <c r="Z75" s="240"/>
      <c r="AA75" s="240"/>
      <c r="AB75" s="240"/>
      <c r="AC75" s="241">
        <f t="shared" si="20"/>
        <v>0</v>
      </c>
      <c r="AD75" s="239">
        <f t="shared" si="18"/>
        <v>0</v>
      </c>
      <c r="AE75" s="241">
        <f t="shared" si="21"/>
        <v>0</v>
      </c>
      <c r="AF75" s="239">
        <f>AD75*'Hypothése des ventes'!$G$18</f>
        <v>0</v>
      </c>
      <c r="AG75" s="239">
        <f>(AD75-(AD75*'Hypothése des ventes'!$H$17))*'Hypothése des ventes'!$H$18</f>
        <v>0</v>
      </c>
      <c r="AH75" s="239">
        <f>(AD75-(AD75*'Hypothése des ventes'!$I$17))*'Hypothése des ventes'!$I$18</f>
        <v>0</v>
      </c>
      <c r="AI75" s="239">
        <f>(AD75-(AD75*'Hypothése des ventes'!$J$17))*'Hypothése des ventes'!$J$18</f>
        <v>0</v>
      </c>
      <c r="AJ75" s="239">
        <f>(AD75-(AD75*'Hypothése des ventes'!$K$17))*'Hypothése des ventes'!$K$18</f>
        <v>0</v>
      </c>
      <c r="AK75" s="239">
        <f>-(AC75*'Hypothése des ventes'!$L$18)</f>
        <v>0</v>
      </c>
      <c r="AL75" s="239">
        <f t="shared" si="22"/>
        <v>0</v>
      </c>
      <c r="AM75" s="239">
        <f t="shared" si="23"/>
        <v>0</v>
      </c>
      <c r="AN75" s="241">
        <f t="shared" si="24"/>
        <v>0</v>
      </c>
      <c r="AO75" s="241">
        <f t="shared" si="25"/>
        <v>0</v>
      </c>
      <c r="AP75" s="242">
        <f t="shared" si="26"/>
        <v>0</v>
      </c>
      <c r="AQ75" s="243"/>
      <c r="AR75" s="243"/>
      <c r="AS75" s="243"/>
      <c r="AT75" s="243"/>
      <c r="AU75" s="243"/>
      <c r="AV75" s="243"/>
      <c r="AW75" s="243"/>
      <c r="AX75" s="243"/>
      <c r="AY75" s="243"/>
      <c r="AZ75" s="243"/>
      <c r="BA75" s="243"/>
      <c r="BB75" s="243"/>
      <c r="BC75" s="243"/>
    </row>
    <row r="76" spans="1:55" s="11" customFormat="1" x14ac:dyDescent="0.25">
      <c r="A76" s="467" t="s">
        <v>204</v>
      </c>
      <c r="B76" s="467"/>
      <c r="C76" s="468" t="s">
        <v>200</v>
      </c>
      <c r="D76" s="467"/>
      <c r="E76" s="467"/>
      <c r="F76" s="471" t="s">
        <v>33</v>
      </c>
      <c r="G76" s="467"/>
      <c r="H76" s="467"/>
      <c r="I76" s="474"/>
      <c r="J76" s="467"/>
      <c r="K76" s="474"/>
      <c r="L76" s="467"/>
      <c r="M76" s="251">
        <f t="shared" si="19"/>
        <v>0</v>
      </c>
      <c r="N76" s="239" t="s">
        <v>202</v>
      </c>
      <c r="O76" s="239"/>
      <c r="P76" s="239"/>
      <c r="Q76" s="240"/>
      <c r="R76" s="240"/>
      <c r="S76" s="240"/>
      <c r="T76" s="240"/>
      <c r="U76" s="240"/>
      <c r="V76" s="240"/>
      <c r="W76" s="240"/>
      <c r="X76" s="240"/>
      <c r="Y76" s="240"/>
      <c r="Z76" s="240"/>
      <c r="AA76" s="240"/>
      <c r="AB76" s="240"/>
      <c r="AC76" s="241">
        <f t="shared" si="20"/>
        <v>0</v>
      </c>
      <c r="AD76" s="239">
        <f t="shared" si="18"/>
        <v>0</v>
      </c>
      <c r="AE76" s="241">
        <f t="shared" si="21"/>
        <v>0</v>
      </c>
      <c r="AF76" s="239">
        <f>AD76*'Hypothése des ventes'!$G$18</f>
        <v>0</v>
      </c>
      <c r="AG76" s="239">
        <f>(AD76-(AD76*'Hypothése des ventes'!$H$17))*'Hypothése des ventes'!$H$18</f>
        <v>0</v>
      </c>
      <c r="AH76" s="239">
        <f>(AD76-(AD76*'Hypothése des ventes'!$I$17))*'Hypothése des ventes'!$I$18</f>
        <v>0</v>
      </c>
      <c r="AI76" s="239">
        <f>(AD76-(AD76*'Hypothése des ventes'!$J$17))*'Hypothése des ventes'!$J$18</f>
        <v>0</v>
      </c>
      <c r="AJ76" s="239">
        <f>(AD76-(AD76*'Hypothése des ventes'!$K$17))*'Hypothése des ventes'!$K$18</f>
        <v>0</v>
      </c>
      <c r="AK76" s="239">
        <f>-(AC76*'Hypothése des ventes'!$L$18)</f>
        <v>0</v>
      </c>
      <c r="AL76" s="239">
        <f t="shared" si="22"/>
        <v>0</v>
      </c>
      <c r="AM76" s="239">
        <f t="shared" si="23"/>
        <v>0</v>
      </c>
      <c r="AN76" s="241">
        <f t="shared" si="24"/>
        <v>0</v>
      </c>
      <c r="AO76" s="241">
        <f t="shared" si="25"/>
        <v>0</v>
      </c>
      <c r="AP76" s="242">
        <f t="shared" si="26"/>
        <v>0</v>
      </c>
      <c r="AQ76" s="243"/>
      <c r="AR76" s="243"/>
      <c r="AS76" s="243"/>
      <c r="AT76" s="243"/>
      <c r="AU76" s="243"/>
      <c r="AV76" s="243"/>
      <c r="AW76" s="243"/>
      <c r="AX76" s="243"/>
      <c r="AY76" s="243"/>
      <c r="AZ76" s="243"/>
      <c r="BA76" s="243"/>
      <c r="BB76" s="243"/>
      <c r="BC76" s="243"/>
    </row>
    <row r="77" spans="1:55" s="11" customFormat="1" x14ac:dyDescent="0.25">
      <c r="A77" s="467" t="s">
        <v>204</v>
      </c>
      <c r="B77" s="467"/>
      <c r="C77" s="468" t="s">
        <v>201</v>
      </c>
      <c r="D77" s="467"/>
      <c r="E77" s="467"/>
      <c r="F77" s="471" t="s">
        <v>33</v>
      </c>
      <c r="G77" s="467"/>
      <c r="H77" s="467"/>
      <c r="I77" s="474"/>
      <c r="J77" s="467"/>
      <c r="K77" s="474"/>
      <c r="L77" s="467"/>
      <c r="M77" s="251">
        <f t="shared" si="19"/>
        <v>0</v>
      </c>
      <c r="N77" s="239" t="s">
        <v>202</v>
      </c>
      <c r="O77" s="239"/>
      <c r="P77" s="239"/>
      <c r="Q77" s="240"/>
      <c r="R77" s="240"/>
      <c r="S77" s="240"/>
      <c r="T77" s="240"/>
      <c r="U77" s="240"/>
      <c r="V77" s="240"/>
      <c r="W77" s="240"/>
      <c r="X77" s="240"/>
      <c r="Y77" s="240"/>
      <c r="Z77" s="240"/>
      <c r="AA77" s="240"/>
      <c r="AB77" s="240"/>
      <c r="AC77" s="241">
        <f t="shared" si="20"/>
        <v>0</v>
      </c>
      <c r="AD77" s="239">
        <f t="shared" si="18"/>
        <v>0</v>
      </c>
      <c r="AE77" s="241">
        <f t="shared" si="21"/>
        <v>0</v>
      </c>
      <c r="AF77" s="239">
        <f>AD77*'Hypothése des ventes'!$G$18</f>
        <v>0</v>
      </c>
      <c r="AG77" s="239">
        <f>(AD77-(AD77*'Hypothése des ventes'!$H$17))*'Hypothése des ventes'!$H$18</f>
        <v>0</v>
      </c>
      <c r="AH77" s="239">
        <f>(AD77-(AD77*'Hypothése des ventes'!$I$17))*'Hypothése des ventes'!$I$18</f>
        <v>0</v>
      </c>
      <c r="AI77" s="239">
        <f>(AD77-(AD77*'Hypothése des ventes'!$J$17))*'Hypothése des ventes'!$J$18</f>
        <v>0</v>
      </c>
      <c r="AJ77" s="239">
        <f>(AD77-(AD77*'Hypothése des ventes'!$K$17))*'Hypothése des ventes'!$K$18</f>
        <v>0</v>
      </c>
      <c r="AK77" s="239">
        <f>-(AC77*'Hypothése des ventes'!$L$18)</f>
        <v>0</v>
      </c>
      <c r="AL77" s="239">
        <f t="shared" si="22"/>
        <v>0</v>
      </c>
      <c r="AM77" s="239">
        <f t="shared" si="23"/>
        <v>0</v>
      </c>
      <c r="AN77" s="241">
        <f t="shared" si="24"/>
        <v>0</v>
      </c>
      <c r="AO77" s="241">
        <f t="shared" si="25"/>
        <v>0</v>
      </c>
      <c r="AP77" s="242">
        <f t="shared" si="26"/>
        <v>0</v>
      </c>
      <c r="AQ77" s="243"/>
      <c r="AR77" s="243"/>
      <c r="AS77" s="243"/>
      <c r="AT77" s="243"/>
      <c r="AU77" s="243"/>
      <c r="AV77" s="243"/>
      <c r="AW77" s="243"/>
      <c r="AX77" s="243"/>
      <c r="AY77" s="243"/>
      <c r="AZ77" s="243"/>
      <c r="BA77" s="243"/>
      <c r="BB77" s="243"/>
      <c r="BC77" s="243"/>
    </row>
    <row r="78" spans="1:55" x14ac:dyDescent="0.25">
      <c r="A78" s="467" t="s">
        <v>204</v>
      </c>
      <c r="B78" s="467"/>
      <c r="C78" s="468" t="s">
        <v>200</v>
      </c>
      <c r="D78" s="467"/>
      <c r="E78" s="467"/>
      <c r="F78" s="471" t="s">
        <v>33</v>
      </c>
      <c r="G78" s="467"/>
      <c r="H78" s="467"/>
      <c r="I78" s="474"/>
      <c r="J78" s="467"/>
      <c r="K78" s="474"/>
      <c r="L78" s="467"/>
      <c r="M78" s="311">
        <f t="shared" si="19"/>
        <v>0</v>
      </c>
      <c r="N78" s="467" t="s">
        <v>199</v>
      </c>
      <c r="O78" s="467"/>
      <c r="P78" s="467"/>
      <c r="Q78" s="476"/>
      <c r="R78" s="476"/>
      <c r="S78" s="476"/>
      <c r="T78" s="476"/>
      <c r="U78" s="476"/>
      <c r="V78" s="476"/>
      <c r="W78" s="476"/>
      <c r="X78" s="476"/>
      <c r="Y78" s="476"/>
      <c r="Z78" s="476"/>
      <c r="AA78" s="476"/>
      <c r="AB78" s="476"/>
      <c r="AC78" s="479">
        <f t="shared" si="20"/>
        <v>0</v>
      </c>
      <c r="AD78" s="467">
        <f t="shared" si="18"/>
        <v>0</v>
      </c>
      <c r="AE78" s="479">
        <f t="shared" si="21"/>
        <v>0</v>
      </c>
      <c r="AF78" s="467">
        <f>AD78*'Hypothése des ventes'!$G$18</f>
        <v>0</v>
      </c>
      <c r="AG78" s="467">
        <f>(AD78-(AD78*'Hypothése des ventes'!$H$17))*'Hypothése des ventes'!$H$18</f>
        <v>0</v>
      </c>
      <c r="AH78" s="467">
        <f>(AD78-(AD78*'Hypothése des ventes'!$I$17))*'Hypothése des ventes'!$I$18</f>
        <v>0</v>
      </c>
      <c r="AI78" s="467">
        <f>(AD78-(AD78*'Hypothése des ventes'!$J$17))*'Hypothése des ventes'!$J$18</f>
        <v>0</v>
      </c>
      <c r="AJ78" s="467">
        <f>(AD78-(AD78*'Hypothése des ventes'!$K$17))*'Hypothése des ventes'!$K$18</f>
        <v>0</v>
      </c>
      <c r="AK78" s="467">
        <f>-(AC78*'Hypothése des ventes'!$L$18)</f>
        <v>0</v>
      </c>
      <c r="AL78" s="467">
        <f t="shared" si="22"/>
        <v>0</v>
      </c>
      <c r="AM78" s="467">
        <f t="shared" si="23"/>
        <v>0</v>
      </c>
      <c r="AN78" s="479">
        <f t="shared" si="24"/>
        <v>0</v>
      </c>
      <c r="AO78" s="479">
        <f t="shared" si="25"/>
        <v>0</v>
      </c>
      <c r="AP78" s="480">
        <f t="shared" si="26"/>
        <v>0</v>
      </c>
    </row>
    <row r="79" spans="1:55" x14ac:dyDescent="0.25">
      <c r="A79" s="467" t="s">
        <v>204</v>
      </c>
      <c r="B79" s="467"/>
      <c r="C79" s="468" t="s">
        <v>201</v>
      </c>
      <c r="D79" s="467"/>
      <c r="E79" s="467"/>
      <c r="F79" s="471" t="s">
        <v>33</v>
      </c>
      <c r="G79" s="467"/>
      <c r="H79" s="467"/>
      <c r="I79" s="474"/>
      <c r="J79" s="467"/>
      <c r="K79" s="474"/>
      <c r="L79" s="467"/>
      <c r="M79" s="311">
        <f t="shared" si="19"/>
        <v>0</v>
      </c>
      <c r="N79" s="467" t="s">
        <v>199</v>
      </c>
      <c r="O79" s="467"/>
      <c r="P79" s="467"/>
      <c r="Q79" s="476"/>
      <c r="R79" s="476"/>
      <c r="S79" s="476"/>
      <c r="T79" s="476"/>
      <c r="U79" s="476"/>
      <c r="V79" s="476"/>
      <c r="W79" s="476"/>
      <c r="X79" s="476"/>
      <c r="Y79" s="476"/>
      <c r="Z79" s="476"/>
      <c r="AA79" s="476"/>
      <c r="AB79" s="476"/>
      <c r="AC79" s="479">
        <f t="shared" si="20"/>
        <v>0</v>
      </c>
      <c r="AD79" s="467">
        <f t="shared" si="18"/>
        <v>0</v>
      </c>
      <c r="AE79" s="479">
        <f t="shared" si="21"/>
        <v>0</v>
      </c>
      <c r="AF79" s="467">
        <f>AD79*'Hypothése des ventes'!$G$18</f>
        <v>0</v>
      </c>
      <c r="AG79" s="467">
        <f>(AD79-(AD79*'Hypothése des ventes'!$H$17))*'Hypothése des ventes'!$H$18</f>
        <v>0</v>
      </c>
      <c r="AH79" s="467">
        <f>(AD79-(AD79*'Hypothése des ventes'!$I$17))*'Hypothése des ventes'!$I$18</f>
        <v>0</v>
      </c>
      <c r="AI79" s="467">
        <f>(AD79-(AD79*'Hypothése des ventes'!$J$17))*'Hypothése des ventes'!$J$18</f>
        <v>0</v>
      </c>
      <c r="AJ79" s="467">
        <f>(AD79-(AD79*'Hypothése des ventes'!$K$17))*'Hypothése des ventes'!$K$18</f>
        <v>0</v>
      </c>
      <c r="AK79" s="467">
        <f>-(AC79*'Hypothése des ventes'!$L$18)</f>
        <v>0</v>
      </c>
      <c r="AL79" s="467">
        <f t="shared" si="22"/>
        <v>0</v>
      </c>
      <c r="AM79" s="467">
        <f t="shared" si="23"/>
        <v>0</v>
      </c>
      <c r="AN79" s="479">
        <f t="shared" si="24"/>
        <v>0</v>
      </c>
      <c r="AO79" s="479">
        <f t="shared" si="25"/>
        <v>0</v>
      </c>
      <c r="AP79" s="480">
        <f t="shared" si="26"/>
        <v>0</v>
      </c>
    </row>
    <row r="80" spans="1:55" ht="30" x14ac:dyDescent="0.25">
      <c r="A80" s="305" t="s">
        <v>54</v>
      </c>
      <c r="B80" s="305" t="s">
        <v>34</v>
      </c>
      <c r="C80" s="316" t="s">
        <v>200</v>
      </c>
      <c r="D80" s="457" t="s">
        <v>62</v>
      </c>
      <c r="E80" s="458" t="s">
        <v>63</v>
      </c>
      <c r="F80" s="306" t="s">
        <v>33</v>
      </c>
      <c r="G80" s="305">
        <v>7</v>
      </c>
      <c r="H80" s="417">
        <v>32.56</v>
      </c>
      <c r="I80" s="473">
        <v>0.15</v>
      </c>
      <c r="J80" s="418">
        <v>70</v>
      </c>
      <c r="K80" s="315"/>
      <c r="L80" s="310"/>
      <c r="M80" s="311">
        <f t="shared" si="19"/>
        <v>227.92000000000002</v>
      </c>
      <c r="N80" s="317" t="s">
        <v>199</v>
      </c>
      <c r="O80" s="459"/>
      <c r="P80" s="459"/>
      <c r="Q80" s="459"/>
      <c r="R80" s="459"/>
      <c r="S80" s="460"/>
      <c r="T80" s="460"/>
      <c r="U80" s="460"/>
      <c r="V80" s="460"/>
      <c r="W80" s="460">
        <v>1</v>
      </c>
      <c r="X80" s="460">
        <v>2</v>
      </c>
      <c r="Y80" s="460">
        <v>2</v>
      </c>
      <c r="Z80" s="460">
        <v>2</v>
      </c>
      <c r="AA80" s="460"/>
      <c r="AB80" s="460"/>
      <c r="AC80" s="246">
        <f t="shared" si="20"/>
        <v>193.73200000000003</v>
      </c>
      <c r="AD80" s="407">
        <f t="shared" si="18"/>
        <v>490</v>
      </c>
      <c r="AE80" s="246">
        <f t="shared" si="21"/>
        <v>2.5292672351495877</v>
      </c>
      <c r="AF80" s="407">
        <f>AD80*'Hypothése des ventes'!$G$18</f>
        <v>196</v>
      </c>
      <c r="AG80" s="407">
        <f>(AD80-(AD80*'Hypothése des ventes'!$H$17))*'Hypothése des ventes'!$H$18</f>
        <v>44.1</v>
      </c>
      <c r="AH80" s="407">
        <f>(AD80-(AD80*'Hypothése des ventes'!$I$17))*'Hypothése des ventes'!$I$18</f>
        <v>0</v>
      </c>
      <c r="AI80" s="407">
        <f>(AD80-(AD80*'Hypothése des ventes'!$J$17))*'Hypothése des ventes'!$J$18</f>
        <v>68.600000000000009</v>
      </c>
      <c r="AJ80" s="407">
        <f>(AD80-(AD80*'Hypothése des ventes'!$K$17))*'Hypothése des ventes'!$K$18</f>
        <v>49</v>
      </c>
      <c r="AK80" s="407">
        <f>-(AC80*'Hypothése des ventes'!$L$18)</f>
        <v>-19.373200000000004</v>
      </c>
      <c r="AL80" s="407">
        <f t="shared" si="22"/>
        <v>0</v>
      </c>
      <c r="AM80" s="407">
        <f t="shared" si="23"/>
        <v>270.66144000000003</v>
      </c>
      <c r="AN80" s="246">
        <f t="shared" si="24"/>
        <v>1.3970920653273593</v>
      </c>
      <c r="AO80" s="246">
        <f t="shared" si="25"/>
        <v>76.92944</v>
      </c>
      <c r="AP80" s="247">
        <f t="shared" si="26"/>
        <v>0.28422755749766199</v>
      </c>
    </row>
    <row r="81" spans="1:42" x14ac:dyDescent="0.25">
      <c r="A81" s="305" t="s">
        <v>54</v>
      </c>
      <c r="B81" s="305" t="s">
        <v>24</v>
      </c>
      <c r="C81" s="316" t="s">
        <v>201</v>
      </c>
      <c r="D81" s="457" t="s">
        <v>64</v>
      </c>
      <c r="E81" s="458" t="s">
        <v>65</v>
      </c>
      <c r="F81" s="306" t="s">
        <v>27</v>
      </c>
      <c r="G81" s="305">
        <v>6</v>
      </c>
      <c r="H81" s="417">
        <v>13</v>
      </c>
      <c r="I81" s="473">
        <v>0.15</v>
      </c>
      <c r="J81" s="418">
        <v>26</v>
      </c>
      <c r="K81" s="315"/>
      <c r="L81" s="310"/>
      <c r="M81" s="311">
        <f t="shared" si="19"/>
        <v>78</v>
      </c>
      <c r="N81" s="317" t="s">
        <v>199</v>
      </c>
      <c r="O81" s="459"/>
      <c r="P81" s="459"/>
      <c r="Q81" s="459"/>
      <c r="R81" s="459"/>
      <c r="S81" s="460"/>
      <c r="T81" s="460"/>
      <c r="U81" s="460"/>
      <c r="V81" s="460"/>
      <c r="W81" s="460"/>
      <c r="X81" s="460"/>
      <c r="Y81" s="460"/>
      <c r="Z81" s="460"/>
      <c r="AA81" s="460"/>
      <c r="AB81" s="460"/>
      <c r="AC81" s="246">
        <f t="shared" si="20"/>
        <v>66.300000000000011</v>
      </c>
      <c r="AD81" s="407">
        <f t="shared" si="18"/>
        <v>156</v>
      </c>
      <c r="AE81" s="246">
        <f t="shared" si="21"/>
        <v>2.3529411764705879</v>
      </c>
      <c r="AF81" s="407">
        <f>AD81*'Hypothése des ventes'!$G$18</f>
        <v>62.400000000000006</v>
      </c>
      <c r="AG81" s="407">
        <f>(AD81-(AD81*'Hypothése des ventes'!$H$17))*'Hypothése des ventes'!$H$18</f>
        <v>14.040000000000001</v>
      </c>
      <c r="AH81" s="407">
        <f>(AD81-(AD81*'Hypothése des ventes'!$I$17))*'Hypothése des ventes'!$I$18</f>
        <v>0</v>
      </c>
      <c r="AI81" s="407">
        <f>(AD81-(AD81*'Hypothése des ventes'!$J$17))*'Hypothése des ventes'!$J$18</f>
        <v>21.840000000000003</v>
      </c>
      <c r="AJ81" s="407">
        <f>(AD81-(AD81*'Hypothése des ventes'!$K$17))*'Hypothése des ventes'!$K$18</f>
        <v>15.600000000000001</v>
      </c>
      <c r="AK81" s="407">
        <f>-(AC81*'Hypothése des ventes'!$L$18)</f>
        <v>-6.6300000000000017</v>
      </c>
      <c r="AL81" s="407">
        <f t="shared" si="22"/>
        <v>0</v>
      </c>
      <c r="AM81" s="407">
        <f t="shared" si="23"/>
        <v>85.800000000000026</v>
      </c>
      <c r="AN81" s="246">
        <f t="shared" si="24"/>
        <v>1.2941176470588236</v>
      </c>
      <c r="AO81" s="246">
        <f t="shared" si="25"/>
        <v>19.500000000000014</v>
      </c>
      <c r="AP81" s="247">
        <f t="shared" si="26"/>
        <v>0.22727272727272738</v>
      </c>
    </row>
    <row r="82" spans="1:42" x14ac:dyDescent="0.25">
      <c r="A82" s="305" t="s">
        <v>54</v>
      </c>
      <c r="B82" s="305" t="s">
        <v>66</v>
      </c>
      <c r="C82" s="316" t="s">
        <v>200</v>
      </c>
      <c r="D82" s="457" t="s">
        <v>67</v>
      </c>
      <c r="E82" s="458" t="s">
        <v>68</v>
      </c>
      <c r="F82" s="305" t="s">
        <v>69</v>
      </c>
      <c r="G82" s="305">
        <v>12</v>
      </c>
      <c r="H82" s="417">
        <v>8</v>
      </c>
      <c r="I82" s="473">
        <v>0.15</v>
      </c>
      <c r="J82" s="418">
        <v>16</v>
      </c>
      <c r="K82" s="315"/>
      <c r="L82" s="310"/>
      <c r="M82" s="311">
        <f t="shared" si="19"/>
        <v>96</v>
      </c>
      <c r="N82" s="317" t="s">
        <v>199</v>
      </c>
      <c r="O82" s="459"/>
      <c r="P82" s="459"/>
      <c r="Q82" s="459"/>
      <c r="R82" s="459"/>
      <c r="S82" s="460"/>
      <c r="T82" s="460"/>
      <c r="U82" s="460"/>
      <c r="V82" s="460"/>
      <c r="W82" s="460"/>
      <c r="X82" s="460"/>
      <c r="Y82" s="460"/>
      <c r="Z82" s="460"/>
      <c r="AA82" s="460"/>
      <c r="AB82" s="460"/>
      <c r="AC82" s="246">
        <f t="shared" si="20"/>
        <v>81.599999999999994</v>
      </c>
      <c r="AD82" s="407">
        <f t="shared" si="18"/>
        <v>192</v>
      </c>
      <c r="AE82" s="246">
        <f t="shared" si="21"/>
        <v>2.3529411764705883</v>
      </c>
      <c r="AF82" s="407">
        <f>AD82*'Hypothése des ventes'!$G$18</f>
        <v>76.800000000000011</v>
      </c>
      <c r="AG82" s="407">
        <f>(AD82-(AD82*'Hypothése des ventes'!$H$17))*'Hypothése des ventes'!$H$18</f>
        <v>17.28</v>
      </c>
      <c r="AH82" s="407">
        <f>(AD82-(AD82*'Hypothése des ventes'!$I$17))*'Hypothése des ventes'!$I$18</f>
        <v>0</v>
      </c>
      <c r="AI82" s="407">
        <f>(AD82-(AD82*'Hypothése des ventes'!$J$17))*'Hypothése des ventes'!$J$18</f>
        <v>26.880000000000003</v>
      </c>
      <c r="AJ82" s="407">
        <f>(AD82-(AD82*'Hypothése des ventes'!$K$17))*'Hypothése des ventes'!$K$18</f>
        <v>19.200000000000003</v>
      </c>
      <c r="AK82" s="407">
        <f>-(AC82*'Hypothése des ventes'!$L$18)</f>
        <v>-8.16</v>
      </c>
      <c r="AL82" s="407">
        <f t="shared" si="22"/>
        <v>0</v>
      </c>
      <c r="AM82" s="407">
        <f t="shared" si="23"/>
        <v>105.60000000000002</v>
      </c>
      <c r="AN82" s="246">
        <f t="shared" si="24"/>
        <v>1.2941176470588238</v>
      </c>
      <c r="AO82" s="246">
        <f t="shared" si="25"/>
        <v>24.000000000000028</v>
      </c>
      <c r="AP82" s="247">
        <f t="shared" si="26"/>
        <v>0.22727272727272749</v>
      </c>
    </row>
    <row r="83" spans="1:42" x14ac:dyDescent="0.25">
      <c r="A83" s="305" t="s">
        <v>54</v>
      </c>
      <c r="B83" s="305"/>
      <c r="C83" s="316" t="s">
        <v>200</v>
      </c>
      <c r="D83" s="457" t="s">
        <v>70</v>
      </c>
      <c r="E83" s="458" t="s">
        <v>71</v>
      </c>
      <c r="F83" s="306" t="s">
        <v>33</v>
      </c>
      <c r="G83" s="305">
        <v>5</v>
      </c>
      <c r="H83" s="417">
        <v>39.53</v>
      </c>
      <c r="I83" s="473">
        <v>0.15</v>
      </c>
      <c r="J83" s="418">
        <v>85</v>
      </c>
      <c r="K83" s="315"/>
      <c r="L83" s="310"/>
      <c r="M83" s="311">
        <f t="shared" si="19"/>
        <v>197.65</v>
      </c>
      <c r="N83" s="317" t="s">
        <v>199</v>
      </c>
      <c r="O83" s="459"/>
      <c r="P83" s="459"/>
      <c r="Q83" s="459"/>
      <c r="R83" s="459"/>
      <c r="S83" s="460"/>
      <c r="T83" s="460"/>
      <c r="U83" s="460"/>
      <c r="V83" s="460"/>
      <c r="W83" s="460">
        <v>1</v>
      </c>
      <c r="X83" s="460">
        <v>1</v>
      </c>
      <c r="Y83" s="460">
        <v>1</v>
      </c>
      <c r="Z83" s="460">
        <v>1</v>
      </c>
      <c r="AA83" s="460">
        <v>1</v>
      </c>
      <c r="AB83" s="460"/>
      <c r="AC83" s="246">
        <f t="shared" si="20"/>
        <v>168.00250000000003</v>
      </c>
      <c r="AD83" s="407">
        <f t="shared" ref="AD83:AD113" si="27">G83*J83</f>
        <v>425</v>
      </c>
      <c r="AE83" s="246">
        <f t="shared" si="21"/>
        <v>2.5297242600556538</v>
      </c>
      <c r="AF83" s="407">
        <f>AD83*'Hypothése des ventes'!$G$18</f>
        <v>170</v>
      </c>
      <c r="AG83" s="407">
        <f>(AD83-(AD83*'Hypothése des ventes'!$H$17))*'Hypothése des ventes'!$H$18</f>
        <v>38.25</v>
      </c>
      <c r="AH83" s="407">
        <f>(AD83-(AD83*'Hypothése des ventes'!$I$17))*'Hypothése des ventes'!$I$18</f>
        <v>0</v>
      </c>
      <c r="AI83" s="407">
        <f>(AD83-(AD83*'Hypothése des ventes'!$J$17))*'Hypothése des ventes'!$J$18</f>
        <v>59.5</v>
      </c>
      <c r="AJ83" s="407">
        <f>(AD83-(AD83*'Hypothése des ventes'!$K$17))*'Hypothése des ventes'!$K$18</f>
        <v>42.5</v>
      </c>
      <c r="AK83" s="407">
        <f>-(AC83*'Hypothése des ventes'!$L$18)</f>
        <v>-16.800250000000002</v>
      </c>
      <c r="AL83" s="407">
        <f t="shared" si="22"/>
        <v>0</v>
      </c>
      <c r="AM83" s="407">
        <f t="shared" si="23"/>
        <v>234.75980000000001</v>
      </c>
      <c r="AN83" s="246">
        <f t="shared" si="24"/>
        <v>1.3973589678725018</v>
      </c>
      <c r="AO83" s="246">
        <f t="shared" si="25"/>
        <v>66.757299999999987</v>
      </c>
      <c r="AP83" s="247">
        <f t="shared" si="26"/>
        <v>0.28436427361072886</v>
      </c>
    </row>
    <row r="84" spans="1:42" x14ac:dyDescent="0.25">
      <c r="A84" s="305" t="s">
        <v>54</v>
      </c>
      <c r="B84" s="305" t="s">
        <v>44</v>
      </c>
      <c r="C84" s="316" t="s">
        <v>200</v>
      </c>
      <c r="D84" s="457" t="s">
        <v>72</v>
      </c>
      <c r="E84" s="458" t="s">
        <v>73</v>
      </c>
      <c r="F84" s="306" t="s">
        <v>33</v>
      </c>
      <c r="G84" s="305">
        <v>8</v>
      </c>
      <c r="H84" s="417">
        <v>79.069999999999993</v>
      </c>
      <c r="I84" s="473">
        <v>0.15</v>
      </c>
      <c r="J84" s="418">
        <v>170</v>
      </c>
      <c r="K84" s="315"/>
      <c r="L84" s="310"/>
      <c r="M84" s="311">
        <f t="shared" si="19"/>
        <v>632.55999999999995</v>
      </c>
      <c r="N84" s="317" t="s">
        <v>199</v>
      </c>
      <c r="O84" s="459"/>
      <c r="P84" s="459"/>
      <c r="Q84" s="459"/>
      <c r="R84" s="459"/>
      <c r="S84" s="460"/>
      <c r="T84" s="460"/>
      <c r="U84" s="460"/>
      <c r="V84" s="460"/>
      <c r="W84" s="460">
        <v>1</v>
      </c>
      <c r="X84" s="460">
        <v>2</v>
      </c>
      <c r="Y84" s="460">
        <v>2</v>
      </c>
      <c r="Z84" s="460">
        <v>2</v>
      </c>
      <c r="AA84" s="460">
        <v>1</v>
      </c>
      <c r="AB84" s="460"/>
      <c r="AC84" s="246">
        <f t="shared" si="20"/>
        <v>537.67599999999993</v>
      </c>
      <c r="AD84" s="407">
        <f t="shared" si="27"/>
        <v>1360</v>
      </c>
      <c r="AE84" s="246">
        <f t="shared" si="21"/>
        <v>2.5294043252813965</v>
      </c>
      <c r="AF84" s="407">
        <f>AD84*'Hypothése des ventes'!$G$18</f>
        <v>544</v>
      </c>
      <c r="AG84" s="407">
        <f>(AD84-(AD84*'Hypothése des ventes'!$H$17))*'Hypothése des ventes'!$H$18</f>
        <v>122.4</v>
      </c>
      <c r="AH84" s="407">
        <f>(AD84-(AD84*'Hypothése des ventes'!$I$17))*'Hypothése des ventes'!$I$18</f>
        <v>0</v>
      </c>
      <c r="AI84" s="407">
        <f>(AD84-(AD84*'Hypothése des ventes'!$J$17))*'Hypothése des ventes'!$J$18</f>
        <v>190.4</v>
      </c>
      <c r="AJ84" s="407">
        <f>(AD84-(AD84*'Hypothése des ventes'!$K$17))*'Hypothése des ventes'!$K$18</f>
        <v>136</v>
      </c>
      <c r="AK84" s="407">
        <f>-(AC84*'Hypothése des ventes'!$L$18)</f>
        <v>-53.767599999999995</v>
      </c>
      <c r="AL84" s="407">
        <f t="shared" si="22"/>
        <v>0</v>
      </c>
      <c r="AM84" s="407">
        <f t="shared" si="23"/>
        <v>751.22591999999997</v>
      </c>
      <c r="AN84" s="246">
        <f t="shared" si="24"/>
        <v>1.3971721259643355</v>
      </c>
      <c r="AO84" s="246">
        <f t="shared" si="25"/>
        <v>213.54992000000004</v>
      </c>
      <c r="AP84" s="247">
        <f t="shared" si="26"/>
        <v>0.28426857262859095</v>
      </c>
    </row>
    <row r="85" spans="1:42" ht="30" x14ac:dyDescent="0.25">
      <c r="A85" s="305" t="s">
        <v>54</v>
      </c>
      <c r="B85" s="305" t="s">
        <v>44</v>
      </c>
      <c r="C85" s="316" t="s">
        <v>200</v>
      </c>
      <c r="D85" s="457" t="s">
        <v>74</v>
      </c>
      <c r="E85" s="458" t="s">
        <v>75</v>
      </c>
      <c r="F85" s="306" t="s">
        <v>33</v>
      </c>
      <c r="G85" s="305">
        <v>8</v>
      </c>
      <c r="H85" s="417">
        <v>62.79</v>
      </c>
      <c r="I85" s="473">
        <v>0.15</v>
      </c>
      <c r="J85" s="418">
        <v>135</v>
      </c>
      <c r="K85" s="315"/>
      <c r="L85" s="310"/>
      <c r="M85" s="311">
        <f t="shared" si="19"/>
        <v>502.32</v>
      </c>
      <c r="N85" s="317" t="s">
        <v>199</v>
      </c>
      <c r="O85" s="459"/>
      <c r="P85" s="459"/>
      <c r="Q85" s="459"/>
      <c r="R85" s="459"/>
      <c r="S85" s="460"/>
      <c r="T85" s="460"/>
      <c r="U85" s="460"/>
      <c r="V85" s="460"/>
      <c r="W85" s="460">
        <v>1</v>
      </c>
      <c r="X85" s="460">
        <v>2</v>
      </c>
      <c r="Y85" s="460">
        <v>2</v>
      </c>
      <c r="Z85" s="460">
        <v>2</v>
      </c>
      <c r="AA85" s="460">
        <v>1</v>
      </c>
      <c r="AB85" s="460"/>
      <c r="AC85" s="246">
        <f t="shared" si="20"/>
        <v>426.97199999999998</v>
      </c>
      <c r="AD85" s="407">
        <f t="shared" si="27"/>
        <v>1080</v>
      </c>
      <c r="AE85" s="246">
        <f t="shared" si="21"/>
        <v>2.5294398695933222</v>
      </c>
      <c r="AF85" s="407">
        <f>AD85*'Hypothése des ventes'!$G$18</f>
        <v>432</v>
      </c>
      <c r="AG85" s="407">
        <f>(AD85-(AD85*'Hypothése des ventes'!$H$17))*'Hypothése des ventes'!$H$18</f>
        <v>97.2</v>
      </c>
      <c r="AH85" s="407">
        <f>(AD85-(AD85*'Hypothése des ventes'!$I$17))*'Hypothése des ventes'!$I$18</f>
        <v>0</v>
      </c>
      <c r="AI85" s="407">
        <f>(AD85-(AD85*'Hypothése des ventes'!$J$17))*'Hypothése des ventes'!$J$18</f>
        <v>151.20000000000002</v>
      </c>
      <c r="AJ85" s="407">
        <f>(AD85-(AD85*'Hypothése des ventes'!$K$17))*'Hypothése des ventes'!$K$18</f>
        <v>108</v>
      </c>
      <c r="AK85" s="407">
        <f>-(AC85*'Hypothése des ventes'!$L$18)</f>
        <v>-42.697200000000002</v>
      </c>
      <c r="AL85" s="407">
        <f t="shared" si="22"/>
        <v>0</v>
      </c>
      <c r="AM85" s="407">
        <f t="shared" si="23"/>
        <v>596.56224000000009</v>
      </c>
      <c r="AN85" s="246">
        <f t="shared" si="24"/>
        <v>1.3971928838425005</v>
      </c>
      <c r="AO85" s="246">
        <f t="shared" si="25"/>
        <v>169.59024000000011</v>
      </c>
      <c r="AP85" s="247">
        <f t="shared" si="26"/>
        <v>0.28427920613949698</v>
      </c>
    </row>
    <row r="86" spans="1:42" x14ac:dyDescent="0.25">
      <c r="A86" s="305" t="s">
        <v>54</v>
      </c>
      <c r="B86" s="305" t="s">
        <v>76</v>
      </c>
      <c r="C86" s="316" t="s">
        <v>200</v>
      </c>
      <c r="D86" s="457" t="s">
        <v>77</v>
      </c>
      <c r="E86" s="458" t="s">
        <v>78</v>
      </c>
      <c r="F86" s="305" t="s">
        <v>69</v>
      </c>
      <c r="G86" s="305">
        <v>6</v>
      </c>
      <c r="H86" s="417">
        <v>10</v>
      </c>
      <c r="I86" s="473">
        <v>0.15</v>
      </c>
      <c r="J86" s="418">
        <v>20</v>
      </c>
      <c r="K86" s="315"/>
      <c r="L86" s="310"/>
      <c r="M86" s="311">
        <f t="shared" si="19"/>
        <v>60</v>
      </c>
      <c r="N86" s="317" t="s">
        <v>199</v>
      </c>
      <c r="O86" s="459"/>
      <c r="P86" s="459"/>
      <c r="Q86" s="459"/>
      <c r="R86" s="459"/>
      <c r="S86" s="460"/>
      <c r="T86" s="460"/>
      <c r="U86" s="460"/>
      <c r="V86" s="460"/>
      <c r="W86" s="460"/>
      <c r="X86" s="460"/>
      <c r="Y86" s="460"/>
      <c r="Z86" s="460"/>
      <c r="AA86" s="460"/>
      <c r="AB86" s="460"/>
      <c r="AC86" s="246">
        <f t="shared" si="20"/>
        <v>51</v>
      </c>
      <c r="AD86" s="407">
        <f t="shared" si="27"/>
        <v>120</v>
      </c>
      <c r="AE86" s="246">
        <f t="shared" si="21"/>
        <v>2.3529411764705883</v>
      </c>
      <c r="AF86" s="407">
        <f>AD86*'Hypothése des ventes'!$G$18</f>
        <v>48</v>
      </c>
      <c r="AG86" s="407">
        <f>(AD86-(AD86*'Hypothése des ventes'!$H$17))*'Hypothése des ventes'!$H$18</f>
        <v>10.8</v>
      </c>
      <c r="AH86" s="407">
        <f>(AD86-(AD86*'Hypothése des ventes'!$I$17))*'Hypothése des ventes'!$I$18</f>
        <v>0</v>
      </c>
      <c r="AI86" s="407">
        <f>(AD86-(AD86*'Hypothése des ventes'!$J$17))*'Hypothése des ventes'!$J$18</f>
        <v>16.8</v>
      </c>
      <c r="AJ86" s="407">
        <f>(AD86-(AD86*'Hypothése des ventes'!$K$17))*'Hypothése des ventes'!$K$18</f>
        <v>12</v>
      </c>
      <c r="AK86" s="407">
        <f>-(AC86*'Hypothése des ventes'!$L$18)</f>
        <v>-5.1000000000000005</v>
      </c>
      <c r="AL86" s="407">
        <f t="shared" si="22"/>
        <v>0</v>
      </c>
      <c r="AM86" s="407">
        <f t="shared" si="23"/>
        <v>66</v>
      </c>
      <c r="AN86" s="246">
        <f t="shared" si="24"/>
        <v>1.2941176470588236</v>
      </c>
      <c r="AO86" s="246">
        <f t="shared" si="25"/>
        <v>15</v>
      </c>
      <c r="AP86" s="247">
        <f t="shared" si="26"/>
        <v>0.22727272727272727</v>
      </c>
    </row>
    <row r="87" spans="1:42" x14ac:dyDescent="0.25">
      <c r="A87" s="305" t="s">
        <v>54</v>
      </c>
      <c r="B87" s="305"/>
      <c r="C87" s="316" t="s">
        <v>200</v>
      </c>
      <c r="D87" s="457" t="s">
        <v>79</v>
      </c>
      <c r="E87" s="458" t="s">
        <v>80</v>
      </c>
      <c r="F87" s="306" t="s">
        <v>33</v>
      </c>
      <c r="G87" s="305">
        <v>5</v>
      </c>
      <c r="H87" s="417">
        <v>39.53</v>
      </c>
      <c r="I87" s="473">
        <v>0.15</v>
      </c>
      <c r="J87" s="418">
        <v>85</v>
      </c>
      <c r="K87" s="315"/>
      <c r="L87" s="310"/>
      <c r="M87" s="311">
        <f t="shared" si="19"/>
        <v>197.65</v>
      </c>
      <c r="N87" s="317" t="s">
        <v>199</v>
      </c>
      <c r="O87" s="459"/>
      <c r="P87" s="459"/>
      <c r="Q87" s="459"/>
      <c r="R87" s="459"/>
      <c r="S87" s="460"/>
      <c r="T87" s="460"/>
      <c r="U87" s="460"/>
      <c r="V87" s="460">
        <v>1</v>
      </c>
      <c r="W87" s="460">
        <v>1</v>
      </c>
      <c r="X87" s="460">
        <v>1</v>
      </c>
      <c r="Y87" s="460">
        <v>1</v>
      </c>
      <c r="Z87" s="460">
        <v>1</v>
      </c>
      <c r="AA87" s="460"/>
      <c r="AB87" s="460"/>
      <c r="AC87" s="246">
        <f t="shared" si="20"/>
        <v>168.00250000000003</v>
      </c>
      <c r="AD87" s="407">
        <f t="shared" si="27"/>
        <v>425</v>
      </c>
      <c r="AE87" s="246">
        <f t="shared" si="21"/>
        <v>2.5297242600556538</v>
      </c>
      <c r="AF87" s="407">
        <f>AD87*'Hypothése des ventes'!$G$18</f>
        <v>170</v>
      </c>
      <c r="AG87" s="407">
        <f>(AD87-(AD87*'Hypothése des ventes'!$H$17))*'Hypothése des ventes'!$H$18</f>
        <v>38.25</v>
      </c>
      <c r="AH87" s="407">
        <f>(AD87-(AD87*'Hypothése des ventes'!$I$17))*'Hypothése des ventes'!$I$18</f>
        <v>0</v>
      </c>
      <c r="AI87" s="407">
        <f>(AD87-(AD87*'Hypothése des ventes'!$J$17))*'Hypothése des ventes'!$J$18</f>
        <v>59.5</v>
      </c>
      <c r="AJ87" s="407">
        <f>(AD87-(AD87*'Hypothése des ventes'!$K$17))*'Hypothése des ventes'!$K$18</f>
        <v>42.5</v>
      </c>
      <c r="AK87" s="407">
        <f>-(AC87*'Hypothése des ventes'!$L$18)</f>
        <v>-16.800250000000002</v>
      </c>
      <c r="AL87" s="407">
        <f t="shared" si="22"/>
        <v>0</v>
      </c>
      <c r="AM87" s="407">
        <f t="shared" si="23"/>
        <v>234.75980000000001</v>
      </c>
      <c r="AN87" s="246">
        <f t="shared" si="24"/>
        <v>1.3973589678725018</v>
      </c>
      <c r="AO87" s="246">
        <f t="shared" si="25"/>
        <v>66.757299999999987</v>
      </c>
      <c r="AP87" s="247">
        <f t="shared" si="26"/>
        <v>0.28436427361072886</v>
      </c>
    </row>
    <row r="88" spans="1:42" ht="30" x14ac:dyDescent="0.25">
      <c r="A88" s="305" t="s">
        <v>54</v>
      </c>
      <c r="B88" s="305" t="s">
        <v>40</v>
      </c>
      <c r="C88" s="316" t="s">
        <v>200</v>
      </c>
      <c r="D88" s="457" t="s">
        <v>81</v>
      </c>
      <c r="E88" s="458" t="s">
        <v>82</v>
      </c>
      <c r="F88" s="306" t="s">
        <v>33</v>
      </c>
      <c r="G88" s="305">
        <v>9</v>
      </c>
      <c r="H88" s="417">
        <v>51.16</v>
      </c>
      <c r="I88" s="473">
        <v>0.15</v>
      </c>
      <c r="J88" s="418">
        <v>110</v>
      </c>
      <c r="K88" s="315"/>
      <c r="L88" s="310"/>
      <c r="M88" s="311">
        <f t="shared" si="19"/>
        <v>460.43999999999994</v>
      </c>
      <c r="N88" s="317" t="s">
        <v>199</v>
      </c>
      <c r="O88" s="459"/>
      <c r="P88" s="459"/>
      <c r="Q88" s="459"/>
      <c r="R88" s="459"/>
      <c r="S88" s="460"/>
      <c r="T88" s="460"/>
      <c r="U88" s="460"/>
      <c r="V88" s="460">
        <v>1</v>
      </c>
      <c r="W88" s="460">
        <v>1</v>
      </c>
      <c r="X88" s="460">
        <v>2</v>
      </c>
      <c r="Y88" s="460">
        <v>2</v>
      </c>
      <c r="Z88" s="460">
        <v>2</v>
      </c>
      <c r="AA88" s="460">
        <v>1</v>
      </c>
      <c r="AB88" s="460"/>
      <c r="AC88" s="246">
        <f t="shared" si="20"/>
        <v>391.37399999999997</v>
      </c>
      <c r="AD88" s="407">
        <f t="shared" si="27"/>
        <v>990</v>
      </c>
      <c r="AE88" s="246">
        <f t="shared" si="21"/>
        <v>2.5295497401462543</v>
      </c>
      <c r="AF88" s="407">
        <f>AD88*'Hypothése des ventes'!$G$18</f>
        <v>396</v>
      </c>
      <c r="AG88" s="407">
        <f>(AD88-(AD88*'Hypothése des ventes'!$H$17))*'Hypothése des ventes'!$H$18</f>
        <v>89.100000000000009</v>
      </c>
      <c r="AH88" s="407">
        <f>(AD88-(AD88*'Hypothése des ventes'!$I$17))*'Hypothése des ventes'!$I$18</f>
        <v>0</v>
      </c>
      <c r="AI88" s="407">
        <f>(AD88-(AD88*'Hypothése des ventes'!$J$17))*'Hypothése des ventes'!$J$18</f>
        <v>138.6</v>
      </c>
      <c r="AJ88" s="407">
        <f>(AD88-(AD88*'Hypothése des ventes'!$K$17))*'Hypothése des ventes'!$K$18</f>
        <v>99</v>
      </c>
      <c r="AK88" s="407">
        <f>-(AC88*'Hypothése des ventes'!$L$18)</f>
        <v>-39.1374</v>
      </c>
      <c r="AL88" s="407">
        <f t="shared" si="22"/>
        <v>0</v>
      </c>
      <c r="AM88" s="407">
        <f t="shared" si="23"/>
        <v>546.85008000000005</v>
      </c>
      <c r="AN88" s="246">
        <f t="shared" si="24"/>
        <v>1.3972570482454125</v>
      </c>
      <c r="AO88" s="246">
        <f t="shared" si="25"/>
        <v>155.47608000000008</v>
      </c>
      <c r="AP88" s="247">
        <f t="shared" si="26"/>
        <v>0.28431207324683955</v>
      </c>
    </row>
    <row r="89" spans="1:42" x14ac:dyDescent="0.25">
      <c r="A89" s="305" t="s">
        <v>54</v>
      </c>
      <c r="B89" s="305" t="s">
        <v>40</v>
      </c>
      <c r="C89" s="316" t="s">
        <v>200</v>
      </c>
      <c r="D89" s="457" t="s">
        <v>81</v>
      </c>
      <c r="E89" s="458" t="s">
        <v>83</v>
      </c>
      <c r="F89" s="306" t="s">
        <v>33</v>
      </c>
      <c r="G89" s="305">
        <v>9</v>
      </c>
      <c r="H89" s="417">
        <v>51.16</v>
      </c>
      <c r="I89" s="473">
        <v>0.15</v>
      </c>
      <c r="J89" s="418">
        <v>110</v>
      </c>
      <c r="K89" s="315"/>
      <c r="L89" s="310"/>
      <c r="M89" s="311">
        <f t="shared" si="19"/>
        <v>460.43999999999994</v>
      </c>
      <c r="N89" s="317" t="s">
        <v>199</v>
      </c>
      <c r="O89" s="459"/>
      <c r="P89" s="459"/>
      <c r="Q89" s="459"/>
      <c r="R89" s="459"/>
      <c r="S89" s="460"/>
      <c r="T89" s="460"/>
      <c r="U89" s="460"/>
      <c r="V89" s="460">
        <v>1</v>
      </c>
      <c r="W89" s="460">
        <v>1</v>
      </c>
      <c r="X89" s="460">
        <v>2</v>
      </c>
      <c r="Y89" s="460">
        <v>2</v>
      </c>
      <c r="Z89" s="460">
        <v>2</v>
      </c>
      <c r="AA89" s="460">
        <v>1</v>
      </c>
      <c r="AB89" s="460"/>
      <c r="AC89" s="246">
        <f t="shared" si="20"/>
        <v>391.37399999999997</v>
      </c>
      <c r="AD89" s="407">
        <f t="shared" si="27"/>
        <v>990</v>
      </c>
      <c r="AE89" s="246">
        <f t="shared" si="21"/>
        <v>2.5295497401462543</v>
      </c>
      <c r="AF89" s="407">
        <f>AD89*'Hypothése des ventes'!$G$18</f>
        <v>396</v>
      </c>
      <c r="AG89" s="407">
        <f>(AD89-(AD89*'Hypothése des ventes'!$H$17))*'Hypothése des ventes'!$H$18</f>
        <v>89.100000000000009</v>
      </c>
      <c r="AH89" s="407">
        <f>(AD89-(AD89*'Hypothése des ventes'!$I$17))*'Hypothése des ventes'!$I$18</f>
        <v>0</v>
      </c>
      <c r="AI89" s="407">
        <f>(AD89-(AD89*'Hypothése des ventes'!$J$17))*'Hypothése des ventes'!$J$18</f>
        <v>138.6</v>
      </c>
      <c r="AJ89" s="407">
        <f>(AD89-(AD89*'Hypothése des ventes'!$K$17))*'Hypothése des ventes'!$K$18</f>
        <v>99</v>
      </c>
      <c r="AK89" s="407">
        <f>-(AC89*'Hypothése des ventes'!$L$18)</f>
        <v>-39.1374</v>
      </c>
      <c r="AL89" s="407">
        <f t="shared" si="22"/>
        <v>0</v>
      </c>
      <c r="AM89" s="407">
        <f t="shared" si="23"/>
        <v>546.85008000000005</v>
      </c>
      <c r="AN89" s="246">
        <f t="shared" si="24"/>
        <v>1.3972570482454125</v>
      </c>
      <c r="AO89" s="246">
        <f t="shared" si="25"/>
        <v>155.47608000000008</v>
      </c>
      <c r="AP89" s="247">
        <f t="shared" si="26"/>
        <v>0.28431207324683955</v>
      </c>
    </row>
    <row r="90" spans="1:42" x14ac:dyDescent="0.25">
      <c r="A90" s="305" t="s">
        <v>54</v>
      </c>
      <c r="B90" s="305" t="s">
        <v>76</v>
      </c>
      <c r="C90" s="316" t="s">
        <v>201</v>
      </c>
      <c r="D90" s="457" t="s">
        <v>84</v>
      </c>
      <c r="E90" s="458" t="s">
        <v>85</v>
      </c>
      <c r="F90" s="305" t="s">
        <v>69</v>
      </c>
      <c r="G90" s="305">
        <v>2</v>
      </c>
      <c r="H90" s="417">
        <v>12.5</v>
      </c>
      <c r="I90" s="473">
        <v>0.15</v>
      </c>
      <c r="J90" s="418">
        <v>25</v>
      </c>
      <c r="K90" s="315"/>
      <c r="L90" s="310"/>
      <c r="M90" s="311">
        <f t="shared" si="19"/>
        <v>25</v>
      </c>
      <c r="N90" s="317" t="s">
        <v>199</v>
      </c>
      <c r="O90" s="459"/>
      <c r="P90" s="459"/>
      <c r="Q90" s="459"/>
      <c r="R90" s="459"/>
      <c r="S90" s="460"/>
      <c r="T90" s="460"/>
      <c r="U90" s="460"/>
      <c r="V90" s="460"/>
      <c r="W90" s="460"/>
      <c r="X90" s="460"/>
      <c r="Y90" s="460"/>
      <c r="Z90" s="460"/>
      <c r="AA90" s="460"/>
      <c r="AB90" s="460"/>
      <c r="AC90" s="246">
        <f t="shared" si="20"/>
        <v>21.25</v>
      </c>
      <c r="AD90" s="407">
        <f t="shared" si="27"/>
        <v>50</v>
      </c>
      <c r="AE90" s="246">
        <f t="shared" si="21"/>
        <v>2.3529411764705883</v>
      </c>
      <c r="AF90" s="407">
        <f>AD90*'Hypothése des ventes'!$G$18</f>
        <v>20</v>
      </c>
      <c r="AG90" s="407">
        <f>(AD90-(AD90*'Hypothése des ventes'!$H$17))*'Hypothése des ventes'!$H$18</f>
        <v>4.5</v>
      </c>
      <c r="AH90" s="407">
        <f>(AD90-(AD90*'Hypothése des ventes'!$I$17))*'Hypothése des ventes'!$I$18</f>
        <v>0</v>
      </c>
      <c r="AI90" s="407">
        <f>(AD90-(AD90*'Hypothése des ventes'!$J$17))*'Hypothése des ventes'!$J$18</f>
        <v>7</v>
      </c>
      <c r="AJ90" s="407">
        <f>(AD90-(AD90*'Hypothése des ventes'!$K$17))*'Hypothése des ventes'!$K$18</f>
        <v>5</v>
      </c>
      <c r="AK90" s="407">
        <f>-(AC90*'Hypothése des ventes'!$L$18)</f>
        <v>-2.125</v>
      </c>
      <c r="AL90" s="407">
        <f t="shared" si="22"/>
        <v>0</v>
      </c>
      <c r="AM90" s="407">
        <f t="shared" si="23"/>
        <v>27.5</v>
      </c>
      <c r="AN90" s="246">
        <f t="shared" si="24"/>
        <v>1.2941176470588236</v>
      </c>
      <c r="AO90" s="246">
        <f t="shared" si="25"/>
        <v>6.25</v>
      </c>
      <c r="AP90" s="247">
        <f t="shared" si="26"/>
        <v>0.22727272727272727</v>
      </c>
    </row>
    <row r="91" spans="1:42" x14ac:dyDescent="0.25">
      <c r="A91" s="305" t="s">
        <v>54</v>
      </c>
      <c r="B91" s="305" t="s">
        <v>40</v>
      </c>
      <c r="C91" s="316" t="s">
        <v>201</v>
      </c>
      <c r="D91" s="457" t="s">
        <v>86</v>
      </c>
      <c r="E91" s="458" t="s">
        <v>87</v>
      </c>
      <c r="F91" s="306" t="s">
        <v>33</v>
      </c>
      <c r="G91" s="305">
        <v>6</v>
      </c>
      <c r="H91" s="417">
        <v>44.19</v>
      </c>
      <c r="I91" s="473">
        <v>0.15</v>
      </c>
      <c r="J91" s="418">
        <v>95</v>
      </c>
      <c r="K91" s="315"/>
      <c r="L91" s="310"/>
      <c r="M91" s="311">
        <f t="shared" si="19"/>
        <v>265.14</v>
      </c>
      <c r="N91" s="317" t="s">
        <v>199</v>
      </c>
      <c r="O91" s="459"/>
      <c r="P91" s="459"/>
      <c r="Q91" s="459"/>
      <c r="R91" s="459"/>
      <c r="S91" s="460"/>
      <c r="T91" s="460"/>
      <c r="U91" s="460"/>
      <c r="V91" s="460">
        <v>1</v>
      </c>
      <c r="W91" s="460">
        <v>2</v>
      </c>
      <c r="X91" s="460">
        <v>2</v>
      </c>
      <c r="Y91" s="460">
        <v>1</v>
      </c>
      <c r="Z91" s="460"/>
      <c r="AA91" s="460"/>
      <c r="AB91" s="460"/>
      <c r="AC91" s="246">
        <f t="shared" si="20"/>
        <v>225.36899999999997</v>
      </c>
      <c r="AD91" s="407">
        <f t="shared" si="27"/>
        <v>570</v>
      </c>
      <c r="AE91" s="246">
        <f t="shared" si="21"/>
        <v>2.5291854691639046</v>
      </c>
      <c r="AF91" s="407">
        <f>AD91*'Hypothése des ventes'!$G$18</f>
        <v>228</v>
      </c>
      <c r="AG91" s="407">
        <f>(AD91-(AD91*'Hypothése des ventes'!$H$17))*'Hypothése des ventes'!$H$18</f>
        <v>51.300000000000004</v>
      </c>
      <c r="AH91" s="407">
        <f>(AD91-(AD91*'Hypothése des ventes'!$I$17))*'Hypothése des ventes'!$I$18</f>
        <v>0</v>
      </c>
      <c r="AI91" s="407">
        <f>(AD91-(AD91*'Hypothése des ventes'!$J$17))*'Hypothése des ventes'!$J$18</f>
        <v>79.800000000000011</v>
      </c>
      <c r="AJ91" s="407">
        <f>(AD91-(AD91*'Hypothése des ventes'!$K$17))*'Hypothése des ventes'!$K$18</f>
        <v>57</v>
      </c>
      <c r="AK91" s="407">
        <f>-(AC91*'Hypothése des ventes'!$L$18)</f>
        <v>-22.536899999999999</v>
      </c>
      <c r="AL91" s="407">
        <f t="shared" si="22"/>
        <v>0</v>
      </c>
      <c r="AM91" s="407">
        <f t="shared" si="23"/>
        <v>314.85048000000006</v>
      </c>
      <c r="AN91" s="246">
        <f t="shared" si="24"/>
        <v>1.3970443139917208</v>
      </c>
      <c r="AO91" s="246">
        <f t="shared" si="25"/>
        <v>89.48148000000009</v>
      </c>
      <c r="AP91" s="247">
        <f t="shared" si="26"/>
        <v>0.28420309221062667</v>
      </c>
    </row>
    <row r="92" spans="1:42" x14ac:dyDescent="0.25">
      <c r="A92" s="305" t="s">
        <v>54</v>
      </c>
      <c r="B92" s="305" t="s">
        <v>40</v>
      </c>
      <c r="C92" s="316" t="s">
        <v>201</v>
      </c>
      <c r="D92" s="457" t="s">
        <v>86</v>
      </c>
      <c r="E92" s="458" t="s">
        <v>88</v>
      </c>
      <c r="F92" s="306" t="s">
        <v>33</v>
      </c>
      <c r="G92" s="305">
        <v>7</v>
      </c>
      <c r="H92" s="417">
        <v>44.19</v>
      </c>
      <c r="I92" s="473">
        <v>0.15</v>
      </c>
      <c r="J92" s="418">
        <v>95</v>
      </c>
      <c r="K92" s="315"/>
      <c r="L92" s="310"/>
      <c r="M92" s="311">
        <f t="shared" si="19"/>
        <v>309.33</v>
      </c>
      <c r="N92" s="317" t="s">
        <v>199</v>
      </c>
      <c r="O92" s="459"/>
      <c r="P92" s="459"/>
      <c r="Q92" s="459"/>
      <c r="R92" s="459"/>
      <c r="S92" s="460"/>
      <c r="T92" s="460"/>
      <c r="U92" s="460"/>
      <c r="V92" s="460">
        <v>2</v>
      </c>
      <c r="W92" s="460">
        <v>2</v>
      </c>
      <c r="X92" s="460">
        <v>2</v>
      </c>
      <c r="Y92" s="460">
        <v>1</v>
      </c>
      <c r="Z92" s="460"/>
      <c r="AA92" s="460"/>
      <c r="AB92" s="460"/>
      <c r="AC92" s="246">
        <f t="shared" si="20"/>
        <v>262.93049999999994</v>
      </c>
      <c r="AD92" s="407">
        <f t="shared" si="27"/>
        <v>665</v>
      </c>
      <c r="AE92" s="246">
        <f t="shared" si="21"/>
        <v>2.5291854691639051</v>
      </c>
      <c r="AF92" s="407">
        <f>AD92*'Hypothése des ventes'!$G$18</f>
        <v>266</v>
      </c>
      <c r="AG92" s="407">
        <f>(AD92-(AD92*'Hypothése des ventes'!$H$17))*'Hypothése des ventes'!$H$18</f>
        <v>59.85</v>
      </c>
      <c r="AH92" s="407">
        <f>(AD92-(AD92*'Hypothése des ventes'!$I$17))*'Hypothése des ventes'!$I$18</f>
        <v>0</v>
      </c>
      <c r="AI92" s="407">
        <f>(AD92-(AD92*'Hypothése des ventes'!$J$17))*'Hypothése des ventes'!$J$18</f>
        <v>93.100000000000009</v>
      </c>
      <c r="AJ92" s="407">
        <f>(AD92-(AD92*'Hypothése des ventes'!$K$17))*'Hypothése des ventes'!$K$18</f>
        <v>66.5</v>
      </c>
      <c r="AK92" s="407">
        <f>-(AC92*'Hypothése des ventes'!$L$18)</f>
        <v>-26.293049999999994</v>
      </c>
      <c r="AL92" s="407">
        <f t="shared" si="22"/>
        <v>0</v>
      </c>
      <c r="AM92" s="407">
        <f t="shared" si="23"/>
        <v>367.32556000000005</v>
      </c>
      <c r="AN92" s="246">
        <f t="shared" si="24"/>
        <v>1.3970443139917208</v>
      </c>
      <c r="AO92" s="246">
        <f t="shared" si="25"/>
        <v>104.39506000000011</v>
      </c>
      <c r="AP92" s="247">
        <f t="shared" si="26"/>
        <v>0.28420309221062673</v>
      </c>
    </row>
    <row r="93" spans="1:42" x14ac:dyDescent="0.25">
      <c r="A93" s="305" t="s">
        <v>54</v>
      </c>
      <c r="B93" s="305"/>
      <c r="C93" s="316" t="s">
        <v>201</v>
      </c>
      <c r="D93" s="457" t="s">
        <v>89</v>
      </c>
      <c r="E93" s="458" t="s">
        <v>90</v>
      </c>
      <c r="F93" s="306" t="s">
        <v>33</v>
      </c>
      <c r="G93" s="305">
        <v>8</v>
      </c>
      <c r="H93" s="417">
        <v>39.53</v>
      </c>
      <c r="I93" s="473">
        <v>0.15</v>
      </c>
      <c r="J93" s="418">
        <v>85</v>
      </c>
      <c r="K93" s="315"/>
      <c r="L93" s="310"/>
      <c r="M93" s="311">
        <f t="shared" si="19"/>
        <v>316.24</v>
      </c>
      <c r="N93" s="317" t="s">
        <v>199</v>
      </c>
      <c r="O93" s="459"/>
      <c r="P93" s="459"/>
      <c r="Q93" s="459"/>
      <c r="R93" s="459"/>
      <c r="S93" s="460"/>
      <c r="T93" s="460"/>
      <c r="U93" s="460"/>
      <c r="V93" s="460">
        <v>1</v>
      </c>
      <c r="W93" s="460">
        <v>2</v>
      </c>
      <c r="X93" s="460">
        <v>2</v>
      </c>
      <c r="Y93" s="460">
        <v>2</v>
      </c>
      <c r="Z93" s="460">
        <v>1</v>
      </c>
      <c r="AA93" s="460"/>
      <c r="AB93" s="460"/>
      <c r="AC93" s="246">
        <f t="shared" si="20"/>
        <v>268.80400000000003</v>
      </c>
      <c r="AD93" s="407">
        <f t="shared" si="27"/>
        <v>680</v>
      </c>
      <c r="AE93" s="246">
        <f t="shared" si="21"/>
        <v>2.5297242600556538</v>
      </c>
      <c r="AF93" s="407">
        <f>AD93*'Hypothése des ventes'!$G$18</f>
        <v>272</v>
      </c>
      <c r="AG93" s="407">
        <f>(AD93-(AD93*'Hypothése des ventes'!$H$17))*'Hypothése des ventes'!$H$18</f>
        <v>61.2</v>
      </c>
      <c r="AH93" s="407">
        <f>(AD93-(AD93*'Hypothése des ventes'!$I$17))*'Hypothése des ventes'!$I$18</f>
        <v>0</v>
      </c>
      <c r="AI93" s="407">
        <f>(AD93-(AD93*'Hypothése des ventes'!$J$17))*'Hypothése des ventes'!$J$18</f>
        <v>95.2</v>
      </c>
      <c r="AJ93" s="407">
        <f>(AD93-(AD93*'Hypothése des ventes'!$K$17))*'Hypothése des ventes'!$K$18</f>
        <v>68</v>
      </c>
      <c r="AK93" s="407">
        <f>-(AC93*'Hypothése des ventes'!$L$18)</f>
        <v>-26.880400000000005</v>
      </c>
      <c r="AL93" s="407">
        <f t="shared" si="22"/>
        <v>0</v>
      </c>
      <c r="AM93" s="407">
        <f t="shared" si="23"/>
        <v>375.61568</v>
      </c>
      <c r="AN93" s="246">
        <f t="shared" si="24"/>
        <v>1.3973589678725018</v>
      </c>
      <c r="AO93" s="246">
        <f t="shared" si="25"/>
        <v>106.81167999999997</v>
      </c>
      <c r="AP93" s="247">
        <f t="shared" si="26"/>
        <v>0.28436427361072886</v>
      </c>
    </row>
    <row r="94" spans="1:42" x14ac:dyDescent="0.25">
      <c r="A94" s="305" t="s">
        <v>54</v>
      </c>
      <c r="B94" s="305"/>
      <c r="C94" s="316" t="s">
        <v>201</v>
      </c>
      <c r="D94" s="457" t="s">
        <v>91</v>
      </c>
      <c r="E94" s="458" t="s">
        <v>92</v>
      </c>
      <c r="F94" s="306" t="s">
        <v>33</v>
      </c>
      <c r="G94" s="305">
        <v>8</v>
      </c>
      <c r="H94" s="417">
        <v>58.14</v>
      </c>
      <c r="I94" s="473">
        <v>0.15</v>
      </c>
      <c r="J94" s="418">
        <v>125</v>
      </c>
      <c r="K94" s="315"/>
      <c r="L94" s="310"/>
      <c r="M94" s="311">
        <f t="shared" si="19"/>
        <v>465.12</v>
      </c>
      <c r="N94" s="317" t="s">
        <v>199</v>
      </c>
      <c r="O94" s="459"/>
      <c r="P94" s="459"/>
      <c r="Q94" s="459"/>
      <c r="R94" s="459"/>
      <c r="S94" s="460"/>
      <c r="T94" s="460"/>
      <c r="U94" s="460"/>
      <c r="V94" s="460">
        <v>1</v>
      </c>
      <c r="W94" s="460">
        <v>2</v>
      </c>
      <c r="X94" s="460">
        <v>2</v>
      </c>
      <c r="Y94" s="460">
        <v>2</v>
      </c>
      <c r="Z94" s="460">
        <v>1</v>
      </c>
      <c r="AA94" s="460"/>
      <c r="AB94" s="460"/>
      <c r="AC94" s="246">
        <f t="shared" si="20"/>
        <v>395.35199999999998</v>
      </c>
      <c r="AD94" s="407">
        <f t="shared" si="27"/>
        <v>1000</v>
      </c>
      <c r="AE94" s="246">
        <f t="shared" si="21"/>
        <v>2.5293915295736458</v>
      </c>
      <c r="AF94" s="407">
        <f>AD94*'Hypothése des ventes'!$G$18</f>
        <v>400</v>
      </c>
      <c r="AG94" s="407">
        <f>(AD94-(AD94*'Hypothése des ventes'!$H$17))*'Hypothése des ventes'!$H$18</f>
        <v>90</v>
      </c>
      <c r="AH94" s="407">
        <f>(AD94-(AD94*'Hypothése des ventes'!$I$17))*'Hypothése des ventes'!$I$18</f>
        <v>0</v>
      </c>
      <c r="AI94" s="407">
        <f>(AD94-(AD94*'Hypothése des ventes'!$J$17))*'Hypothése des ventes'!$J$18</f>
        <v>140</v>
      </c>
      <c r="AJ94" s="407">
        <f>(AD94-(AD94*'Hypothése des ventes'!$K$17))*'Hypothése des ventes'!$K$18</f>
        <v>100</v>
      </c>
      <c r="AK94" s="407">
        <f>-(AC94*'Hypothése des ventes'!$L$18)</f>
        <v>-39.535200000000003</v>
      </c>
      <c r="AL94" s="407">
        <f t="shared" si="22"/>
        <v>0</v>
      </c>
      <c r="AM94" s="407">
        <f t="shared" si="23"/>
        <v>552.37184000000002</v>
      </c>
      <c r="AN94" s="246">
        <f t="shared" si="24"/>
        <v>1.3971646532710094</v>
      </c>
      <c r="AO94" s="246">
        <f t="shared" si="25"/>
        <v>157.01984000000004</v>
      </c>
      <c r="AP94" s="247">
        <f t="shared" si="26"/>
        <v>0.28426474456047585</v>
      </c>
    </row>
    <row r="95" spans="1:42" ht="30" x14ac:dyDescent="0.25">
      <c r="A95" s="305" t="s">
        <v>54</v>
      </c>
      <c r="B95" s="305"/>
      <c r="C95" s="316" t="s">
        <v>201</v>
      </c>
      <c r="D95" s="457" t="s">
        <v>93</v>
      </c>
      <c r="E95" s="458" t="s">
        <v>94</v>
      </c>
      <c r="F95" s="306" t="s">
        <v>33</v>
      </c>
      <c r="G95" s="305">
        <v>5</v>
      </c>
      <c r="H95" s="417">
        <v>69.77</v>
      </c>
      <c r="I95" s="473">
        <v>0.15</v>
      </c>
      <c r="J95" s="418">
        <v>150</v>
      </c>
      <c r="K95" s="315"/>
      <c r="L95" s="310"/>
      <c r="M95" s="311">
        <f t="shared" si="19"/>
        <v>348.84999999999997</v>
      </c>
      <c r="N95" s="317" t="s">
        <v>199</v>
      </c>
      <c r="O95" s="459"/>
      <c r="P95" s="459"/>
      <c r="Q95" s="459"/>
      <c r="R95" s="459"/>
      <c r="S95" s="460"/>
      <c r="T95" s="460"/>
      <c r="U95" s="460"/>
      <c r="V95" s="460">
        <v>1</v>
      </c>
      <c r="W95" s="460">
        <v>1</v>
      </c>
      <c r="X95" s="460">
        <v>1</v>
      </c>
      <c r="Y95" s="460">
        <v>1</v>
      </c>
      <c r="Z95" s="460">
        <v>1</v>
      </c>
      <c r="AA95" s="460"/>
      <c r="AB95" s="460"/>
      <c r="AC95" s="246">
        <f t="shared" si="20"/>
        <v>296.52249999999998</v>
      </c>
      <c r="AD95" s="407">
        <f t="shared" si="27"/>
        <v>750</v>
      </c>
      <c r="AE95" s="246">
        <f t="shared" si="21"/>
        <v>2.5293190230083722</v>
      </c>
      <c r="AF95" s="407">
        <f>AD95*'Hypothése des ventes'!$G$18</f>
        <v>300</v>
      </c>
      <c r="AG95" s="407">
        <f>(AD95-(AD95*'Hypothése des ventes'!$H$17))*'Hypothése des ventes'!$H$18</f>
        <v>67.5</v>
      </c>
      <c r="AH95" s="407">
        <f>(AD95-(AD95*'Hypothése des ventes'!$I$17))*'Hypothése des ventes'!$I$18</f>
        <v>0</v>
      </c>
      <c r="AI95" s="407">
        <f>(AD95-(AD95*'Hypothése des ventes'!$J$17))*'Hypothése des ventes'!$J$18</f>
        <v>105</v>
      </c>
      <c r="AJ95" s="407">
        <f>(AD95-(AD95*'Hypothése des ventes'!$K$17))*'Hypothése des ventes'!$K$18</f>
        <v>75</v>
      </c>
      <c r="AK95" s="407">
        <f>-(AC95*'Hypothése des ventes'!$L$18)</f>
        <v>-29.652249999999999</v>
      </c>
      <c r="AL95" s="407">
        <f t="shared" si="22"/>
        <v>0</v>
      </c>
      <c r="AM95" s="407">
        <f t="shared" si="23"/>
        <v>414.27820000000003</v>
      </c>
      <c r="AN95" s="246">
        <f t="shared" si="24"/>
        <v>1.3971223094368894</v>
      </c>
      <c r="AO95" s="246">
        <f t="shared" si="25"/>
        <v>117.75570000000005</v>
      </c>
      <c r="AP95" s="247">
        <f t="shared" si="26"/>
        <v>0.28424305213260087</v>
      </c>
    </row>
    <row r="96" spans="1:42" x14ac:dyDescent="0.25">
      <c r="A96" s="305" t="s">
        <v>54</v>
      </c>
      <c r="B96" s="305" t="s">
        <v>24</v>
      </c>
      <c r="C96" s="316" t="s">
        <v>201</v>
      </c>
      <c r="D96" s="457" t="s">
        <v>95</v>
      </c>
      <c r="E96" s="458" t="s">
        <v>96</v>
      </c>
      <c r="F96" s="306" t="s">
        <v>27</v>
      </c>
      <c r="G96" s="305">
        <v>6</v>
      </c>
      <c r="H96" s="417">
        <v>12</v>
      </c>
      <c r="I96" s="473">
        <v>0.15</v>
      </c>
      <c r="J96" s="418">
        <v>24</v>
      </c>
      <c r="K96" s="315"/>
      <c r="L96" s="310"/>
      <c r="M96" s="311">
        <f t="shared" si="19"/>
        <v>72</v>
      </c>
      <c r="N96" s="317" t="s">
        <v>199</v>
      </c>
      <c r="O96" s="459"/>
      <c r="P96" s="459"/>
      <c r="Q96" s="459"/>
      <c r="R96" s="459"/>
      <c r="S96" s="460"/>
      <c r="T96" s="460"/>
      <c r="U96" s="460"/>
      <c r="V96" s="460"/>
      <c r="W96" s="460"/>
      <c r="X96" s="460"/>
      <c r="Y96" s="460"/>
      <c r="Z96" s="460"/>
      <c r="AA96" s="460"/>
      <c r="AB96" s="460"/>
      <c r="AC96" s="246">
        <f t="shared" si="20"/>
        <v>61.199999999999996</v>
      </c>
      <c r="AD96" s="407">
        <f t="shared" si="27"/>
        <v>144</v>
      </c>
      <c r="AE96" s="246">
        <f t="shared" si="21"/>
        <v>2.3529411764705883</v>
      </c>
      <c r="AF96" s="407">
        <f>AD96*'Hypothése des ventes'!$G$18</f>
        <v>57.6</v>
      </c>
      <c r="AG96" s="407">
        <f>(AD96-(AD96*'Hypothése des ventes'!$H$17))*'Hypothése des ventes'!$H$18</f>
        <v>12.96</v>
      </c>
      <c r="AH96" s="407">
        <f>(AD96-(AD96*'Hypothése des ventes'!$I$17))*'Hypothése des ventes'!$I$18</f>
        <v>0</v>
      </c>
      <c r="AI96" s="407">
        <f>(AD96-(AD96*'Hypothése des ventes'!$J$17))*'Hypothése des ventes'!$J$18</f>
        <v>20.160000000000004</v>
      </c>
      <c r="AJ96" s="407">
        <f>(AD96-(AD96*'Hypothése des ventes'!$K$17))*'Hypothése des ventes'!$K$18</f>
        <v>14.4</v>
      </c>
      <c r="AK96" s="407">
        <f>-(AC96*'Hypothése des ventes'!$L$18)</f>
        <v>-6.12</v>
      </c>
      <c r="AL96" s="407">
        <f t="shared" si="22"/>
        <v>0</v>
      </c>
      <c r="AM96" s="407">
        <f t="shared" si="23"/>
        <v>79.2</v>
      </c>
      <c r="AN96" s="246">
        <f t="shared" si="24"/>
        <v>1.2941176470588236</v>
      </c>
      <c r="AO96" s="246">
        <f t="shared" si="25"/>
        <v>18.000000000000007</v>
      </c>
      <c r="AP96" s="247">
        <f t="shared" si="26"/>
        <v>0.22727272727272735</v>
      </c>
    </row>
    <row r="97" spans="1:42" x14ac:dyDescent="0.25">
      <c r="A97" s="305" t="s">
        <v>54</v>
      </c>
      <c r="B97" s="305" t="s">
        <v>30</v>
      </c>
      <c r="C97" s="316" t="s">
        <v>201</v>
      </c>
      <c r="D97" s="457" t="s">
        <v>97</v>
      </c>
      <c r="E97" s="458" t="s">
        <v>98</v>
      </c>
      <c r="F97" s="306" t="s">
        <v>33</v>
      </c>
      <c r="G97" s="305">
        <v>7</v>
      </c>
      <c r="H97" s="417">
        <v>23.26</v>
      </c>
      <c r="I97" s="473">
        <v>0.15</v>
      </c>
      <c r="J97" s="418">
        <v>50</v>
      </c>
      <c r="K97" s="315"/>
      <c r="L97" s="310"/>
      <c r="M97" s="311">
        <f t="shared" si="19"/>
        <v>162.82000000000002</v>
      </c>
      <c r="N97" s="317" t="s">
        <v>199</v>
      </c>
      <c r="O97" s="459"/>
      <c r="P97" s="459"/>
      <c r="Q97" s="459"/>
      <c r="R97" s="459"/>
      <c r="S97" s="460"/>
      <c r="T97" s="460"/>
      <c r="U97" s="460"/>
      <c r="V97" s="460"/>
      <c r="W97" s="460"/>
      <c r="X97" s="460">
        <v>1</v>
      </c>
      <c r="Y97" s="460">
        <v>2</v>
      </c>
      <c r="Z97" s="460">
        <v>2</v>
      </c>
      <c r="AA97" s="460">
        <v>2</v>
      </c>
      <c r="AB97" s="460"/>
      <c r="AC97" s="246">
        <f t="shared" si="20"/>
        <v>138.39699999999999</v>
      </c>
      <c r="AD97" s="407">
        <f t="shared" si="27"/>
        <v>350</v>
      </c>
      <c r="AE97" s="246">
        <f t="shared" si="21"/>
        <v>2.5289565525264277</v>
      </c>
      <c r="AF97" s="407">
        <f>AD97*'Hypothése des ventes'!$G$18</f>
        <v>140</v>
      </c>
      <c r="AG97" s="407">
        <f>(AD97-(AD97*'Hypothése des ventes'!$H$17))*'Hypothése des ventes'!$H$18</f>
        <v>31.5</v>
      </c>
      <c r="AH97" s="407">
        <f>(AD97-(AD97*'Hypothése des ventes'!$I$17))*'Hypothése des ventes'!$I$18</f>
        <v>0</v>
      </c>
      <c r="AI97" s="407">
        <f>(AD97-(AD97*'Hypothése des ventes'!$J$17))*'Hypothése des ventes'!$J$18</f>
        <v>49</v>
      </c>
      <c r="AJ97" s="407">
        <f>(AD97-(AD97*'Hypothése des ventes'!$K$17))*'Hypothése des ventes'!$K$18</f>
        <v>35</v>
      </c>
      <c r="AK97" s="407">
        <f>-(AC97*'Hypothése des ventes'!$L$18)</f>
        <v>-13.839700000000001</v>
      </c>
      <c r="AL97" s="407">
        <f t="shared" si="22"/>
        <v>0</v>
      </c>
      <c r="AM97" s="407">
        <f t="shared" si="23"/>
        <v>193.32824000000002</v>
      </c>
      <c r="AN97" s="246">
        <f t="shared" si="24"/>
        <v>1.3969106266754339</v>
      </c>
      <c r="AO97" s="246">
        <f t="shared" si="25"/>
        <v>54.931240000000031</v>
      </c>
      <c r="AP97" s="247">
        <f t="shared" si="26"/>
        <v>0.28413458892503252</v>
      </c>
    </row>
    <row r="98" spans="1:42" x14ac:dyDescent="0.25">
      <c r="A98" s="467" t="s">
        <v>54</v>
      </c>
      <c r="B98" s="467"/>
      <c r="C98" s="468" t="s">
        <v>201</v>
      </c>
      <c r="D98" s="467"/>
      <c r="E98" s="467"/>
      <c r="F98" s="471" t="s">
        <v>33</v>
      </c>
      <c r="G98" s="467"/>
      <c r="H98" s="467"/>
      <c r="I98" s="474"/>
      <c r="J98" s="467"/>
      <c r="K98" s="474"/>
      <c r="L98" s="467"/>
      <c r="M98" s="311">
        <f t="shared" ref="M98:M113" si="28">G98*H98</f>
        <v>0</v>
      </c>
      <c r="N98" s="467" t="s">
        <v>202</v>
      </c>
      <c r="O98" s="467"/>
      <c r="P98" s="467"/>
      <c r="Q98" s="476"/>
      <c r="R98" s="476"/>
      <c r="S98" s="476"/>
      <c r="T98" s="476"/>
      <c r="U98" s="476"/>
      <c r="V98" s="476"/>
      <c r="W98" s="476"/>
      <c r="X98" s="476"/>
      <c r="Y98" s="476"/>
      <c r="Z98" s="476"/>
      <c r="AA98" s="476"/>
      <c r="AB98" s="476"/>
      <c r="AC98" s="479">
        <f t="shared" ref="AC98:AC113" si="29">((H98-(H98*I98))*G98)-(((H98-(H98*I98))*G98)*K98)</f>
        <v>0</v>
      </c>
      <c r="AD98" s="467">
        <f t="shared" si="27"/>
        <v>0</v>
      </c>
      <c r="AE98" s="479">
        <f t="shared" ref="AE98:AE113" si="30">IF(AD:AD=0,0,AD:AD/AC:AC)</f>
        <v>0</v>
      </c>
      <c r="AF98" s="467">
        <f>AD98*'Hypothése des ventes'!$G$18</f>
        <v>0</v>
      </c>
      <c r="AG98" s="467">
        <f>(AD98-(AD98*'Hypothése des ventes'!$H$17))*'Hypothése des ventes'!$H$18</f>
        <v>0</v>
      </c>
      <c r="AH98" s="467">
        <f>(AD98-(AD98*'Hypothése des ventes'!$I$17))*'Hypothése des ventes'!$I$18</f>
        <v>0</v>
      </c>
      <c r="AI98" s="467">
        <f>(AD98-(AD98*'Hypothése des ventes'!$J$17))*'Hypothése des ventes'!$J$18</f>
        <v>0</v>
      </c>
      <c r="AJ98" s="467">
        <f>(AD98-(AD98*'Hypothése des ventes'!$K$17))*'Hypothése des ventes'!$K$18</f>
        <v>0</v>
      </c>
      <c r="AK98" s="467">
        <f>-(AC98*'Hypothése des ventes'!$L$18)</f>
        <v>0</v>
      </c>
      <c r="AL98" s="467">
        <f t="shared" ref="AL98:AL113" si="31">AC98*L98</f>
        <v>0</v>
      </c>
      <c r="AM98" s="467">
        <f t="shared" ref="AM98:AM113" si="32">((AF98+AG98+AH98+AI98+AJ98+AK98)*0.8)+AL98</f>
        <v>0</v>
      </c>
      <c r="AN98" s="479">
        <f t="shared" ref="AN98:AN113" si="33">IF(AM:AM=0,0,AM:AM/AC:AC)</f>
        <v>0</v>
      </c>
      <c r="AO98" s="479">
        <f t="shared" ref="AO98:AO113" si="34">AM98-AC98</f>
        <v>0</v>
      </c>
      <c r="AP98" s="480">
        <f t="shared" ref="AP98:AP113" si="35">IF(AO:AO=0,0,AO:AO/AM:AM)</f>
        <v>0</v>
      </c>
    </row>
    <row r="99" spans="1:42" x14ac:dyDescent="0.25">
      <c r="A99" s="467" t="s">
        <v>54</v>
      </c>
      <c r="B99" s="467"/>
      <c r="C99" s="468" t="s">
        <v>200</v>
      </c>
      <c r="D99" s="467"/>
      <c r="E99" s="467"/>
      <c r="F99" s="471" t="s">
        <v>33</v>
      </c>
      <c r="G99" s="467"/>
      <c r="H99" s="467"/>
      <c r="I99" s="474"/>
      <c r="J99" s="467"/>
      <c r="K99" s="474"/>
      <c r="L99" s="467"/>
      <c r="M99" s="311">
        <f t="shared" si="28"/>
        <v>0</v>
      </c>
      <c r="N99" s="467" t="s">
        <v>202</v>
      </c>
      <c r="O99" s="467"/>
      <c r="P99" s="467"/>
      <c r="Q99" s="476"/>
      <c r="R99" s="476"/>
      <c r="S99" s="476"/>
      <c r="T99" s="476"/>
      <c r="U99" s="476"/>
      <c r="V99" s="476"/>
      <c r="W99" s="476"/>
      <c r="X99" s="476"/>
      <c r="Y99" s="476"/>
      <c r="Z99" s="476"/>
      <c r="AA99" s="476"/>
      <c r="AB99" s="476"/>
      <c r="AC99" s="479">
        <f t="shared" si="29"/>
        <v>0</v>
      </c>
      <c r="AD99" s="467">
        <f t="shared" si="27"/>
        <v>0</v>
      </c>
      <c r="AE99" s="479">
        <f t="shared" si="30"/>
        <v>0</v>
      </c>
      <c r="AF99" s="467">
        <f>AD99*'Hypothése des ventes'!$G$18</f>
        <v>0</v>
      </c>
      <c r="AG99" s="467">
        <f>(AD99-(AD99*'Hypothése des ventes'!$H$17))*'Hypothése des ventes'!$H$18</f>
        <v>0</v>
      </c>
      <c r="AH99" s="467">
        <f>(AD99-(AD99*'Hypothése des ventes'!$I$17))*'Hypothése des ventes'!$I$18</f>
        <v>0</v>
      </c>
      <c r="AI99" s="467">
        <f>(AD99-(AD99*'Hypothése des ventes'!$J$17))*'Hypothése des ventes'!$J$18</f>
        <v>0</v>
      </c>
      <c r="AJ99" s="467">
        <f>(AD99-(AD99*'Hypothése des ventes'!$K$17))*'Hypothése des ventes'!$K$18</f>
        <v>0</v>
      </c>
      <c r="AK99" s="467">
        <f>-(AC99*'Hypothése des ventes'!$L$18)</f>
        <v>0</v>
      </c>
      <c r="AL99" s="467">
        <f t="shared" si="31"/>
        <v>0</v>
      </c>
      <c r="AM99" s="467">
        <f t="shared" si="32"/>
        <v>0</v>
      </c>
      <c r="AN99" s="479">
        <f t="shared" si="33"/>
        <v>0</v>
      </c>
      <c r="AO99" s="479">
        <f t="shared" si="34"/>
        <v>0</v>
      </c>
      <c r="AP99" s="480">
        <f t="shared" si="35"/>
        <v>0</v>
      </c>
    </row>
    <row r="100" spans="1:42" x14ac:dyDescent="0.25">
      <c r="A100" s="305" t="s">
        <v>23</v>
      </c>
      <c r="B100" s="305" t="s">
        <v>24</v>
      </c>
      <c r="C100" s="316" t="s">
        <v>201</v>
      </c>
      <c r="D100" s="469" t="s">
        <v>25</v>
      </c>
      <c r="E100" s="470" t="s">
        <v>26</v>
      </c>
      <c r="F100" s="306" t="s">
        <v>27</v>
      </c>
      <c r="G100" s="307">
        <v>10</v>
      </c>
      <c r="H100" s="472">
        <v>15</v>
      </c>
      <c r="I100" s="308">
        <v>0.03</v>
      </c>
      <c r="J100" s="475">
        <v>35</v>
      </c>
      <c r="K100" s="315"/>
      <c r="L100" s="310">
        <v>0.1</v>
      </c>
      <c r="M100" s="311">
        <f t="shared" si="28"/>
        <v>150</v>
      </c>
      <c r="N100" s="317" t="s">
        <v>199</v>
      </c>
      <c r="O100" s="318">
        <v>43710</v>
      </c>
      <c r="P100" s="318"/>
      <c r="Q100" s="318"/>
      <c r="R100" s="318"/>
      <c r="S100" s="477"/>
      <c r="T100" s="478"/>
      <c r="U100" s="478"/>
      <c r="V100" s="478"/>
      <c r="W100" s="478"/>
      <c r="X100" s="478"/>
      <c r="Y100" s="478"/>
      <c r="Z100" s="478"/>
      <c r="AA100" s="478"/>
      <c r="AB100" s="478"/>
      <c r="AC100" s="246">
        <f t="shared" si="29"/>
        <v>145.5</v>
      </c>
      <c r="AD100" s="407">
        <f t="shared" si="27"/>
        <v>350</v>
      </c>
      <c r="AE100" s="246">
        <f t="shared" si="30"/>
        <v>2.4054982817869415</v>
      </c>
      <c r="AF100" s="407">
        <f>AD100*'Hypothése des ventes'!$G$18</f>
        <v>140</v>
      </c>
      <c r="AG100" s="407">
        <f>(AD100-(AD100*'Hypothése des ventes'!$H$17))*'Hypothése des ventes'!$H$18</f>
        <v>31.5</v>
      </c>
      <c r="AH100" s="407">
        <f>(AD100-(AD100*'Hypothése des ventes'!$I$17))*'Hypothése des ventes'!$I$18</f>
        <v>0</v>
      </c>
      <c r="AI100" s="407">
        <f>(AD100-(AD100*'Hypothése des ventes'!$J$17))*'Hypothése des ventes'!$J$18</f>
        <v>49</v>
      </c>
      <c r="AJ100" s="407">
        <f>(AD100-(AD100*'Hypothése des ventes'!$K$17))*'Hypothése des ventes'!$K$18</f>
        <v>35</v>
      </c>
      <c r="AK100" s="407">
        <f>-(AC100*'Hypothése des ventes'!$L$18)</f>
        <v>-14.55</v>
      </c>
      <c r="AL100" s="407">
        <f t="shared" si="31"/>
        <v>14.55</v>
      </c>
      <c r="AM100" s="407">
        <f t="shared" si="32"/>
        <v>207.31</v>
      </c>
      <c r="AN100" s="246">
        <f t="shared" si="33"/>
        <v>1.4248109965635738</v>
      </c>
      <c r="AO100" s="246">
        <f t="shared" si="34"/>
        <v>61.81</v>
      </c>
      <c r="AP100" s="247">
        <f t="shared" si="35"/>
        <v>0.29815252520380109</v>
      </c>
    </row>
    <row r="101" spans="1:42" x14ac:dyDescent="0.25">
      <c r="A101" s="305" t="s">
        <v>23</v>
      </c>
      <c r="B101" s="305" t="s">
        <v>24</v>
      </c>
      <c r="C101" s="316" t="s">
        <v>201</v>
      </c>
      <c r="D101" s="469" t="s">
        <v>28</v>
      </c>
      <c r="E101" s="470" t="s">
        <v>26</v>
      </c>
      <c r="F101" s="306" t="s">
        <v>27</v>
      </c>
      <c r="G101" s="307">
        <v>3</v>
      </c>
      <c r="H101" s="472">
        <v>15</v>
      </c>
      <c r="I101" s="308">
        <v>0.03</v>
      </c>
      <c r="J101" s="475">
        <v>35</v>
      </c>
      <c r="K101" s="315"/>
      <c r="L101" s="310"/>
      <c r="M101" s="311">
        <f t="shared" si="28"/>
        <v>45</v>
      </c>
      <c r="N101" s="317" t="s">
        <v>199</v>
      </c>
      <c r="O101" s="318">
        <v>43710</v>
      </c>
      <c r="P101" s="318"/>
      <c r="Q101" s="318"/>
      <c r="R101" s="318"/>
      <c r="S101" s="477"/>
      <c r="T101" s="478"/>
      <c r="U101" s="478"/>
      <c r="V101" s="478"/>
      <c r="W101" s="478"/>
      <c r="X101" s="478"/>
      <c r="Y101" s="478"/>
      <c r="Z101" s="478"/>
      <c r="AA101" s="478"/>
      <c r="AB101" s="478"/>
      <c r="AC101" s="246">
        <f t="shared" si="29"/>
        <v>43.650000000000006</v>
      </c>
      <c r="AD101" s="407">
        <f t="shared" si="27"/>
        <v>105</v>
      </c>
      <c r="AE101" s="246">
        <f t="shared" si="30"/>
        <v>2.4054982817869415</v>
      </c>
      <c r="AF101" s="407">
        <f>AD101*'Hypothése des ventes'!$G$18</f>
        <v>42</v>
      </c>
      <c r="AG101" s="407">
        <f>(AD101-(AD101*'Hypothése des ventes'!$H$17))*'Hypothése des ventes'!$H$18</f>
        <v>9.4500000000000011</v>
      </c>
      <c r="AH101" s="407">
        <f>(AD101-(AD101*'Hypothése des ventes'!$I$17))*'Hypothése des ventes'!$I$18</f>
        <v>0</v>
      </c>
      <c r="AI101" s="407">
        <f>(AD101-(AD101*'Hypothése des ventes'!$J$17))*'Hypothése des ventes'!$J$18</f>
        <v>14.700000000000001</v>
      </c>
      <c r="AJ101" s="407">
        <f>(AD101-(AD101*'Hypothése des ventes'!$K$17))*'Hypothése des ventes'!$K$18</f>
        <v>10.5</v>
      </c>
      <c r="AK101" s="407">
        <f>-(AC101*'Hypothése des ventes'!$L$18)</f>
        <v>-4.3650000000000011</v>
      </c>
      <c r="AL101" s="407">
        <f t="shared" si="31"/>
        <v>0</v>
      </c>
      <c r="AM101" s="407">
        <f t="shared" si="32"/>
        <v>57.82800000000001</v>
      </c>
      <c r="AN101" s="246">
        <f t="shared" si="33"/>
        <v>1.3248109965635739</v>
      </c>
      <c r="AO101" s="246">
        <f t="shared" si="34"/>
        <v>14.178000000000004</v>
      </c>
      <c r="AP101" s="247">
        <f t="shared" si="35"/>
        <v>0.24517534758248602</v>
      </c>
    </row>
    <row r="102" spans="1:42" x14ac:dyDescent="0.25">
      <c r="A102" s="14" t="s">
        <v>23</v>
      </c>
      <c r="B102" s="14" t="s">
        <v>24</v>
      </c>
      <c r="C102" s="15" t="s">
        <v>201</v>
      </c>
      <c r="D102" s="490" t="s">
        <v>29</v>
      </c>
      <c r="E102" s="492" t="s">
        <v>26</v>
      </c>
      <c r="F102" s="16" t="s">
        <v>27</v>
      </c>
      <c r="G102" s="17">
        <v>3</v>
      </c>
      <c r="H102" s="493">
        <v>15</v>
      </c>
      <c r="I102" s="6">
        <v>0.03</v>
      </c>
      <c r="J102" s="494">
        <v>35</v>
      </c>
      <c r="K102" s="18"/>
      <c r="L102" s="19"/>
      <c r="M102" s="251">
        <f t="shared" si="28"/>
        <v>45</v>
      </c>
      <c r="N102" s="20" t="s">
        <v>199</v>
      </c>
      <c r="O102" s="21">
        <v>43710</v>
      </c>
      <c r="P102" s="21"/>
      <c r="Q102" s="21"/>
      <c r="R102" s="21"/>
      <c r="S102" s="496"/>
      <c r="T102" s="497"/>
      <c r="U102" s="497"/>
      <c r="V102" s="497"/>
      <c r="W102" s="497"/>
      <c r="X102" s="497"/>
      <c r="Y102" s="497"/>
      <c r="Z102" s="497"/>
      <c r="AA102" s="497"/>
      <c r="AB102" s="497"/>
      <c r="AC102" s="82">
        <f t="shared" si="29"/>
        <v>43.650000000000006</v>
      </c>
      <c r="AD102" s="33">
        <f t="shared" si="27"/>
        <v>105</v>
      </c>
      <c r="AE102" s="82">
        <f t="shared" si="30"/>
        <v>2.4054982817869415</v>
      </c>
      <c r="AF102" s="33">
        <f>AD102*'Hypothése des ventes'!$G$18</f>
        <v>42</v>
      </c>
      <c r="AG102" s="33">
        <f>(AD102-(AD102*'Hypothése des ventes'!$H$17))*'Hypothése des ventes'!$H$18</f>
        <v>9.4500000000000011</v>
      </c>
      <c r="AH102" s="33">
        <f>(AD102-(AD102*'Hypothése des ventes'!$I$17))*'Hypothése des ventes'!$I$18</f>
        <v>0</v>
      </c>
      <c r="AI102" s="33">
        <f>(AD102-(AD102*'Hypothése des ventes'!$J$17))*'Hypothése des ventes'!$J$18</f>
        <v>14.700000000000001</v>
      </c>
      <c r="AJ102" s="33">
        <f>(AD102-(AD102*'Hypothése des ventes'!$K$17))*'Hypothése des ventes'!$K$18</f>
        <v>10.5</v>
      </c>
      <c r="AK102" s="33">
        <f>-(AC102*'Hypothése des ventes'!$L$18)</f>
        <v>-4.3650000000000011</v>
      </c>
      <c r="AL102" s="33">
        <f t="shared" si="31"/>
        <v>0</v>
      </c>
      <c r="AM102" s="33">
        <f t="shared" si="32"/>
        <v>57.82800000000001</v>
      </c>
      <c r="AN102" s="82">
        <f t="shared" si="33"/>
        <v>1.3248109965635739</v>
      </c>
      <c r="AO102" s="82">
        <f t="shared" si="34"/>
        <v>14.178000000000004</v>
      </c>
      <c r="AP102" s="83">
        <f t="shared" si="35"/>
        <v>0.24517534758248602</v>
      </c>
    </row>
    <row r="103" spans="1:42" x14ac:dyDescent="0.25">
      <c r="A103" s="14" t="s">
        <v>23</v>
      </c>
      <c r="B103" s="14" t="s">
        <v>30</v>
      </c>
      <c r="C103" s="15" t="s">
        <v>201</v>
      </c>
      <c r="D103" s="490" t="s">
        <v>31</v>
      </c>
      <c r="E103" s="491" t="s">
        <v>32</v>
      </c>
      <c r="F103" s="16" t="s">
        <v>33</v>
      </c>
      <c r="G103" s="17">
        <v>5</v>
      </c>
      <c r="H103" s="493">
        <v>30</v>
      </c>
      <c r="I103" s="6">
        <v>0.03</v>
      </c>
      <c r="J103" s="494">
        <v>70</v>
      </c>
      <c r="K103" s="18"/>
      <c r="L103" s="19"/>
      <c r="M103" s="251">
        <f t="shared" si="28"/>
        <v>150</v>
      </c>
      <c r="N103" s="20" t="s">
        <v>199</v>
      </c>
      <c r="O103" s="495"/>
      <c r="P103" s="495"/>
      <c r="Q103" s="495"/>
      <c r="R103" s="495"/>
      <c r="S103" s="496"/>
      <c r="T103" s="497"/>
      <c r="U103" s="497"/>
      <c r="V103" s="497">
        <v>1</v>
      </c>
      <c r="W103" s="497">
        <v>1</v>
      </c>
      <c r="X103" s="497">
        <v>1</v>
      </c>
      <c r="Y103" s="497">
        <v>1</v>
      </c>
      <c r="Z103" s="497">
        <v>1</v>
      </c>
      <c r="AA103" s="497"/>
      <c r="AB103" s="497"/>
      <c r="AC103" s="82">
        <f t="shared" si="29"/>
        <v>145.5</v>
      </c>
      <c r="AD103" s="33">
        <f t="shared" si="27"/>
        <v>350</v>
      </c>
      <c r="AE103" s="82">
        <f t="shared" si="30"/>
        <v>2.4054982817869415</v>
      </c>
      <c r="AF103" s="33">
        <f>AD103*'Hypothése des ventes'!$G$18</f>
        <v>140</v>
      </c>
      <c r="AG103" s="33">
        <f>(AD103-(AD103*'Hypothése des ventes'!$H$17))*'Hypothése des ventes'!$H$18</f>
        <v>31.5</v>
      </c>
      <c r="AH103" s="33">
        <f>(AD103-(AD103*'Hypothése des ventes'!$I$17))*'Hypothése des ventes'!$I$18</f>
        <v>0</v>
      </c>
      <c r="AI103" s="33">
        <f>(AD103-(AD103*'Hypothése des ventes'!$J$17))*'Hypothése des ventes'!$J$18</f>
        <v>49</v>
      </c>
      <c r="AJ103" s="33">
        <f>(AD103-(AD103*'Hypothése des ventes'!$K$17))*'Hypothése des ventes'!$K$18</f>
        <v>35</v>
      </c>
      <c r="AK103" s="33">
        <f>-(AC103*'Hypothése des ventes'!$L$18)</f>
        <v>-14.55</v>
      </c>
      <c r="AL103" s="33">
        <f t="shared" si="31"/>
        <v>0</v>
      </c>
      <c r="AM103" s="33">
        <f t="shared" si="32"/>
        <v>192.76</v>
      </c>
      <c r="AN103" s="82">
        <f t="shared" si="33"/>
        <v>1.3248109965635739</v>
      </c>
      <c r="AO103" s="82">
        <f t="shared" si="34"/>
        <v>47.259999999999991</v>
      </c>
      <c r="AP103" s="83">
        <f t="shared" si="35"/>
        <v>0.24517534758248596</v>
      </c>
    </row>
    <row r="104" spans="1:42" x14ac:dyDescent="0.25">
      <c r="A104" s="14" t="s">
        <v>23</v>
      </c>
      <c r="B104" s="14" t="s">
        <v>34</v>
      </c>
      <c r="C104" s="15" t="s">
        <v>201</v>
      </c>
      <c r="D104" s="490" t="s">
        <v>35</v>
      </c>
      <c r="E104" s="491" t="s">
        <v>36</v>
      </c>
      <c r="F104" s="16" t="s">
        <v>33</v>
      </c>
      <c r="G104" s="17">
        <v>4</v>
      </c>
      <c r="H104" s="22">
        <v>39</v>
      </c>
      <c r="I104" s="6">
        <v>0.03</v>
      </c>
      <c r="J104" s="23">
        <v>90</v>
      </c>
      <c r="K104" s="18"/>
      <c r="L104" s="19"/>
      <c r="M104" s="251">
        <f t="shared" si="28"/>
        <v>156</v>
      </c>
      <c r="N104" s="20" t="s">
        <v>199</v>
      </c>
      <c r="O104" s="495"/>
      <c r="P104" s="495"/>
      <c r="Q104" s="495"/>
      <c r="R104" s="495"/>
      <c r="S104" s="496"/>
      <c r="T104" s="497"/>
      <c r="U104" s="497"/>
      <c r="V104" s="497"/>
      <c r="W104" s="497">
        <v>1</v>
      </c>
      <c r="X104" s="497">
        <v>1</v>
      </c>
      <c r="Y104" s="497">
        <v>1</v>
      </c>
      <c r="Z104" s="497">
        <v>1</v>
      </c>
      <c r="AA104" s="497"/>
      <c r="AB104" s="497"/>
      <c r="AC104" s="82">
        <f t="shared" si="29"/>
        <v>151.32</v>
      </c>
      <c r="AD104" s="33">
        <f t="shared" si="27"/>
        <v>360</v>
      </c>
      <c r="AE104" s="82">
        <f t="shared" si="30"/>
        <v>2.3790642347343378</v>
      </c>
      <c r="AF104" s="33">
        <f>AD104*'Hypothése des ventes'!$G$18</f>
        <v>144</v>
      </c>
      <c r="AG104" s="33">
        <f>(AD104-(AD104*'Hypothése des ventes'!$H$17))*'Hypothése des ventes'!$H$18</f>
        <v>32.4</v>
      </c>
      <c r="AH104" s="33">
        <f>(AD104-(AD104*'Hypothése des ventes'!$I$17))*'Hypothése des ventes'!$I$18</f>
        <v>0</v>
      </c>
      <c r="AI104" s="33">
        <f>(AD104-(AD104*'Hypothése des ventes'!$J$17))*'Hypothése des ventes'!$J$18</f>
        <v>50.400000000000006</v>
      </c>
      <c r="AJ104" s="33">
        <f>(AD104-(AD104*'Hypothése des ventes'!$K$17))*'Hypothése des ventes'!$K$18</f>
        <v>36</v>
      </c>
      <c r="AK104" s="33">
        <f>-(AC104*'Hypothése des ventes'!$L$18)</f>
        <v>-15.132</v>
      </c>
      <c r="AL104" s="33">
        <f t="shared" si="31"/>
        <v>0</v>
      </c>
      <c r="AM104" s="33">
        <f t="shared" si="32"/>
        <v>198.13440000000003</v>
      </c>
      <c r="AN104" s="82">
        <f t="shared" si="33"/>
        <v>1.3093735130848536</v>
      </c>
      <c r="AO104" s="82">
        <f t="shared" si="34"/>
        <v>46.814400000000035</v>
      </c>
      <c r="AP104" s="83">
        <f t="shared" si="35"/>
        <v>0.23627598236348674</v>
      </c>
    </row>
    <row r="105" spans="1:42" x14ac:dyDescent="0.25">
      <c r="A105" s="305" t="s">
        <v>23</v>
      </c>
      <c r="B105" s="305" t="s">
        <v>34</v>
      </c>
      <c r="C105" s="316" t="s">
        <v>201</v>
      </c>
      <c r="D105" s="457" t="s">
        <v>37</v>
      </c>
      <c r="E105" s="458" t="s">
        <v>36</v>
      </c>
      <c r="F105" s="306" t="s">
        <v>33</v>
      </c>
      <c r="G105" s="305">
        <v>4</v>
      </c>
      <c r="H105" s="417">
        <v>39</v>
      </c>
      <c r="I105" s="308">
        <v>0.03</v>
      </c>
      <c r="J105" s="418">
        <v>90</v>
      </c>
      <c r="K105" s="315"/>
      <c r="L105" s="310"/>
      <c r="M105" s="311">
        <f t="shared" si="28"/>
        <v>156</v>
      </c>
      <c r="N105" s="317" t="s">
        <v>199</v>
      </c>
      <c r="O105" s="459"/>
      <c r="P105" s="459"/>
      <c r="Q105" s="459"/>
      <c r="R105" s="459"/>
      <c r="S105" s="460"/>
      <c r="T105" s="460"/>
      <c r="U105" s="460"/>
      <c r="V105" s="460"/>
      <c r="W105" s="460">
        <v>1</v>
      </c>
      <c r="X105" s="460">
        <v>1</v>
      </c>
      <c r="Y105" s="460">
        <v>1</v>
      </c>
      <c r="Z105" s="460">
        <v>1</v>
      </c>
      <c r="AA105" s="460"/>
      <c r="AB105" s="460"/>
      <c r="AC105" s="246">
        <f t="shared" si="29"/>
        <v>151.32</v>
      </c>
      <c r="AD105" s="407">
        <f t="shared" si="27"/>
        <v>360</v>
      </c>
      <c r="AE105" s="246">
        <f t="shared" si="30"/>
        <v>2.3790642347343378</v>
      </c>
      <c r="AF105" s="407">
        <f>AD105*'Hypothése des ventes'!$G$18</f>
        <v>144</v>
      </c>
      <c r="AG105" s="407">
        <f>(AD105-(AD105*'Hypothése des ventes'!$H$17))*'Hypothése des ventes'!$H$18</f>
        <v>32.4</v>
      </c>
      <c r="AH105" s="407">
        <f>(AD105-(AD105*'Hypothése des ventes'!$I$17))*'Hypothése des ventes'!$I$18</f>
        <v>0</v>
      </c>
      <c r="AI105" s="407">
        <f>(AD105-(AD105*'Hypothése des ventes'!$J$17))*'Hypothése des ventes'!$J$18</f>
        <v>50.400000000000006</v>
      </c>
      <c r="AJ105" s="407">
        <f>(AD105-(AD105*'Hypothése des ventes'!$K$17))*'Hypothése des ventes'!$K$18</f>
        <v>36</v>
      </c>
      <c r="AK105" s="407">
        <f>-(AC105*'Hypothése des ventes'!$L$18)</f>
        <v>-15.132</v>
      </c>
      <c r="AL105" s="407">
        <f t="shared" si="31"/>
        <v>0</v>
      </c>
      <c r="AM105" s="407">
        <f t="shared" si="32"/>
        <v>198.13440000000003</v>
      </c>
      <c r="AN105" s="246">
        <f t="shared" si="33"/>
        <v>1.3093735130848536</v>
      </c>
      <c r="AO105" s="246">
        <f t="shared" si="34"/>
        <v>46.814400000000035</v>
      </c>
      <c r="AP105" s="247">
        <f t="shared" si="35"/>
        <v>0.23627598236348674</v>
      </c>
    </row>
    <row r="106" spans="1:42" x14ac:dyDescent="0.25">
      <c r="A106" s="14" t="s">
        <v>23</v>
      </c>
      <c r="B106" s="14" t="s">
        <v>34</v>
      </c>
      <c r="C106" s="15" t="s">
        <v>201</v>
      </c>
      <c r="D106" s="24" t="s">
        <v>38</v>
      </c>
      <c r="E106" s="25" t="s">
        <v>39</v>
      </c>
      <c r="F106" s="16" t="s">
        <v>33</v>
      </c>
      <c r="G106" s="14">
        <v>5</v>
      </c>
      <c r="H106" s="22">
        <v>35</v>
      </c>
      <c r="I106" s="6">
        <v>0.03</v>
      </c>
      <c r="J106" s="23">
        <v>80</v>
      </c>
      <c r="K106" s="18"/>
      <c r="L106" s="19"/>
      <c r="M106" s="251">
        <f t="shared" si="28"/>
        <v>175</v>
      </c>
      <c r="N106" s="20" t="s">
        <v>199</v>
      </c>
      <c r="O106" s="27"/>
      <c r="P106" s="27"/>
      <c r="Q106" s="27"/>
      <c r="R106" s="27"/>
      <c r="S106" s="53"/>
      <c r="T106" s="53"/>
      <c r="U106" s="53"/>
      <c r="V106" s="53"/>
      <c r="W106" s="53">
        <v>1</v>
      </c>
      <c r="X106" s="53">
        <v>1</v>
      </c>
      <c r="Y106" s="53">
        <v>1</v>
      </c>
      <c r="Z106" s="53">
        <v>1</v>
      </c>
      <c r="AA106" s="53">
        <v>1</v>
      </c>
      <c r="AB106" s="53"/>
      <c r="AC106" s="82">
        <f t="shared" si="29"/>
        <v>169.75</v>
      </c>
      <c r="AD106" s="33">
        <f t="shared" si="27"/>
        <v>400</v>
      </c>
      <c r="AE106" s="82">
        <f t="shared" si="30"/>
        <v>2.3564064801178204</v>
      </c>
      <c r="AF106" s="33">
        <f>AD106*'Hypothése des ventes'!$G$18</f>
        <v>160</v>
      </c>
      <c r="AG106" s="33">
        <f>(AD106-(AD106*'Hypothése des ventes'!$H$17))*'Hypothése des ventes'!$H$18</f>
        <v>36</v>
      </c>
      <c r="AH106" s="33">
        <f>(AD106-(AD106*'Hypothése des ventes'!$I$17))*'Hypothése des ventes'!$I$18</f>
        <v>0</v>
      </c>
      <c r="AI106" s="33">
        <f>(AD106-(AD106*'Hypothése des ventes'!$J$17))*'Hypothése des ventes'!$J$18</f>
        <v>56</v>
      </c>
      <c r="AJ106" s="33">
        <f>(AD106-(AD106*'Hypothése des ventes'!$K$17))*'Hypothése des ventes'!$K$18</f>
        <v>40</v>
      </c>
      <c r="AK106" s="33">
        <f>-(AC106*'Hypothése des ventes'!$L$18)</f>
        <v>-16.975000000000001</v>
      </c>
      <c r="AL106" s="33">
        <f t="shared" si="31"/>
        <v>0</v>
      </c>
      <c r="AM106" s="33">
        <f t="shared" si="32"/>
        <v>220.01999999999998</v>
      </c>
      <c r="AN106" s="82">
        <f t="shared" si="33"/>
        <v>1.296141384388807</v>
      </c>
      <c r="AO106" s="82">
        <f t="shared" si="34"/>
        <v>50.269999999999982</v>
      </c>
      <c r="AP106" s="83">
        <f t="shared" si="35"/>
        <v>0.22847922916098531</v>
      </c>
    </row>
    <row r="107" spans="1:42" x14ac:dyDescent="0.25">
      <c r="A107" s="14" t="s">
        <v>23</v>
      </c>
      <c r="B107" s="14" t="s">
        <v>40</v>
      </c>
      <c r="C107" s="15" t="s">
        <v>201</v>
      </c>
      <c r="D107" s="24" t="s">
        <v>41</v>
      </c>
      <c r="E107" s="25" t="s">
        <v>42</v>
      </c>
      <c r="F107" s="16" t="s">
        <v>33</v>
      </c>
      <c r="G107" s="14">
        <v>5</v>
      </c>
      <c r="H107" s="22">
        <v>43</v>
      </c>
      <c r="I107" s="6">
        <v>0.03</v>
      </c>
      <c r="J107" s="23">
        <v>100</v>
      </c>
      <c r="K107" s="18"/>
      <c r="L107" s="19"/>
      <c r="M107" s="251">
        <f t="shared" si="28"/>
        <v>215</v>
      </c>
      <c r="N107" s="20" t="s">
        <v>199</v>
      </c>
      <c r="O107" s="27"/>
      <c r="P107" s="27"/>
      <c r="Q107" s="27"/>
      <c r="R107" s="27"/>
      <c r="S107" s="53"/>
      <c r="T107" s="53"/>
      <c r="U107" s="53"/>
      <c r="V107" s="53">
        <v>2</v>
      </c>
      <c r="W107" s="53">
        <v>1</v>
      </c>
      <c r="X107" s="53">
        <v>1</v>
      </c>
      <c r="Y107" s="53">
        <v>1</v>
      </c>
      <c r="Z107" s="53"/>
      <c r="AA107" s="53"/>
      <c r="AB107" s="53"/>
      <c r="AC107" s="82">
        <f t="shared" si="29"/>
        <v>208.55</v>
      </c>
      <c r="AD107" s="33">
        <f t="shared" si="27"/>
        <v>500</v>
      </c>
      <c r="AE107" s="82">
        <f t="shared" si="30"/>
        <v>2.397506593143131</v>
      </c>
      <c r="AF107" s="33">
        <f>AD107*'Hypothése des ventes'!$G$18</f>
        <v>200</v>
      </c>
      <c r="AG107" s="33">
        <f>(AD107-(AD107*'Hypothése des ventes'!$H$17))*'Hypothése des ventes'!$H$18</f>
        <v>45</v>
      </c>
      <c r="AH107" s="33">
        <f>(AD107-(AD107*'Hypothése des ventes'!$I$17))*'Hypothése des ventes'!$I$18</f>
        <v>0</v>
      </c>
      <c r="AI107" s="33">
        <f>(AD107-(AD107*'Hypothése des ventes'!$J$17))*'Hypothése des ventes'!$J$18</f>
        <v>70</v>
      </c>
      <c r="AJ107" s="33">
        <f>(AD107-(AD107*'Hypothése des ventes'!$K$17))*'Hypothése des ventes'!$K$18</f>
        <v>50</v>
      </c>
      <c r="AK107" s="33">
        <f>-(AC107*'Hypothése des ventes'!$L$18)</f>
        <v>-20.855000000000004</v>
      </c>
      <c r="AL107" s="33">
        <f t="shared" si="31"/>
        <v>0</v>
      </c>
      <c r="AM107" s="33">
        <f t="shared" si="32"/>
        <v>275.31599999999997</v>
      </c>
      <c r="AN107" s="82">
        <f t="shared" si="33"/>
        <v>1.3201438503955885</v>
      </c>
      <c r="AO107" s="82">
        <f t="shared" si="34"/>
        <v>66.765999999999963</v>
      </c>
      <c r="AP107" s="83">
        <f t="shared" si="35"/>
        <v>0.2425067921951502</v>
      </c>
    </row>
    <row r="108" spans="1:42" x14ac:dyDescent="0.25">
      <c r="A108" s="14" t="s">
        <v>23</v>
      </c>
      <c r="B108" s="14" t="s">
        <v>40</v>
      </c>
      <c r="C108" s="15" t="s">
        <v>201</v>
      </c>
      <c r="D108" s="24" t="s">
        <v>43</v>
      </c>
      <c r="E108" s="25" t="s">
        <v>42</v>
      </c>
      <c r="F108" s="16" t="s">
        <v>33</v>
      </c>
      <c r="G108" s="14">
        <v>5</v>
      </c>
      <c r="H108" s="22">
        <v>43</v>
      </c>
      <c r="I108" s="6">
        <v>0.03</v>
      </c>
      <c r="J108" s="23">
        <v>100</v>
      </c>
      <c r="K108" s="18"/>
      <c r="L108" s="19"/>
      <c r="M108" s="251">
        <f t="shared" si="28"/>
        <v>215</v>
      </c>
      <c r="N108" s="20" t="s">
        <v>199</v>
      </c>
      <c r="O108" s="27"/>
      <c r="P108" s="27"/>
      <c r="Q108" s="27"/>
      <c r="R108" s="27"/>
      <c r="S108" s="53"/>
      <c r="T108" s="53"/>
      <c r="U108" s="53">
        <v>1</v>
      </c>
      <c r="V108" s="53">
        <v>2</v>
      </c>
      <c r="W108" s="53">
        <v>1</v>
      </c>
      <c r="X108" s="53">
        <v>1</v>
      </c>
      <c r="Y108" s="53"/>
      <c r="Z108" s="53"/>
      <c r="AA108" s="53"/>
      <c r="AB108" s="53"/>
      <c r="AC108" s="82">
        <f t="shared" si="29"/>
        <v>208.55</v>
      </c>
      <c r="AD108" s="33">
        <f t="shared" si="27"/>
        <v>500</v>
      </c>
      <c r="AE108" s="82">
        <f t="shared" si="30"/>
        <v>2.397506593143131</v>
      </c>
      <c r="AF108" s="33">
        <f>AD108*'Hypothése des ventes'!$G$18</f>
        <v>200</v>
      </c>
      <c r="AG108" s="33">
        <f>(AD108-(AD108*'Hypothése des ventes'!$H$17))*'Hypothése des ventes'!$H$18</f>
        <v>45</v>
      </c>
      <c r="AH108" s="33">
        <f>(AD108-(AD108*'Hypothése des ventes'!$I$17))*'Hypothése des ventes'!$I$18</f>
        <v>0</v>
      </c>
      <c r="AI108" s="33">
        <f>(AD108-(AD108*'Hypothése des ventes'!$J$17))*'Hypothése des ventes'!$J$18</f>
        <v>70</v>
      </c>
      <c r="AJ108" s="33">
        <f>(AD108-(AD108*'Hypothése des ventes'!$K$17))*'Hypothése des ventes'!$K$18</f>
        <v>50</v>
      </c>
      <c r="AK108" s="33">
        <f>-(AC108*'Hypothése des ventes'!$L$18)</f>
        <v>-20.855000000000004</v>
      </c>
      <c r="AL108" s="33">
        <f t="shared" si="31"/>
        <v>0</v>
      </c>
      <c r="AM108" s="33">
        <f t="shared" si="32"/>
        <v>275.31599999999997</v>
      </c>
      <c r="AN108" s="82">
        <f t="shared" si="33"/>
        <v>1.3201438503955885</v>
      </c>
      <c r="AO108" s="82">
        <f t="shared" si="34"/>
        <v>66.765999999999963</v>
      </c>
      <c r="AP108" s="83">
        <f t="shared" si="35"/>
        <v>0.2425067921951502</v>
      </c>
    </row>
    <row r="109" spans="1:42" x14ac:dyDescent="0.25">
      <c r="A109" s="14" t="s">
        <v>23</v>
      </c>
      <c r="B109" s="14" t="s">
        <v>44</v>
      </c>
      <c r="C109" s="15" t="s">
        <v>201</v>
      </c>
      <c r="D109" s="24" t="s">
        <v>45</v>
      </c>
      <c r="E109" s="25" t="s">
        <v>46</v>
      </c>
      <c r="F109" s="16" t="s">
        <v>33</v>
      </c>
      <c r="G109" s="14">
        <v>6</v>
      </c>
      <c r="H109" s="22">
        <v>61</v>
      </c>
      <c r="I109" s="6">
        <v>0.03</v>
      </c>
      <c r="J109" s="23">
        <v>140</v>
      </c>
      <c r="K109" s="18"/>
      <c r="L109" s="19"/>
      <c r="M109" s="251">
        <f t="shared" si="28"/>
        <v>366</v>
      </c>
      <c r="N109" s="20" t="s">
        <v>199</v>
      </c>
      <c r="O109" s="27"/>
      <c r="P109" s="27"/>
      <c r="Q109" s="27"/>
      <c r="R109" s="27"/>
      <c r="S109" s="53"/>
      <c r="T109" s="53"/>
      <c r="U109" s="53"/>
      <c r="V109" s="53">
        <v>1</v>
      </c>
      <c r="W109" s="53">
        <v>1</v>
      </c>
      <c r="X109" s="53">
        <v>2</v>
      </c>
      <c r="Y109" s="53">
        <v>1</v>
      </c>
      <c r="Z109" s="53">
        <v>1</v>
      </c>
      <c r="AA109" s="53"/>
      <c r="AB109" s="53"/>
      <c r="AC109" s="82">
        <f t="shared" si="29"/>
        <v>355.02</v>
      </c>
      <c r="AD109" s="33">
        <f t="shared" si="27"/>
        <v>840</v>
      </c>
      <c r="AE109" s="82">
        <f t="shared" si="30"/>
        <v>2.3660638837248609</v>
      </c>
      <c r="AF109" s="33">
        <f>AD109*'Hypothése des ventes'!$G$18</f>
        <v>336</v>
      </c>
      <c r="AG109" s="33">
        <f>(AD109-(AD109*'Hypothése des ventes'!$H$17))*'Hypothése des ventes'!$H$18</f>
        <v>75.600000000000009</v>
      </c>
      <c r="AH109" s="33">
        <f>(AD109-(AD109*'Hypothése des ventes'!$I$17))*'Hypothése des ventes'!$I$18</f>
        <v>0</v>
      </c>
      <c r="AI109" s="33">
        <f>(AD109-(AD109*'Hypothése des ventes'!$J$17))*'Hypothése des ventes'!$J$18</f>
        <v>117.60000000000001</v>
      </c>
      <c r="AJ109" s="33">
        <f>(AD109-(AD109*'Hypothése des ventes'!$K$17))*'Hypothése des ventes'!$K$18</f>
        <v>84</v>
      </c>
      <c r="AK109" s="33">
        <f>-(AC109*'Hypothése des ventes'!$L$18)</f>
        <v>-35.502000000000002</v>
      </c>
      <c r="AL109" s="33">
        <f t="shared" si="31"/>
        <v>0</v>
      </c>
      <c r="AM109" s="33">
        <f t="shared" si="32"/>
        <v>462.15840000000009</v>
      </c>
      <c r="AN109" s="82">
        <f t="shared" si="33"/>
        <v>1.3017813080953189</v>
      </c>
      <c r="AO109" s="82">
        <f t="shared" si="34"/>
        <v>107.1384000000001</v>
      </c>
      <c r="AP109" s="83">
        <f t="shared" si="35"/>
        <v>0.23182181693549242</v>
      </c>
    </row>
    <row r="110" spans="1:42" x14ac:dyDescent="0.25">
      <c r="A110" s="14" t="s">
        <v>23</v>
      </c>
      <c r="B110" s="14" t="s">
        <v>44</v>
      </c>
      <c r="C110" s="15" t="s">
        <v>201</v>
      </c>
      <c r="D110" s="24" t="s">
        <v>47</v>
      </c>
      <c r="E110" s="25" t="s">
        <v>46</v>
      </c>
      <c r="F110" s="16" t="s">
        <v>33</v>
      </c>
      <c r="G110" s="14">
        <v>5</v>
      </c>
      <c r="H110" s="22">
        <v>61</v>
      </c>
      <c r="I110" s="6">
        <v>0.03</v>
      </c>
      <c r="J110" s="23">
        <v>140</v>
      </c>
      <c r="K110" s="18"/>
      <c r="L110" s="19"/>
      <c r="M110" s="251">
        <f t="shared" si="28"/>
        <v>305</v>
      </c>
      <c r="N110" s="20" t="s">
        <v>199</v>
      </c>
      <c r="O110" s="27"/>
      <c r="P110" s="27"/>
      <c r="Q110" s="27"/>
      <c r="R110" s="27"/>
      <c r="S110" s="53"/>
      <c r="T110" s="53"/>
      <c r="U110" s="53"/>
      <c r="V110" s="53"/>
      <c r="W110" s="53">
        <v>1</v>
      </c>
      <c r="X110" s="53">
        <v>1</v>
      </c>
      <c r="Y110" s="53">
        <v>1</v>
      </c>
      <c r="Z110" s="53">
        <v>1</v>
      </c>
      <c r="AA110" s="53">
        <v>1</v>
      </c>
      <c r="AB110" s="53"/>
      <c r="AC110" s="82">
        <f t="shared" si="29"/>
        <v>295.85000000000002</v>
      </c>
      <c r="AD110" s="33">
        <f t="shared" si="27"/>
        <v>700</v>
      </c>
      <c r="AE110" s="82">
        <f t="shared" si="30"/>
        <v>2.3660638837248604</v>
      </c>
      <c r="AF110" s="33">
        <f>AD110*'Hypothése des ventes'!$G$18</f>
        <v>280</v>
      </c>
      <c r="AG110" s="33">
        <f>(AD110-(AD110*'Hypothése des ventes'!$H$17))*'Hypothése des ventes'!$H$18</f>
        <v>63</v>
      </c>
      <c r="AH110" s="33">
        <f>(AD110-(AD110*'Hypothése des ventes'!$I$17))*'Hypothése des ventes'!$I$18</f>
        <v>0</v>
      </c>
      <c r="AI110" s="33">
        <f>(AD110-(AD110*'Hypothése des ventes'!$J$17))*'Hypothése des ventes'!$J$18</f>
        <v>98</v>
      </c>
      <c r="AJ110" s="33">
        <f>(AD110-(AD110*'Hypothése des ventes'!$K$17))*'Hypothése des ventes'!$K$18</f>
        <v>70</v>
      </c>
      <c r="AK110" s="33">
        <f>-(AC110*'Hypothése des ventes'!$L$18)</f>
        <v>-29.585000000000004</v>
      </c>
      <c r="AL110" s="33">
        <f t="shared" si="31"/>
        <v>0</v>
      </c>
      <c r="AM110" s="33">
        <f t="shared" si="32"/>
        <v>385.13200000000006</v>
      </c>
      <c r="AN110" s="82">
        <f t="shared" si="33"/>
        <v>1.3017813080953187</v>
      </c>
      <c r="AO110" s="82">
        <f t="shared" si="34"/>
        <v>89.282000000000039</v>
      </c>
      <c r="AP110" s="83">
        <f t="shared" si="35"/>
        <v>0.23182181693549231</v>
      </c>
    </row>
    <row r="111" spans="1:42" x14ac:dyDescent="0.25">
      <c r="A111" s="14" t="s">
        <v>23</v>
      </c>
      <c r="B111" s="14" t="s">
        <v>44</v>
      </c>
      <c r="C111" s="15" t="s">
        <v>201</v>
      </c>
      <c r="D111" s="24" t="s">
        <v>48</v>
      </c>
      <c r="E111" s="25" t="s">
        <v>49</v>
      </c>
      <c r="F111" s="16" t="s">
        <v>33</v>
      </c>
      <c r="G111" s="14">
        <v>6</v>
      </c>
      <c r="H111" s="22">
        <v>70</v>
      </c>
      <c r="I111" s="6">
        <v>0.03</v>
      </c>
      <c r="J111" s="23">
        <v>160</v>
      </c>
      <c r="K111" s="18"/>
      <c r="L111" s="19"/>
      <c r="M111" s="251">
        <f t="shared" si="28"/>
        <v>420</v>
      </c>
      <c r="N111" s="20" t="s">
        <v>199</v>
      </c>
      <c r="O111" s="30"/>
      <c r="P111" s="30"/>
      <c r="Q111" s="30"/>
      <c r="R111" s="30"/>
      <c r="S111" s="53"/>
      <c r="T111" s="53"/>
      <c r="U111" s="53"/>
      <c r="V111" s="53">
        <v>1</v>
      </c>
      <c r="W111" s="53">
        <v>1</v>
      </c>
      <c r="X111" s="53">
        <v>2</v>
      </c>
      <c r="Y111" s="53">
        <v>1</v>
      </c>
      <c r="Z111" s="53">
        <v>1</v>
      </c>
      <c r="AA111" s="53"/>
      <c r="AB111" s="53"/>
      <c r="AC111" s="82">
        <f t="shared" si="29"/>
        <v>407.40000000000003</v>
      </c>
      <c r="AD111" s="33">
        <f t="shared" si="27"/>
        <v>960</v>
      </c>
      <c r="AE111" s="82">
        <f t="shared" si="30"/>
        <v>2.3564064801178199</v>
      </c>
      <c r="AF111" s="33">
        <f>AD111*'Hypothése des ventes'!$G$18</f>
        <v>384</v>
      </c>
      <c r="AG111" s="33">
        <f>(AD111-(AD111*'Hypothése des ventes'!$H$17))*'Hypothése des ventes'!$H$18</f>
        <v>86.4</v>
      </c>
      <c r="AH111" s="33">
        <f>(AD111-(AD111*'Hypothése des ventes'!$I$17))*'Hypothése des ventes'!$I$18</f>
        <v>0</v>
      </c>
      <c r="AI111" s="33">
        <f>(AD111-(AD111*'Hypothése des ventes'!$J$17))*'Hypothése des ventes'!$J$18</f>
        <v>134.4</v>
      </c>
      <c r="AJ111" s="33">
        <f>(AD111-(AD111*'Hypothése des ventes'!$K$17))*'Hypothése des ventes'!$K$18</f>
        <v>96</v>
      </c>
      <c r="AK111" s="33">
        <f>-(AC111*'Hypothése des ventes'!$L$18)</f>
        <v>-40.740000000000009</v>
      </c>
      <c r="AL111" s="33">
        <f t="shared" si="31"/>
        <v>0</v>
      </c>
      <c r="AM111" s="33">
        <f t="shared" si="32"/>
        <v>528.048</v>
      </c>
      <c r="AN111" s="82">
        <f t="shared" si="33"/>
        <v>1.296141384388807</v>
      </c>
      <c r="AO111" s="82">
        <f t="shared" si="34"/>
        <v>120.64799999999997</v>
      </c>
      <c r="AP111" s="83">
        <f t="shared" si="35"/>
        <v>0.22847922916098531</v>
      </c>
    </row>
    <row r="112" spans="1:42" x14ac:dyDescent="0.25">
      <c r="A112" s="14" t="s">
        <v>23</v>
      </c>
      <c r="B112" s="14" t="s">
        <v>50</v>
      </c>
      <c r="C112" s="15" t="s">
        <v>201</v>
      </c>
      <c r="D112" s="24" t="s">
        <v>51</v>
      </c>
      <c r="E112" s="25" t="s">
        <v>52</v>
      </c>
      <c r="F112" s="16" t="s">
        <v>27</v>
      </c>
      <c r="G112" s="14">
        <v>3</v>
      </c>
      <c r="H112" s="22">
        <v>13</v>
      </c>
      <c r="I112" s="6">
        <v>0.03</v>
      </c>
      <c r="J112" s="23">
        <v>30</v>
      </c>
      <c r="K112" s="18"/>
      <c r="L112" s="19"/>
      <c r="M112" s="251">
        <f t="shared" si="28"/>
        <v>39</v>
      </c>
      <c r="N112" s="20" t="s">
        <v>199</v>
      </c>
      <c r="O112" s="27"/>
      <c r="P112" s="27"/>
      <c r="Q112" s="27"/>
      <c r="R112" s="27"/>
      <c r="S112" s="53"/>
      <c r="T112" s="53"/>
      <c r="U112" s="53"/>
      <c r="V112" s="53"/>
      <c r="W112" s="53"/>
      <c r="X112" s="53"/>
      <c r="Y112" s="53"/>
      <c r="Z112" s="53"/>
      <c r="AA112" s="53"/>
      <c r="AB112" s="53"/>
      <c r="AC112" s="82">
        <f t="shared" si="29"/>
        <v>37.83</v>
      </c>
      <c r="AD112" s="33">
        <f t="shared" si="27"/>
        <v>90</v>
      </c>
      <c r="AE112" s="82">
        <f t="shared" si="30"/>
        <v>2.3790642347343378</v>
      </c>
      <c r="AF112" s="33">
        <f>AD112*'Hypothése des ventes'!$G$18</f>
        <v>36</v>
      </c>
      <c r="AG112" s="33">
        <f>(AD112-(AD112*'Hypothése des ventes'!$H$17))*'Hypothése des ventes'!$H$18</f>
        <v>8.1</v>
      </c>
      <c r="AH112" s="33">
        <f>(AD112-(AD112*'Hypothése des ventes'!$I$17))*'Hypothése des ventes'!$I$18</f>
        <v>0</v>
      </c>
      <c r="AI112" s="33">
        <f>(AD112-(AD112*'Hypothése des ventes'!$J$17))*'Hypothése des ventes'!$J$18</f>
        <v>12.600000000000001</v>
      </c>
      <c r="AJ112" s="33">
        <f>(AD112-(AD112*'Hypothése des ventes'!$K$17))*'Hypothése des ventes'!$K$18</f>
        <v>9</v>
      </c>
      <c r="AK112" s="33">
        <f>-(AC112*'Hypothése des ventes'!$L$18)</f>
        <v>-3.7829999999999999</v>
      </c>
      <c r="AL112" s="33">
        <f t="shared" si="31"/>
        <v>0</v>
      </c>
      <c r="AM112" s="33">
        <f t="shared" si="32"/>
        <v>49.533600000000007</v>
      </c>
      <c r="AN112" s="82">
        <f t="shared" si="33"/>
        <v>1.3093735130848536</v>
      </c>
      <c r="AO112" s="82">
        <f t="shared" si="34"/>
        <v>11.703600000000009</v>
      </c>
      <c r="AP112" s="83">
        <f t="shared" si="35"/>
        <v>0.23627598236348674</v>
      </c>
    </row>
    <row r="113" spans="1:42" x14ac:dyDescent="0.25">
      <c r="A113" s="305" t="s">
        <v>23</v>
      </c>
      <c r="B113" s="305" t="s">
        <v>50</v>
      </c>
      <c r="C113" s="316" t="s">
        <v>201</v>
      </c>
      <c r="D113" s="457" t="s">
        <v>53</v>
      </c>
      <c r="E113" s="458" t="s">
        <v>52</v>
      </c>
      <c r="F113" s="306" t="s">
        <v>27</v>
      </c>
      <c r="G113" s="305">
        <v>3</v>
      </c>
      <c r="H113" s="417">
        <v>13</v>
      </c>
      <c r="I113" s="308">
        <v>0.03</v>
      </c>
      <c r="J113" s="418">
        <v>30</v>
      </c>
      <c r="K113" s="315"/>
      <c r="L113" s="310"/>
      <c r="M113" s="311">
        <f t="shared" si="28"/>
        <v>39</v>
      </c>
      <c r="N113" s="317" t="s">
        <v>199</v>
      </c>
      <c r="O113" s="459"/>
      <c r="P113" s="459"/>
      <c r="Q113" s="459"/>
      <c r="R113" s="459"/>
      <c r="S113" s="460"/>
      <c r="T113" s="460"/>
      <c r="U113" s="460"/>
      <c r="V113" s="460"/>
      <c r="W113" s="460"/>
      <c r="X113" s="460"/>
      <c r="Y113" s="460"/>
      <c r="Z113" s="460"/>
      <c r="AA113" s="460"/>
      <c r="AB113" s="460"/>
      <c r="AC113" s="246">
        <f t="shared" si="29"/>
        <v>37.83</v>
      </c>
      <c r="AD113" s="407">
        <f t="shared" si="27"/>
        <v>90</v>
      </c>
      <c r="AE113" s="246">
        <f t="shared" si="30"/>
        <v>2.3790642347343378</v>
      </c>
      <c r="AF113" s="407">
        <f>AD113*'Hypothése des ventes'!$G$18</f>
        <v>36</v>
      </c>
      <c r="AG113" s="407">
        <f>(AD113-(AD113*'Hypothése des ventes'!$H$17))*'Hypothése des ventes'!$H$18</f>
        <v>8.1</v>
      </c>
      <c r="AH113" s="407">
        <f>(AD113-(AD113*'Hypothése des ventes'!$I$17))*'Hypothése des ventes'!$I$18</f>
        <v>0</v>
      </c>
      <c r="AI113" s="407">
        <f>(AD113-(AD113*'Hypothése des ventes'!$J$17))*'Hypothése des ventes'!$J$18</f>
        <v>12.600000000000001</v>
      </c>
      <c r="AJ113" s="407">
        <f>(AD113-(AD113*'Hypothése des ventes'!$K$17))*'Hypothése des ventes'!$K$18</f>
        <v>9</v>
      </c>
      <c r="AK113" s="407">
        <f>-(AC113*'Hypothése des ventes'!$L$18)</f>
        <v>-3.7829999999999999</v>
      </c>
      <c r="AL113" s="407">
        <f t="shared" si="31"/>
        <v>0</v>
      </c>
      <c r="AM113" s="407">
        <f t="shared" si="32"/>
        <v>49.533600000000007</v>
      </c>
      <c r="AN113" s="246">
        <f t="shared" si="33"/>
        <v>1.3093735130848536</v>
      </c>
      <c r="AO113" s="246">
        <f t="shared" si="34"/>
        <v>11.703600000000009</v>
      </c>
      <c r="AP113" s="247">
        <f t="shared" si="35"/>
        <v>0.23627598236348674</v>
      </c>
    </row>
    <row r="114" spans="1:42" x14ac:dyDescent="0.25">
      <c r="A114" s="36"/>
      <c r="B114" s="36"/>
      <c r="C114" s="227"/>
      <c r="D114" s="36"/>
      <c r="E114" s="36"/>
      <c r="F114" s="36"/>
      <c r="G114" s="36"/>
      <c r="H114" s="36"/>
      <c r="I114" s="86"/>
      <c r="J114" s="36"/>
      <c r="K114" s="86"/>
      <c r="L114" s="36"/>
    </row>
    <row r="115" spans="1:42" x14ac:dyDescent="0.25">
      <c r="A115" s="36"/>
      <c r="B115" s="36"/>
      <c r="C115" s="227"/>
      <c r="D115" s="36"/>
      <c r="E115" s="36"/>
      <c r="F115" s="36"/>
      <c r="G115" s="36"/>
      <c r="H115" s="36"/>
      <c r="I115" s="86"/>
      <c r="J115" s="36"/>
      <c r="K115" s="86"/>
      <c r="L115" s="36"/>
    </row>
    <row r="116" spans="1:42" x14ac:dyDescent="0.25">
      <c r="A116" s="36"/>
      <c r="B116" s="36"/>
      <c r="C116" s="227"/>
      <c r="D116" s="36"/>
      <c r="E116" s="36"/>
      <c r="F116" s="36"/>
      <c r="G116" s="36"/>
      <c r="H116" s="36"/>
      <c r="I116" s="86"/>
      <c r="J116" s="36"/>
      <c r="K116" s="86"/>
      <c r="L116" s="36"/>
    </row>
    <row r="117" spans="1:42" x14ac:dyDescent="0.25">
      <c r="A117" s="36"/>
      <c r="B117" s="36"/>
      <c r="C117" s="227"/>
      <c r="D117" s="36"/>
      <c r="E117" s="36"/>
      <c r="F117" s="36"/>
      <c r="G117" s="36"/>
      <c r="H117" s="36"/>
      <c r="I117" s="86"/>
      <c r="J117" s="36"/>
      <c r="K117" s="86"/>
      <c r="L117" s="36"/>
    </row>
    <row r="118" spans="1:42" x14ac:dyDescent="0.25">
      <c r="A118" s="36"/>
      <c r="B118" s="36"/>
      <c r="C118" s="227"/>
      <c r="D118" s="36"/>
      <c r="E118" s="36"/>
      <c r="F118" s="36"/>
      <c r="G118" s="36"/>
      <c r="H118" s="36"/>
      <c r="I118" s="86"/>
      <c r="J118" s="36"/>
      <c r="K118" s="86"/>
      <c r="L118" s="36"/>
    </row>
    <row r="119" spans="1:42" x14ac:dyDescent="0.25">
      <c r="A119" s="36"/>
      <c r="B119" s="36"/>
      <c r="C119" s="227"/>
      <c r="D119" s="36"/>
      <c r="E119" s="36"/>
      <c r="F119" s="36"/>
      <c r="G119" s="36"/>
      <c r="H119" s="36"/>
      <c r="I119" s="86"/>
      <c r="J119" s="36"/>
      <c r="K119" s="86"/>
      <c r="L119" s="36"/>
    </row>
    <row r="120" spans="1:42" x14ac:dyDescent="0.25">
      <c r="A120" s="36"/>
      <c r="B120" s="36"/>
      <c r="C120" s="227"/>
      <c r="D120" s="36"/>
      <c r="E120" s="36"/>
      <c r="F120" s="36"/>
      <c r="G120" s="36"/>
      <c r="H120" s="36"/>
      <c r="I120" s="86"/>
      <c r="J120" s="36"/>
      <c r="K120" s="86"/>
      <c r="L120" s="36"/>
    </row>
    <row r="121" spans="1:42" x14ac:dyDescent="0.25">
      <c r="A121" s="36"/>
      <c r="B121" s="36"/>
      <c r="C121" s="227"/>
      <c r="D121" s="36"/>
      <c r="E121" s="36"/>
      <c r="F121" s="36"/>
      <c r="G121" s="36"/>
      <c r="H121" s="36"/>
      <c r="I121" s="86"/>
      <c r="J121" s="36"/>
      <c r="K121" s="86"/>
      <c r="L121" s="36"/>
    </row>
    <row r="122" spans="1:42" x14ac:dyDescent="0.25">
      <c r="A122" s="36"/>
      <c r="B122" s="36"/>
      <c r="C122" s="227"/>
      <c r="D122" s="36"/>
      <c r="E122" s="36"/>
      <c r="F122" s="36"/>
      <c r="G122" s="36"/>
      <c r="H122" s="36"/>
      <c r="I122" s="86"/>
      <c r="J122" s="36"/>
      <c r="K122" s="86"/>
      <c r="L122" s="36"/>
    </row>
    <row r="123" spans="1:42" x14ac:dyDescent="0.25">
      <c r="A123" s="36"/>
      <c r="B123" s="36"/>
      <c r="C123" s="227"/>
      <c r="D123" s="36"/>
      <c r="E123" s="36"/>
      <c r="F123" s="36"/>
      <c r="G123" s="36"/>
      <c r="H123" s="36"/>
      <c r="I123" s="86"/>
      <c r="J123" s="36"/>
      <c r="K123" s="86"/>
      <c r="L123" s="36"/>
    </row>
    <row r="124" spans="1:42" x14ac:dyDescent="0.25">
      <c r="A124" s="36"/>
      <c r="B124" s="36"/>
      <c r="C124" s="227"/>
      <c r="D124" s="36"/>
      <c r="E124" s="36"/>
      <c r="F124" s="36"/>
      <c r="G124" s="36"/>
      <c r="H124" s="36"/>
      <c r="I124" s="86"/>
      <c r="J124" s="36"/>
      <c r="K124" s="86"/>
      <c r="L124" s="36"/>
    </row>
    <row r="125" spans="1:42" x14ac:dyDescent="0.25">
      <c r="A125" s="36"/>
      <c r="B125" s="36"/>
      <c r="C125" s="227"/>
      <c r="D125" s="36"/>
      <c r="E125" s="36"/>
      <c r="F125" s="36"/>
      <c r="G125" s="36"/>
      <c r="H125" s="36"/>
      <c r="I125" s="86"/>
      <c r="J125" s="36"/>
      <c r="K125" s="86"/>
      <c r="L125" s="36"/>
    </row>
    <row r="126" spans="1:42" x14ac:dyDescent="0.25">
      <c r="A126" s="36"/>
      <c r="B126" s="36"/>
      <c r="C126" s="227"/>
      <c r="D126" s="36"/>
      <c r="E126" s="36"/>
      <c r="F126" s="36"/>
      <c r="G126" s="36"/>
      <c r="H126" s="36"/>
      <c r="I126" s="86"/>
      <c r="J126" s="36"/>
      <c r="K126" s="86"/>
      <c r="L126" s="36"/>
    </row>
    <row r="127" spans="1:42" x14ac:dyDescent="0.25">
      <c r="A127" s="36"/>
      <c r="B127" s="36"/>
      <c r="C127" s="227"/>
      <c r="D127" s="36"/>
      <c r="E127" s="36"/>
      <c r="F127" s="36"/>
      <c r="G127" s="36"/>
      <c r="H127" s="36"/>
      <c r="I127" s="86"/>
      <c r="J127" s="36"/>
      <c r="K127" s="86"/>
      <c r="L127" s="36"/>
    </row>
    <row r="128" spans="1:42" x14ac:dyDescent="0.25">
      <c r="A128" s="36"/>
      <c r="B128" s="36"/>
      <c r="C128" s="227"/>
      <c r="D128" s="36"/>
      <c r="E128" s="36"/>
      <c r="F128" s="36"/>
      <c r="G128" s="36"/>
      <c r="H128" s="36"/>
      <c r="I128" s="86"/>
      <c r="J128" s="36"/>
      <c r="K128" s="86"/>
      <c r="L128" s="36"/>
    </row>
    <row r="129" spans="1:12" x14ac:dyDescent="0.25">
      <c r="A129" s="36"/>
      <c r="B129" s="36"/>
      <c r="C129" s="227"/>
      <c r="D129" s="36"/>
      <c r="E129" s="36"/>
      <c r="F129" s="36"/>
      <c r="G129" s="36"/>
      <c r="H129" s="36"/>
      <c r="I129" s="86"/>
      <c r="J129" s="36"/>
      <c r="K129" s="86"/>
      <c r="L129" s="36"/>
    </row>
    <row r="130" spans="1:12" x14ac:dyDescent="0.25">
      <c r="A130" s="36"/>
      <c r="B130" s="36"/>
      <c r="C130" s="227"/>
      <c r="D130" s="36"/>
      <c r="E130" s="36"/>
      <c r="F130" s="36"/>
      <c r="G130" s="36"/>
      <c r="H130" s="36"/>
      <c r="I130" s="86"/>
      <c r="J130" s="36"/>
      <c r="K130" s="86"/>
      <c r="L130" s="36"/>
    </row>
    <row r="131" spans="1:12" x14ac:dyDescent="0.25">
      <c r="A131" s="36"/>
      <c r="B131" s="36"/>
      <c r="C131" s="227"/>
      <c r="D131" s="36"/>
      <c r="E131" s="36"/>
      <c r="F131" s="36"/>
      <c r="G131" s="36"/>
      <c r="H131" s="36"/>
      <c r="I131" s="86"/>
      <c r="J131" s="36"/>
      <c r="K131" s="86"/>
      <c r="L131" s="36"/>
    </row>
    <row r="132" spans="1:12" x14ac:dyDescent="0.25">
      <c r="A132" s="36"/>
      <c r="B132" s="36"/>
      <c r="C132" s="227"/>
      <c r="D132" s="36"/>
      <c r="E132" s="36"/>
      <c r="F132" s="36"/>
      <c r="G132" s="36"/>
      <c r="H132" s="36"/>
      <c r="I132" s="86"/>
      <c r="J132" s="36"/>
      <c r="K132" s="86"/>
      <c r="L132" s="36"/>
    </row>
    <row r="133" spans="1:12" x14ac:dyDescent="0.25">
      <c r="A133" s="36"/>
      <c r="B133" s="36"/>
      <c r="C133" s="227"/>
      <c r="D133" s="36"/>
      <c r="E133" s="36"/>
      <c r="F133" s="36"/>
      <c r="G133" s="36"/>
      <c r="H133" s="36"/>
      <c r="I133" s="86"/>
      <c r="J133" s="36"/>
      <c r="K133" s="86"/>
      <c r="L133" s="36"/>
    </row>
    <row r="134" spans="1:12" x14ac:dyDescent="0.25">
      <c r="A134" s="36"/>
      <c r="B134" s="36"/>
      <c r="C134" s="227"/>
      <c r="D134" s="36"/>
      <c r="E134" s="36"/>
      <c r="F134" s="36"/>
      <c r="G134" s="36"/>
      <c r="H134" s="36"/>
      <c r="I134" s="86"/>
      <c r="J134" s="36"/>
      <c r="K134" s="86"/>
      <c r="L134" s="36"/>
    </row>
    <row r="135" spans="1:12" x14ac:dyDescent="0.25">
      <c r="A135" s="36"/>
      <c r="B135" s="36"/>
      <c r="C135" s="227"/>
      <c r="D135" s="36"/>
      <c r="E135" s="36"/>
      <c r="F135" s="36"/>
      <c r="G135" s="36"/>
      <c r="H135" s="36"/>
      <c r="I135" s="86"/>
      <c r="J135" s="36"/>
      <c r="K135" s="86"/>
      <c r="L135" s="36"/>
    </row>
    <row r="136" spans="1:12" x14ac:dyDescent="0.25">
      <c r="A136" s="36"/>
      <c r="B136" s="36"/>
      <c r="C136" s="227"/>
      <c r="D136" s="36"/>
      <c r="E136" s="36"/>
      <c r="F136" s="36"/>
      <c r="G136" s="36"/>
      <c r="H136" s="36"/>
      <c r="I136" s="86"/>
      <c r="J136" s="36"/>
      <c r="K136" s="86"/>
      <c r="L136" s="36"/>
    </row>
    <row r="137" spans="1:12" x14ac:dyDescent="0.25">
      <c r="A137" s="36"/>
      <c r="B137" s="36"/>
      <c r="C137" s="227"/>
      <c r="D137" s="36"/>
      <c r="E137" s="36"/>
      <c r="F137" s="36"/>
      <c r="G137" s="36"/>
      <c r="H137" s="36"/>
      <c r="I137" s="86"/>
      <c r="J137" s="36"/>
      <c r="K137" s="86"/>
      <c r="L137" s="36"/>
    </row>
    <row r="138" spans="1:12" x14ac:dyDescent="0.25">
      <c r="A138" s="36"/>
      <c r="B138" s="36"/>
      <c r="C138" s="227"/>
      <c r="D138" s="36"/>
      <c r="E138" s="36"/>
      <c r="F138" s="36"/>
      <c r="G138" s="36"/>
      <c r="H138" s="36"/>
      <c r="I138" s="86"/>
      <c r="J138" s="36"/>
      <c r="K138" s="86"/>
      <c r="L138" s="36"/>
    </row>
    <row r="139" spans="1:12" x14ac:dyDescent="0.25">
      <c r="A139" s="36"/>
      <c r="B139" s="36"/>
      <c r="C139" s="227"/>
      <c r="D139" s="36"/>
      <c r="E139" s="36"/>
      <c r="F139" s="36"/>
      <c r="G139" s="36"/>
      <c r="H139" s="36"/>
      <c r="I139" s="86"/>
      <c r="J139" s="36"/>
      <c r="K139" s="86"/>
      <c r="L139" s="36"/>
    </row>
    <row r="140" spans="1:12" x14ac:dyDescent="0.25">
      <c r="A140" s="36"/>
      <c r="B140" s="36"/>
      <c r="C140" s="227"/>
      <c r="D140" s="36"/>
      <c r="E140" s="36"/>
      <c r="F140" s="36"/>
      <c r="G140" s="36"/>
      <c r="H140" s="36"/>
      <c r="I140" s="86"/>
      <c r="J140" s="36"/>
      <c r="K140" s="86"/>
      <c r="L140" s="36"/>
    </row>
    <row r="141" spans="1:12" x14ac:dyDescent="0.25">
      <c r="A141" s="36"/>
      <c r="B141" s="36"/>
      <c r="C141" s="227"/>
      <c r="D141" s="36"/>
      <c r="E141" s="36"/>
      <c r="F141" s="36"/>
      <c r="G141" s="36"/>
      <c r="H141" s="36"/>
      <c r="I141" s="86"/>
      <c r="J141" s="36"/>
      <c r="K141" s="86"/>
      <c r="L141" s="36"/>
    </row>
    <row r="142" spans="1:12" x14ac:dyDescent="0.25">
      <c r="A142" s="36"/>
      <c r="B142" s="36"/>
      <c r="C142" s="227"/>
      <c r="D142" s="36"/>
      <c r="E142" s="36"/>
      <c r="F142" s="36"/>
      <c r="G142" s="36"/>
      <c r="H142" s="36"/>
      <c r="I142" s="86"/>
      <c r="J142" s="36"/>
      <c r="K142" s="86"/>
      <c r="L142" s="36"/>
    </row>
    <row r="143" spans="1:12" x14ac:dyDescent="0.25">
      <c r="A143" s="36"/>
      <c r="B143" s="36"/>
      <c r="C143" s="227"/>
      <c r="D143" s="36"/>
      <c r="E143" s="36"/>
      <c r="F143" s="36"/>
      <c r="G143" s="36"/>
      <c r="H143" s="36"/>
      <c r="I143" s="86"/>
      <c r="J143" s="36"/>
      <c r="K143" s="86"/>
      <c r="L143" s="36"/>
    </row>
    <row r="144" spans="1:12" x14ac:dyDescent="0.25">
      <c r="A144" s="36"/>
      <c r="B144" s="36"/>
      <c r="C144" s="227"/>
      <c r="D144" s="36"/>
      <c r="E144" s="36"/>
      <c r="F144" s="36"/>
      <c r="G144" s="36"/>
      <c r="H144" s="36"/>
      <c r="I144" s="86"/>
      <c r="J144" s="36"/>
      <c r="K144" s="86"/>
      <c r="L144" s="36"/>
    </row>
    <row r="145" spans="1:12" x14ac:dyDescent="0.25">
      <c r="A145" s="36"/>
      <c r="B145" s="36"/>
      <c r="C145" s="227"/>
      <c r="D145" s="36"/>
      <c r="E145" s="36"/>
      <c r="F145" s="36"/>
      <c r="G145" s="36"/>
      <c r="H145" s="36"/>
      <c r="I145" s="86"/>
      <c r="J145" s="36"/>
      <c r="K145" s="86"/>
      <c r="L145" s="36"/>
    </row>
    <row r="146" spans="1:12" x14ac:dyDescent="0.25">
      <c r="A146" s="36"/>
      <c r="B146" s="36"/>
      <c r="C146" s="227"/>
      <c r="D146" s="36"/>
      <c r="E146" s="36"/>
      <c r="F146" s="36"/>
      <c r="G146" s="36"/>
      <c r="H146" s="36"/>
      <c r="I146" s="86"/>
      <c r="J146" s="36"/>
      <c r="K146" s="86"/>
      <c r="L146" s="36"/>
    </row>
    <row r="147" spans="1:12" x14ac:dyDescent="0.25">
      <c r="A147" s="36"/>
      <c r="B147" s="36"/>
      <c r="C147" s="227"/>
      <c r="D147" s="36"/>
      <c r="E147" s="36"/>
      <c r="F147" s="36"/>
      <c r="G147" s="36"/>
      <c r="H147" s="36"/>
      <c r="I147" s="86"/>
      <c r="J147" s="36"/>
      <c r="K147" s="86"/>
      <c r="L147" s="36"/>
    </row>
    <row r="148" spans="1:12" x14ac:dyDescent="0.25">
      <c r="A148" s="36"/>
      <c r="B148" s="36"/>
      <c r="C148" s="227"/>
      <c r="D148" s="36"/>
      <c r="E148" s="36"/>
      <c r="F148" s="36"/>
      <c r="G148" s="36"/>
      <c r="H148" s="36"/>
      <c r="I148" s="86"/>
      <c r="J148" s="36"/>
      <c r="K148" s="86"/>
      <c r="L148" s="36"/>
    </row>
    <row r="149" spans="1:12" x14ac:dyDescent="0.25">
      <c r="A149" s="36"/>
      <c r="B149" s="36"/>
      <c r="C149" s="227"/>
      <c r="D149" s="36"/>
      <c r="E149" s="36"/>
      <c r="F149" s="36"/>
      <c r="G149" s="36"/>
      <c r="H149" s="36"/>
      <c r="I149" s="86"/>
      <c r="J149" s="36"/>
      <c r="K149" s="86"/>
      <c r="L149" s="36"/>
    </row>
    <row r="150" spans="1:12" x14ac:dyDescent="0.25">
      <c r="A150" s="36"/>
      <c r="B150" s="36"/>
      <c r="C150" s="227"/>
      <c r="D150" s="36"/>
      <c r="E150" s="36"/>
      <c r="F150" s="36"/>
      <c r="G150" s="36"/>
      <c r="H150" s="36"/>
      <c r="I150" s="86"/>
      <c r="J150" s="36"/>
      <c r="K150" s="86"/>
      <c r="L150" s="36"/>
    </row>
    <row r="151" spans="1:12" x14ac:dyDescent="0.25">
      <c r="A151" s="36"/>
      <c r="B151" s="36"/>
      <c r="C151" s="227"/>
      <c r="D151" s="36"/>
      <c r="E151" s="36"/>
      <c r="F151" s="36"/>
      <c r="G151" s="36"/>
      <c r="H151" s="36"/>
      <c r="I151" s="86"/>
      <c r="J151" s="36"/>
      <c r="K151" s="86"/>
      <c r="L151" s="36"/>
    </row>
    <row r="152" spans="1:12" x14ac:dyDescent="0.25">
      <c r="A152" s="36"/>
      <c r="B152" s="36"/>
      <c r="C152" s="227"/>
      <c r="D152" s="36"/>
      <c r="E152" s="36"/>
      <c r="F152" s="36"/>
      <c r="G152" s="36"/>
      <c r="H152" s="36"/>
      <c r="I152" s="86"/>
      <c r="J152" s="36"/>
      <c r="K152" s="86"/>
      <c r="L152" s="36"/>
    </row>
    <row r="153" spans="1:12" x14ac:dyDescent="0.25">
      <c r="A153" s="36"/>
      <c r="B153" s="36"/>
      <c r="C153" s="227"/>
      <c r="D153" s="36"/>
      <c r="E153" s="36"/>
      <c r="F153" s="36"/>
      <c r="G153" s="36"/>
      <c r="H153" s="36"/>
      <c r="I153" s="86"/>
      <c r="J153" s="36"/>
      <c r="K153" s="86"/>
      <c r="L153" s="36"/>
    </row>
    <row r="154" spans="1:12" x14ac:dyDescent="0.25">
      <c r="A154" s="36"/>
      <c r="B154" s="36"/>
      <c r="C154" s="227"/>
      <c r="D154" s="36"/>
      <c r="E154" s="36"/>
      <c r="F154" s="36"/>
      <c r="G154" s="36"/>
      <c r="H154" s="36"/>
      <c r="I154" s="86"/>
      <c r="J154" s="36"/>
      <c r="K154" s="86"/>
      <c r="L154" s="36"/>
    </row>
    <row r="155" spans="1:12" x14ac:dyDescent="0.25">
      <c r="A155" s="36"/>
      <c r="B155" s="36"/>
      <c r="C155" s="227"/>
      <c r="D155" s="36"/>
      <c r="E155" s="36"/>
      <c r="F155" s="36"/>
      <c r="G155" s="36"/>
      <c r="H155" s="36"/>
      <c r="I155" s="86"/>
      <c r="J155" s="36"/>
      <c r="K155" s="86"/>
      <c r="L155" s="36"/>
    </row>
    <row r="156" spans="1:12" x14ac:dyDescent="0.25">
      <c r="A156" s="36"/>
      <c r="B156" s="36"/>
      <c r="C156" s="227"/>
      <c r="D156" s="36"/>
      <c r="E156" s="36"/>
      <c r="F156" s="36"/>
      <c r="G156" s="36"/>
      <c r="H156" s="36"/>
      <c r="I156" s="86"/>
      <c r="J156" s="36"/>
      <c r="K156" s="86"/>
      <c r="L156" s="36"/>
    </row>
    <row r="157" spans="1:12" x14ac:dyDescent="0.25">
      <c r="A157" s="36"/>
      <c r="B157" s="36"/>
      <c r="C157" s="227"/>
      <c r="D157" s="36"/>
      <c r="E157" s="36"/>
      <c r="F157" s="36"/>
      <c r="G157" s="36"/>
      <c r="H157" s="36"/>
      <c r="I157" s="86"/>
      <c r="J157" s="36"/>
      <c r="K157" s="86"/>
      <c r="L157" s="36"/>
    </row>
    <row r="158" spans="1:12" x14ac:dyDescent="0.25">
      <c r="A158" s="36"/>
      <c r="B158" s="36"/>
      <c r="C158" s="227"/>
      <c r="D158" s="36"/>
      <c r="E158" s="36"/>
      <c r="F158" s="36"/>
      <c r="G158" s="36"/>
      <c r="H158" s="36"/>
      <c r="I158" s="86"/>
      <c r="J158" s="36"/>
      <c r="K158" s="86"/>
      <c r="L158" s="36"/>
    </row>
    <row r="159" spans="1:12" x14ac:dyDescent="0.25">
      <c r="A159" s="36"/>
      <c r="B159" s="36"/>
      <c r="C159" s="227"/>
      <c r="D159" s="36"/>
      <c r="E159" s="36"/>
      <c r="F159" s="36"/>
      <c r="G159" s="36"/>
      <c r="H159" s="36"/>
      <c r="I159" s="86"/>
      <c r="J159" s="36"/>
      <c r="K159" s="86"/>
      <c r="L159" s="36"/>
    </row>
    <row r="160" spans="1:12" x14ac:dyDescent="0.25">
      <c r="A160" s="36"/>
      <c r="B160" s="36"/>
      <c r="C160" s="227"/>
      <c r="D160" s="36"/>
      <c r="E160" s="36"/>
      <c r="F160" s="36"/>
      <c r="G160" s="36"/>
      <c r="H160" s="36"/>
      <c r="I160" s="86"/>
      <c r="J160" s="36"/>
      <c r="K160" s="86"/>
      <c r="L160" s="36"/>
    </row>
    <row r="161" spans="1:12" x14ac:dyDescent="0.25">
      <c r="A161" s="36"/>
      <c r="B161" s="36"/>
      <c r="C161" s="227"/>
      <c r="D161" s="36"/>
      <c r="E161" s="36"/>
      <c r="F161" s="36"/>
      <c r="G161" s="36"/>
      <c r="H161" s="36"/>
      <c r="I161" s="86"/>
      <c r="J161" s="36"/>
      <c r="K161" s="86"/>
      <c r="L161" s="36"/>
    </row>
    <row r="162" spans="1:12" x14ac:dyDescent="0.25">
      <c r="A162" s="36"/>
      <c r="B162" s="36"/>
      <c r="C162" s="227"/>
      <c r="D162" s="36"/>
      <c r="E162" s="36"/>
      <c r="F162" s="36"/>
      <c r="G162" s="36"/>
      <c r="H162" s="36"/>
      <c r="I162" s="86"/>
      <c r="J162" s="36"/>
      <c r="K162" s="86"/>
      <c r="L162" s="36"/>
    </row>
    <row r="163" spans="1:12" x14ac:dyDescent="0.25">
      <c r="A163" s="36"/>
      <c r="B163" s="36"/>
      <c r="C163" s="227"/>
      <c r="D163" s="36"/>
      <c r="E163" s="36"/>
      <c r="F163" s="36"/>
      <c r="G163" s="36"/>
      <c r="H163" s="36"/>
      <c r="I163" s="86"/>
      <c r="J163" s="36"/>
      <c r="K163" s="86"/>
      <c r="L163" s="36"/>
    </row>
    <row r="164" spans="1:12" x14ac:dyDescent="0.25">
      <c r="A164" s="36"/>
      <c r="B164" s="36"/>
      <c r="C164" s="227"/>
      <c r="D164" s="36"/>
      <c r="E164" s="36"/>
      <c r="F164" s="36"/>
      <c r="G164" s="36"/>
      <c r="H164" s="36"/>
      <c r="I164" s="86"/>
      <c r="J164" s="36"/>
      <c r="K164" s="86"/>
      <c r="L164" s="36"/>
    </row>
    <row r="165" spans="1:12" x14ac:dyDescent="0.25">
      <c r="A165" s="36"/>
      <c r="B165" s="36"/>
      <c r="C165" s="227"/>
      <c r="D165" s="36"/>
      <c r="E165" s="36"/>
      <c r="F165" s="36"/>
      <c r="G165" s="36"/>
      <c r="H165" s="36"/>
      <c r="I165" s="86"/>
      <c r="J165" s="36"/>
      <c r="K165" s="86"/>
      <c r="L165" s="36"/>
    </row>
    <row r="166" spans="1:12" x14ac:dyDescent="0.25">
      <c r="A166" s="36"/>
      <c r="B166" s="36"/>
      <c r="C166" s="227"/>
      <c r="D166" s="36"/>
      <c r="E166" s="36"/>
      <c r="F166" s="36"/>
      <c r="G166" s="36"/>
      <c r="H166" s="36"/>
      <c r="I166" s="86"/>
      <c r="J166" s="36"/>
      <c r="K166" s="86"/>
      <c r="L166" s="36"/>
    </row>
    <row r="167" spans="1:12" x14ac:dyDescent="0.25">
      <c r="A167" s="36"/>
      <c r="B167" s="36"/>
      <c r="C167" s="227"/>
      <c r="D167" s="36"/>
      <c r="E167" s="36"/>
      <c r="F167" s="36"/>
      <c r="G167" s="36"/>
      <c r="H167" s="36"/>
      <c r="I167" s="86"/>
      <c r="J167" s="36"/>
      <c r="K167" s="86"/>
      <c r="L167" s="36"/>
    </row>
    <row r="168" spans="1:12" x14ac:dyDescent="0.25">
      <c r="A168" s="36"/>
      <c r="B168" s="36"/>
      <c r="C168" s="227"/>
      <c r="D168" s="36"/>
      <c r="E168" s="36"/>
      <c r="F168" s="36"/>
      <c r="G168" s="36"/>
      <c r="H168" s="36"/>
      <c r="I168" s="86"/>
      <c r="J168" s="36"/>
      <c r="K168" s="86"/>
      <c r="L168" s="36"/>
    </row>
    <row r="169" spans="1:12" x14ac:dyDescent="0.25">
      <c r="A169" s="36"/>
      <c r="B169" s="36"/>
      <c r="C169" s="227"/>
      <c r="D169" s="36"/>
      <c r="E169" s="36"/>
      <c r="F169" s="36"/>
      <c r="G169" s="36"/>
      <c r="H169" s="36"/>
      <c r="I169" s="86"/>
      <c r="J169" s="36"/>
      <c r="K169" s="86"/>
      <c r="L169" s="36"/>
    </row>
    <row r="170" spans="1:12" x14ac:dyDescent="0.25">
      <c r="A170" s="36"/>
      <c r="B170" s="36"/>
      <c r="C170" s="227"/>
      <c r="D170" s="36"/>
      <c r="E170" s="36"/>
      <c r="F170" s="36"/>
      <c r="G170" s="36"/>
      <c r="H170" s="36"/>
      <c r="I170" s="86"/>
      <c r="J170" s="36"/>
      <c r="K170" s="86"/>
      <c r="L170" s="36"/>
    </row>
    <row r="171" spans="1:12" x14ac:dyDescent="0.25">
      <c r="A171" s="36"/>
      <c r="B171" s="36"/>
      <c r="C171" s="227"/>
      <c r="D171" s="36"/>
      <c r="E171" s="36"/>
      <c r="F171" s="36"/>
      <c r="G171" s="36"/>
      <c r="H171" s="36"/>
      <c r="I171" s="86"/>
      <c r="J171" s="36"/>
      <c r="K171" s="86"/>
      <c r="L171" s="36"/>
    </row>
    <row r="172" spans="1:12" x14ac:dyDescent="0.25">
      <c r="A172" s="36"/>
      <c r="B172" s="36"/>
      <c r="C172" s="227"/>
      <c r="D172" s="36"/>
      <c r="E172" s="36"/>
      <c r="F172" s="36"/>
      <c r="G172" s="36"/>
      <c r="H172" s="36"/>
      <c r="I172" s="86"/>
      <c r="J172" s="36"/>
      <c r="K172" s="86"/>
      <c r="L172" s="36"/>
    </row>
    <row r="173" spans="1:12" x14ac:dyDescent="0.25">
      <c r="A173" s="36"/>
      <c r="B173" s="36"/>
      <c r="C173" s="227"/>
      <c r="D173" s="36"/>
      <c r="E173" s="36"/>
      <c r="F173" s="36"/>
      <c r="G173" s="36"/>
      <c r="H173" s="36"/>
      <c r="I173" s="86"/>
      <c r="J173" s="36"/>
      <c r="K173" s="86"/>
      <c r="L173" s="36"/>
    </row>
    <row r="174" spans="1:12" x14ac:dyDescent="0.25">
      <c r="A174" s="36"/>
      <c r="B174" s="36"/>
      <c r="C174" s="227"/>
      <c r="D174" s="36"/>
      <c r="E174" s="36"/>
      <c r="F174" s="36"/>
      <c r="G174" s="36"/>
      <c r="H174" s="36"/>
      <c r="I174" s="86"/>
      <c r="J174" s="36"/>
      <c r="K174" s="86"/>
      <c r="L174" s="36"/>
    </row>
    <row r="175" spans="1:12" x14ac:dyDescent="0.25">
      <c r="A175" s="36"/>
      <c r="B175" s="36"/>
      <c r="C175" s="227"/>
      <c r="D175" s="36"/>
      <c r="E175" s="36"/>
      <c r="F175" s="36"/>
      <c r="G175" s="36"/>
      <c r="H175" s="36"/>
      <c r="I175" s="86"/>
      <c r="J175" s="36"/>
      <c r="K175" s="86"/>
      <c r="L175" s="36"/>
    </row>
    <row r="176" spans="1:12" x14ac:dyDescent="0.25">
      <c r="A176" s="36"/>
      <c r="B176" s="36"/>
      <c r="C176" s="227"/>
      <c r="D176" s="36"/>
      <c r="E176" s="36"/>
      <c r="F176" s="36"/>
      <c r="G176" s="36"/>
      <c r="H176" s="36"/>
      <c r="I176" s="86"/>
      <c r="J176" s="36"/>
      <c r="K176" s="86"/>
      <c r="L176" s="36"/>
    </row>
    <row r="177" spans="1:12" x14ac:dyDescent="0.25">
      <c r="A177" s="36"/>
      <c r="B177" s="36"/>
      <c r="C177" s="227"/>
      <c r="D177" s="36"/>
      <c r="E177" s="36"/>
      <c r="F177" s="36"/>
      <c r="G177" s="36"/>
      <c r="H177" s="36"/>
      <c r="I177" s="86"/>
      <c r="J177" s="36"/>
      <c r="K177" s="86"/>
      <c r="L177" s="36"/>
    </row>
    <row r="178" spans="1:12" x14ac:dyDescent="0.25">
      <c r="A178" s="36"/>
      <c r="B178" s="36"/>
      <c r="C178" s="227"/>
      <c r="D178" s="36"/>
      <c r="E178" s="36"/>
      <c r="F178" s="36"/>
      <c r="G178" s="36"/>
      <c r="H178" s="36"/>
      <c r="I178" s="86"/>
      <c r="J178" s="36"/>
      <c r="K178" s="86"/>
      <c r="L178" s="36"/>
    </row>
    <row r="179" spans="1:12" x14ac:dyDescent="0.25">
      <c r="A179" s="36"/>
      <c r="B179" s="36"/>
      <c r="C179" s="227"/>
      <c r="D179" s="36"/>
      <c r="E179" s="36"/>
      <c r="F179" s="36"/>
      <c r="G179" s="36"/>
      <c r="H179" s="36"/>
      <c r="I179" s="86"/>
      <c r="J179" s="36"/>
      <c r="K179" s="86"/>
      <c r="L179" s="36"/>
    </row>
    <row r="180" spans="1:12" x14ac:dyDescent="0.25">
      <c r="A180" s="36"/>
      <c r="B180" s="36"/>
      <c r="C180" s="227"/>
      <c r="D180" s="36"/>
      <c r="E180" s="36"/>
      <c r="F180" s="36"/>
      <c r="G180" s="36"/>
      <c r="H180" s="36"/>
      <c r="I180" s="86"/>
      <c r="J180" s="36"/>
      <c r="K180" s="86"/>
      <c r="L180" s="36"/>
    </row>
    <row r="181" spans="1:12" x14ac:dyDescent="0.25">
      <c r="A181" s="36"/>
      <c r="B181" s="36"/>
      <c r="C181" s="227"/>
      <c r="D181" s="36"/>
      <c r="E181" s="36"/>
      <c r="F181" s="36"/>
      <c r="G181" s="36"/>
      <c r="H181" s="36"/>
      <c r="I181" s="86"/>
      <c r="J181" s="36"/>
      <c r="K181" s="86"/>
      <c r="L181" s="36"/>
    </row>
    <row r="182" spans="1:12" x14ac:dyDescent="0.25">
      <c r="A182" s="36"/>
      <c r="B182" s="36"/>
      <c r="C182" s="227"/>
      <c r="D182" s="36"/>
      <c r="E182" s="36"/>
      <c r="F182" s="36"/>
      <c r="G182" s="36"/>
      <c r="H182" s="36"/>
      <c r="I182" s="86"/>
      <c r="J182" s="36"/>
      <c r="K182" s="86"/>
      <c r="L182" s="36"/>
    </row>
    <row r="183" spans="1:12" x14ac:dyDescent="0.25">
      <c r="A183" s="36"/>
      <c r="B183" s="36"/>
      <c r="C183" s="227"/>
      <c r="D183" s="36"/>
      <c r="E183" s="36"/>
      <c r="F183" s="36"/>
      <c r="G183" s="36"/>
      <c r="H183" s="36"/>
      <c r="I183" s="86"/>
      <c r="J183" s="36"/>
      <c r="K183" s="86"/>
      <c r="L183" s="36"/>
    </row>
    <row r="184" spans="1:12" x14ac:dyDescent="0.25">
      <c r="A184" s="36"/>
      <c r="B184" s="36"/>
      <c r="C184" s="227"/>
      <c r="D184" s="36"/>
      <c r="E184" s="36"/>
      <c r="F184" s="36"/>
      <c r="G184" s="36"/>
      <c r="H184" s="36"/>
      <c r="I184" s="86"/>
      <c r="J184" s="36"/>
      <c r="K184" s="86"/>
      <c r="L184" s="36"/>
    </row>
    <row r="185" spans="1:12" x14ac:dyDescent="0.25">
      <c r="A185" s="36"/>
      <c r="B185" s="36"/>
      <c r="C185" s="227"/>
      <c r="D185" s="36"/>
      <c r="E185" s="36"/>
      <c r="F185" s="36"/>
      <c r="G185" s="36"/>
      <c r="H185" s="36"/>
      <c r="I185" s="86"/>
      <c r="J185" s="36"/>
      <c r="K185" s="86"/>
      <c r="L185" s="36"/>
    </row>
    <row r="186" spans="1:12" x14ac:dyDescent="0.25">
      <c r="A186" s="36"/>
      <c r="B186" s="36"/>
      <c r="C186" s="227"/>
      <c r="D186" s="36"/>
      <c r="E186" s="36"/>
      <c r="F186" s="36"/>
      <c r="G186" s="36"/>
      <c r="H186" s="36"/>
      <c r="I186" s="86"/>
      <c r="J186" s="36"/>
      <c r="K186" s="86"/>
      <c r="L186" s="36"/>
    </row>
    <row r="187" spans="1:12" x14ac:dyDescent="0.25">
      <c r="A187" s="36"/>
      <c r="B187" s="36"/>
      <c r="C187" s="227"/>
      <c r="D187" s="36"/>
      <c r="E187" s="36"/>
      <c r="F187" s="36"/>
      <c r="G187" s="36"/>
      <c r="H187" s="36"/>
      <c r="I187" s="86"/>
      <c r="J187" s="36"/>
      <c r="K187" s="86"/>
      <c r="L187" s="36"/>
    </row>
    <row r="188" spans="1:12" x14ac:dyDescent="0.25">
      <c r="A188" s="36"/>
      <c r="B188" s="36"/>
      <c r="C188" s="227"/>
      <c r="D188" s="36"/>
      <c r="E188" s="36"/>
      <c r="F188" s="36"/>
      <c r="G188" s="36"/>
      <c r="H188" s="36"/>
      <c r="I188" s="86"/>
      <c r="J188" s="36"/>
      <c r="K188" s="86"/>
      <c r="L188" s="36"/>
    </row>
    <row r="189" spans="1:12" x14ac:dyDescent="0.25">
      <c r="A189" s="36"/>
      <c r="B189" s="36"/>
      <c r="C189" s="227"/>
      <c r="D189" s="36"/>
      <c r="E189" s="36"/>
      <c r="F189" s="36"/>
      <c r="G189" s="36"/>
      <c r="H189" s="36"/>
      <c r="I189" s="86"/>
      <c r="J189" s="36"/>
      <c r="K189" s="86"/>
      <c r="L189" s="36"/>
    </row>
    <row r="190" spans="1:12" x14ac:dyDescent="0.25">
      <c r="A190" s="36"/>
      <c r="B190" s="36"/>
      <c r="C190" s="227"/>
      <c r="D190" s="36"/>
      <c r="E190" s="36"/>
      <c r="F190" s="36"/>
      <c r="G190" s="36"/>
      <c r="H190" s="36"/>
      <c r="I190" s="86"/>
      <c r="J190" s="36"/>
      <c r="K190" s="86"/>
      <c r="L190" s="36"/>
    </row>
    <row r="191" spans="1:12" x14ac:dyDescent="0.25">
      <c r="A191" s="36"/>
      <c r="B191" s="36"/>
      <c r="C191" s="227"/>
      <c r="D191" s="36"/>
      <c r="E191" s="36"/>
      <c r="F191" s="36"/>
      <c r="G191" s="36"/>
      <c r="H191" s="36"/>
      <c r="I191" s="86"/>
      <c r="J191" s="36"/>
      <c r="K191" s="86"/>
      <c r="L191" s="36"/>
    </row>
    <row r="192" spans="1:12" x14ac:dyDescent="0.25">
      <c r="A192" s="36"/>
      <c r="B192" s="36"/>
      <c r="C192" s="227"/>
      <c r="D192" s="36"/>
      <c r="E192" s="36"/>
      <c r="F192" s="36"/>
      <c r="G192" s="36"/>
      <c r="H192" s="36"/>
      <c r="I192" s="86"/>
      <c r="J192" s="36"/>
      <c r="K192" s="86"/>
      <c r="L192" s="36"/>
    </row>
    <row r="193" spans="1:12" x14ac:dyDescent="0.25">
      <c r="A193" s="36"/>
      <c r="B193" s="36"/>
      <c r="C193" s="227"/>
      <c r="D193" s="36"/>
      <c r="E193" s="36"/>
      <c r="F193" s="36"/>
      <c r="G193" s="36"/>
      <c r="H193" s="36"/>
      <c r="I193" s="86"/>
      <c r="J193" s="36"/>
      <c r="K193" s="86"/>
      <c r="L193" s="36"/>
    </row>
    <row r="194" spans="1:12" x14ac:dyDescent="0.25">
      <c r="A194" s="36"/>
      <c r="B194" s="36"/>
      <c r="C194" s="227"/>
      <c r="D194" s="36"/>
      <c r="E194" s="36"/>
      <c r="F194" s="36"/>
      <c r="G194" s="36"/>
      <c r="H194" s="36"/>
      <c r="I194" s="86"/>
      <c r="J194" s="36"/>
      <c r="K194" s="86"/>
      <c r="L194" s="36"/>
    </row>
    <row r="195" spans="1:12" x14ac:dyDescent="0.25">
      <c r="A195" s="36"/>
      <c r="B195" s="36"/>
      <c r="C195" s="227"/>
      <c r="D195" s="36"/>
      <c r="E195" s="36"/>
      <c r="F195" s="36"/>
      <c r="G195" s="36"/>
      <c r="H195" s="36"/>
      <c r="I195" s="86"/>
      <c r="J195" s="36"/>
      <c r="K195" s="86"/>
      <c r="L195" s="36"/>
    </row>
    <row r="196" spans="1:12" x14ac:dyDescent="0.25">
      <c r="A196" s="36"/>
      <c r="B196" s="36"/>
      <c r="C196" s="227"/>
      <c r="D196" s="36"/>
      <c r="E196" s="36"/>
      <c r="F196" s="36"/>
      <c r="G196" s="36"/>
      <c r="H196" s="36"/>
      <c r="I196" s="86"/>
      <c r="J196" s="36"/>
      <c r="K196" s="86"/>
      <c r="L196" s="36"/>
    </row>
    <row r="197" spans="1:12" x14ac:dyDescent="0.25">
      <c r="A197" s="36"/>
      <c r="B197" s="36"/>
      <c r="C197" s="227"/>
      <c r="D197" s="36"/>
      <c r="E197" s="36"/>
      <c r="F197" s="36"/>
      <c r="G197" s="36"/>
      <c r="H197" s="36"/>
      <c r="I197" s="86"/>
      <c r="J197" s="36"/>
      <c r="K197" s="86"/>
      <c r="L197" s="36"/>
    </row>
    <row r="198" spans="1:12" x14ac:dyDescent="0.25">
      <c r="A198" s="36"/>
      <c r="B198" s="36"/>
      <c r="C198" s="227"/>
      <c r="D198" s="36"/>
      <c r="E198" s="36"/>
      <c r="F198" s="36"/>
      <c r="G198" s="36"/>
      <c r="H198" s="36"/>
      <c r="I198" s="86"/>
      <c r="J198" s="36"/>
      <c r="K198" s="86"/>
      <c r="L198" s="36"/>
    </row>
    <row r="199" spans="1:12" x14ac:dyDescent="0.25">
      <c r="A199" s="36"/>
      <c r="B199" s="36"/>
      <c r="C199" s="227"/>
      <c r="D199" s="36"/>
      <c r="E199" s="36"/>
      <c r="F199" s="36"/>
      <c r="G199" s="36"/>
      <c r="H199" s="36"/>
      <c r="I199" s="86"/>
      <c r="J199" s="36"/>
      <c r="K199" s="86"/>
      <c r="L199" s="36"/>
    </row>
    <row r="200" spans="1:12" x14ac:dyDescent="0.25">
      <c r="A200" s="36"/>
      <c r="B200" s="36"/>
      <c r="C200" s="227"/>
      <c r="D200" s="36"/>
      <c r="E200" s="36"/>
      <c r="F200" s="36"/>
      <c r="G200" s="36"/>
      <c r="H200" s="36"/>
      <c r="I200" s="86"/>
      <c r="J200" s="36"/>
      <c r="K200" s="86"/>
      <c r="L200" s="36"/>
    </row>
    <row r="201" spans="1:12" x14ac:dyDescent="0.25">
      <c r="A201" s="36"/>
      <c r="B201" s="36"/>
      <c r="C201" s="227"/>
      <c r="D201" s="36"/>
      <c r="E201" s="36"/>
      <c r="F201" s="36"/>
      <c r="G201" s="36"/>
      <c r="H201" s="36"/>
      <c r="I201" s="86"/>
      <c r="J201" s="36"/>
      <c r="K201" s="86"/>
      <c r="L201" s="36"/>
    </row>
    <row r="202" spans="1:12" x14ac:dyDescent="0.25">
      <c r="A202" s="36"/>
      <c r="B202" s="36"/>
      <c r="C202" s="227"/>
      <c r="D202" s="36"/>
      <c r="E202" s="36"/>
      <c r="F202" s="36"/>
      <c r="G202" s="36"/>
      <c r="H202" s="36"/>
      <c r="I202" s="86"/>
      <c r="J202" s="36"/>
      <c r="K202" s="86"/>
      <c r="L202" s="36"/>
    </row>
    <row r="203" spans="1:12" x14ac:dyDescent="0.25">
      <c r="A203" s="36"/>
      <c r="B203" s="36"/>
      <c r="C203" s="227"/>
      <c r="D203" s="36"/>
      <c r="E203" s="36"/>
      <c r="F203" s="36"/>
      <c r="G203" s="36"/>
      <c r="H203" s="36"/>
      <c r="I203" s="86"/>
      <c r="J203" s="36"/>
      <c r="K203" s="86"/>
      <c r="L203" s="36"/>
    </row>
    <row r="204" spans="1:12" x14ac:dyDescent="0.25">
      <c r="A204" s="36"/>
      <c r="B204" s="36"/>
      <c r="C204" s="227"/>
      <c r="D204" s="36"/>
      <c r="E204" s="36"/>
      <c r="F204" s="36"/>
      <c r="G204" s="36"/>
      <c r="H204" s="36"/>
      <c r="I204" s="86"/>
      <c r="J204" s="36"/>
      <c r="K204" s="86"/>
      <c r="L204" s="36"/>
    </row>
    <row r="205" spans="1:12" x14ac:dyDescent="0.25">
      <c r="A205" s="36"/>
      <c r="B205" s="36"/>
      <c r="C205" s="227"/>
      <c r="D205" s="36"/>
      <c r="E205" s="36"/>
      <c r="F205" s="36"/>
      <c r="G205" s="36"/>
      <c r="H205" s="36"/>
      <c r="I205" s="86"/>
      <c r="J205" s="36"/>
      <c r="K205" s="86"/>
      <c r="L205" s="36"/>
    </row>
    <row r="206" spans="1:12" x14ac:dyDescent="0.25">
      <c r="A206" s="36"/>
      <c r="B206" s="36"/>
      <c r="C206" s="227"/>
      <c r="D206" s="36"/>
      <c r="E206" s="36"/>
      <c r="F206" s="36"/>
      <c r="G206" s="36"/>
      <c r="H206" s="36"/>
      <c r="I206" s="86"/>
      <c r="J206" s="36"/>
      <c r="K206" s="86"/>
      <c r="L206" s="36"/>
    </row>
    <row r="207" spans="1:12" x14ac:dyDescent="0.25">
      <c r="A207" s="36"/>
      <c r="B207" s="36"/>
      <c r="C207" s="227"/>
      <c r="D207" s="36"/>
      <c r="E207" s="36"/>
      <c r="F207" s="36"/>
      <c r="G207" s="36"/>
      <c r="H207" s="36"/>
      <c r="I207" s="86"/>
      <c r="J207" s="36"/>
      <c r="K207" s="86"/>
      <c r="L207" s="36"/>
    </row>
    <row r="208" spans="1:12" x14ac:dyDescent="0.25">
      <c r="A208" s="36"/>
      <c r="B208" s="36"/>
      <c r="C208" s="227"/>
      <c r="D208" s="36"/>
      <c r="E208" s="36"/>
      <c r="F208" s="36"/>
      <c r="G208" s="36"/>
      <c r="H208" s="36"/>
      <c r="I208" s="86"/>
      <c r="J208" s="36"/>
      <c r="K208" s="86"/>
      <c r="L208" s="36"/>
    </row>
    <row r="209" spans="1:12" x14ac:dyDescent="0.25">
      <c r="A209" s="36"/>
      <c r="B209" s="36"/>
      <c r="C209" s="227"/>
      <c r="D209" s="36"/>
      <c r="E209" s="36"/>
      <c r="F209" s="36"/>
      <c r="G209" s="36"/>
      <c r="H209" s="36"/>
      <c r="I209" s="86"/>
      <c r="J209" s="36"/>
      <c r="K209" s="86"/>
      <c r="L209" s="36"/>
    </row>
    <row r="210" spans="1:12" x14ac:dyDescent="0.25">
      <c r="A210" s="36"/>
      <c r="B210" s="36"/>
      <c r="C210" s="227"/>
      <c r="D210" s="36"/>
      <c r="E210" s="36"/>
      <c r="F210" s="36"/>
      <c r="G210" s="36"/>
      <c r="H210" s="36"/>
      <c r="I210" s="86"/>
      <c r="J210" s="36"/>
      <c r="K210" s="86"/>
      <c r="L210" s="36"/>
    </row>
    <row r="211" spans="1:12" x14ac:dyDescent="0.25">
      <c r="A211" s="36"/>
      <c r="B211" s="36"/>
      <c r="C211" s="227"/>
      <c r="D211" s="36"/>
      <c r="E211" s="36"/>
      <c r="F211" s="36"/>
      <c r="G211" s="36"/>
      <c r="H211" s="36"/>
      <c r="I211" s="86"/>
      <c r="J211" s="36"/>
      <c r="K211" s="86"/>
      <c r="L211" s="36"/>
    </row>
    <row r="212" spans="1:12" x14ac:dyDescent="0.25">
      <c r="A212" s="36"/>
      <c r="B212" s="36"/>
      <c r="C212" s="227"/>
      <c r="D212" s="36"/>
      <c r="E212" s="36"/>
      <c r="F212" s="36"/>
      <c r="G212" s="36"/>
      <c r="H212" s="36"/>
      <c r="I212" s="86"/>
      <c r="J212" s="36"/>
      <c r="K212" s="86"/>
      <c r="L212" s="36"/>
    </row>
    <row r="213" spans="1:12" x14ac:dyDescent="0.25">
      <c r="A213" s="36"/>
      <c r="B213" s="36"/>
      <c r="C213" s="227"/>
      <c r="D213" s="36"/>
      <c r="E213" s="36"/>
      <c r="F213" s="36"/>
      <c r="G213" s="36"/>
      <c r="H213" s="36"/>
      <c r="I213" s="86"/>
      <c r="J213" s="36"/>
      <c r="K213" s="86"/>
      <c r="L213" s="36"/>
    </row>
    <row r="214" spans="1:12" x14ac:dyDescent="0.25">
      <c r="A214" s="36"/>
      <c r="B214" s="36"/>
      <c r="C214" s="227"/>
      <c r="D214" s="36"/>
      <c r="E214" s="36"/>
      <c r="F214" s="36"/>
      <c r="G214" s="36"/>
      <c r="H214" s="36"/>
      <c r="I214" s="86"/>
      <c r="J214" s="36"/>
      <c r="K214" s="86"/>
      <c r="L214" s="36"/>
    </row>
    <row r="215" spans="1:12" x14ac:dyDescent="0.25">
      <c r="A215" s="36"/>
      <c r="B215" s="36"/>
      <c r="C215" s="227"/>
      <c r="D215" s="36"/>
      <c r="E215" s="36"/>
      <c r="F215" s="36"/>
      <c r="G215" s="36"/>
      <c r="H215" s="36"/>
      <c r="I215" s="86"/>
      <c r="J215" s="36"/>
      <c r="K215" s="86"/>
      <c r="L215" s="36"/>
    </row>
    <row r="216" spans="1:12" x14ac:dyDescent="0.25">
      <c r="A216" s="36"/>
      <c r="B216" s="36"/>
      <c r="C216" s="227"/>
      <c r="D216" s="36"/>
      <c r="E216" s="36"/>
      <c r="F216" s="36"/>
      <c r="G216" s="36"/>
      <c r="H216" s="36"/>
      <c r="I216" s="86"/>
      <c r="J216" s="36"/>
      <c r="K216" s="86"/>
      <c r="L216" s="36"/>
    </row>
    <row r="217" spans="1:12" x14ac:dyDescent="0.25">
      <c r="A217" s="36"/>
      <c r="B217" s="36"/>
      <c r="C217" s="227"/>
      <c r="D217" s="36"/>
      <c r="E217" s="36"/>
      <c r="F217" s="36"/>
      <c r="G217" s="36"/>
      <c r="H217" s="36"/>
      <c r="I217" s="86"/>
      <c r="J217" s="36"/>
      <c r="K217" s="86"/>
      <c r="L217" s="36"/>
    </row>
    <row r="218" spans="1:12" x14ac:dyDescent="0.25">
      <c r="A218" s="36"/>
      <c r="B218" s="36"/>
      <c r="C218" s="227"/>
      <c r="D218" s="36"/>
      <c r="E218" s="36"/>
      <c r="F218" s="36"/>
      <c r="G218" s="36"/>
      <c r="H218" s="36"/>
      <c r="I218" s="86"/>
      <c r="J218" s="36"/>
      <c r="K218" s="86"/>
      <c r="L218" s="36"/>
    </row>
    <row r="219" spans="1:12" x14ac:dyDescent="0.25">
      <c r="A219" s="36"/>
      <c r="B219" s="36"/>
      <c r="C219" s="227"/>
      <c r="D219" s="36"/>
      <c r="E219" s="36"/>
      <c r="F219" s="36"/>
      <c r="G219" s="36"/>
      <c r="H219" s="36"/>
      <c r="I219" s="86"/>
      <c r="J219" s="36"/>
      <c r="K219" s="86"/>
      <c r="L219" s="36"/>
    </row>
    <row r="220" spans="1:12" x14ac:dyDescent="0.25">
      <c r="A220" s="36"/>
      <c r="B220" s="36"/>
      <c r="C220" s="227"/>
      <c r="D220" s="36"/>
      <c r="E220" s="36"/>
      <c r="F220" s="36"/>
      <c r="G220" s="36"/>
      <c r="H220" s="36"/>
      <c r="I220" s="86"/>
      <c r="J220" s="36"/>
      <c r="K220" s="86"/>
      <c r="L220" s="36"/>
    </row>
    <row r="221" spans="1:12" x14ac:dyDescent="0.25">
      <c r="A221" s="36"/>
      <c r="B221" s="36"/>
      <c r="C221" s="227"/>
      <c r="D221" s="36"/>
      <c r="E221" s="36"/>
      <c r="F221" s="36"/>
      <c r="G221" s="36"/>
      <c r="H221" s="36"/>
      <c r="I221" s="86"/>
      <c r="J221" s="36"/>
      <c r="K221" s="86"/>
      <c r="L221" s="36"/>
    </row>
    <row r="222" spans="1:12" x14ac:dyDescent="0.25">
      <c r="A222" s="36"/>
      <c r="B222" s="36"/>
      <c r="C222" s="227"/>
      <c r="D222" s="36"/>
      <c r="E222" s="36"/>
      <c r="F222" s="36"/>
      <c r="G222" s="36"/>
      <c r="H222" s="36"/>
      <c r="I222" s="86"/>
      <c r="J222" s="36"/>
      <c r="K222" s="86"/>
      <c r="L222" s="36"/>
    </row>
    <row r="223" spans="1:12" x14ac:dyDescent="0.25">
      <c r="A223" s="36"/>
      <c r="B223" s="36"/>
      <c r="C223" s="227"/>
      <c r="D223" s="36"/>
      <c r="E223" s="36"/>
      <c r="F223" s="36"/>
      <c r="G223" s="36"/>
      <c r="H223" s="36"/>
      <c r="I223" s="86"/>
      <c r="J223" s="36"/>
      <c r="K223" s="86"/>
      <c r="L223" s="36"/>
    </row>
    <row r="224" spans="1:12" x14ac:dyDescent="0.25">
      <c r="A224" s="36"/>
      <c r="B224" s="36"/>
      <c r="C224" s="227"/>
      <c r="D224" s="36"/>
      <c r="E224" s="36"/>
      <c r="F224" s="36"/>
      <c r="G224" s="36"/>
      <c r="H224" s="36"/>
      <c r="I224" s="86"/>
      <c r="J224" s="36"/>
      <c r="K224" s="86"/>
      <c r="L224" s="36"/>
    </row>
    <row r="225" spans="1:12" x14ac:dyDescent="0.25">
      <c r="A225" s="36"/>
      <c r="B225" s="36"/>
      <c r="C225" s="227"/>
      <c r="D225" s="36"/>
      <c r="E225" s="36"/>
      <c r="F225" s="36"/>
      <c r="G225" s="36"/>
      <c r="H225" s="36"/>
      <c r="I225" s="86"/>
      <c r="J225" s="36"/>
      <c r="K225" s="86"/>
      <c r="L225" s="36"/>
    </row>
    <row r="226" spans="1:12" x14ac:dyDescent="0.25">
      <c r="A226" s="36"/>
      <c r="B226" s="36"/>
      <c r="C226" s="227"/>
      <c r="D226" s="36"/>
      <c r="E226" s="36"/>
      <c r="F226" s="36"/>
      <c r="G226" s="36"/>
      <c r="H226" s="36"/>
      <c r="I226" s="86"/>
      <c r="J226" s="36"/>
      <c r="K226" s="86"/>
      <c r="L226" s="36"/>
    </row>
    <row r="227" spans="1:12" x14ac:dyDescent="0.25">
      <c r="A227" s="36"/>
      <c r="B227" s="36"/>
      <c r="C227" s="227"/>
      <c r="D227" s="36"/>
      <c r="E227" s="36"/>
      <c r="F227" s="36"/>
      <c r="G227" s="36"/>
      <c r="H227" s="36"/>
      <c r="I227" s="86"/>
      <c r="J227" s="36"/>
      <c r="K227" s="86"/>
      <c r="L227" s="36"/>
    </row>
    <row r="228" spans="1:12" x14ac:dyDescent="0.25">
      <c r="A228" s="36"/>
      <c r="B228" s="36"/>
      <c r="C228" s="227"/>
      <c r="D228" s="36"/>
      <c r="E228" s="36"/>
      <c r="F228" s="36"/>
      <c r="G228" s="36"/>
      <c r="H228" s="36"/>
      <c r="I228" s="86"/>
      <c r="J228" s="36"/>
      <c r="K228" s="86"/>
      <c r="L228" s="36"/>
    </row>
    <row r="229" spans="1:12" x14ac:dyDescent="0.25">
      <c r="A229" s="36"/>
      <c r="B229" s="36"/>
      <c r="C229" s="227"/>
      <c r="D229" s="36"/>
      <c r="E229" s="36"/>
      <c r="F229" s="36"/>
      <c r="G229" s="36"/>
      <c r="H229" s="36"/>
      <c r="I229" s="86"/>
      <c r="J229" s="36"/>
      <c r="K229" s="86"/>
      <c r="L229" s="36"/>
    </row>
    <row r="230" spans="1:12" x14ac:dyDescent="0.25">
      <c r="A230" s="36"/>
      <c r="B230" s="36"/>
      <c r="C230" s="227"/>
      <c r="D230" s="36"/>
      <c r="E230" s="36"/>
      <c r="F230" s="36"/>
      <c r="G230" s="36"/>
      <c r="H230" s="36"/>
      <c r="I230" s="86"/>
      <c r="J230" s="36"/>
      <c r="K230" s="86"/>
      <c r="L230" s="36"/>
    </row>
    <row r="231" spans="1:12" x14ac:dyDescent="0.25">
      <c r="A231" s="36"/>
      <c r="B231" s="36"/>
      <c r="C231" s="227"/>
      <c r="D231" s="36"/>
      <c r="E231" s="36"/>
      <c r="F231" s="36"/>
      <c r="G231" s="36"/>
      <c r="H231" s="36"/>
      <c r="I231" s="86"/>
      <c r="J231" s="36"/>
      <c r="K231" s="86"/>
      <c r="L231" s="36"/>
    </row>
    <row r="232" spans="1:12" x14ac:dyDescent="0.25">
      <c r="A232" s="36"/>
      <c r="B232" s="36"/>
      <c r="C232" s="227"/>
      <c r="D232" s="36"/>
      <c r="E232" s="36"/>
      <c r="F232" s="36"/>
      <c r="G232" s="36"/>
      <c r="H232" s="36"/>
      <c r="I232" s="86"/>
      <c r="J232" s="36"/>
      <c r="K232" s="86"/>
      <c r="L232" s="36"/>
    </row>
    <row r="233" spans="1:12" x14ac:dyDescent="0.25">
      <c r="A233" s="36"/>
      <c r="B233" s="36"/>
      <c r="C233" s="227"/>
      <c r="D233" s="36"/>
      <c r="E233" s="36"/>
      <c r="F233" s="36"/>
      <c r="G233" s="36"/>
      <c r="H233" s="36"/>
      <c r="I233" s="86"/>
      <c r="J233" s="36"/>
      <c r="K233" s="86"/>
      <c r="L233" s="36"/>
    </row>
    <row r="234" spans="1:12" x14ac:dyDescent="0.25">
      <c r="A234" s="36"/>
      <c r="B234" s="36"/>
      <c r="C234" s="227"/>
      <c r="D234" s="36"/>
      <c r="E234" s="36"/>
      <c r="F234" s="36"/>
      <c r="G234" s="36"/>
      <c r="H234" s="36"/>
      <c r="I234" s="86"/>
      <c r="J234" s="36"/>
      <c r="K234" s="86"/>
      <c r="L234" s="36"/>
    </row>
    <row r="235" spans="1:12" x14ac:dyDescent="0.25">
      <c r="A235" s="36"/>
      <c r="B235" s="36"/>
      <c r="C235" s="227"/>
      <c r="D235" s="36"/>
      <c r="E235" s="36"/>
      <c r="F235" s="36"/>
      <c r="G235" s="36"/>
      <c r="H235" s="36"/>
      <c r="I235" s="86"/>
      <c r="J235" s="36"/>
      <c r="K235" s="86"/>
      <c r="L235" s="36"/>
    </row>
    <row r="236" spans="1:12" x14ac:dyDescent="0.25">
      <c r="A236" s="36"/>
      <c r="B236" s="36"/>
      <c r="C236" s="227"/>
      <c r="D236" s="36"/>
      <c r="E236" s="36"/>
      <c r="F236" s="36"/>
      <c r="G236" s="36"/>
      <c r="H236" s="36"/>
      <c r="I236" s="86"/>
      <c r="J236" s="36"/>
      <c r="K236" s="86"/>
      <c r="L236" s="36"/>
    </row>
    <row r="237" spans="1:12" x14ac:dyDescent="0.25">
      <c r="A237" s="36"/>
      <c r="B237" s="36"/>
      <c r="C237" s="227"/>
      <c r="D237" s="36"/>
      <c r="E237" s="36"/>
      <c r="F237" s="36"/>
      <c r="G237" s="36"/>
      <c r="H237" s="36"/>
      <c r="I237" s="86"/>
      <c r="J237" s="36"/>
      <c r="K237" s="86"/>
      <c r="L237" s="36"/>
    </row>
    <row r="238" spans="1:12" x14ac:dyDescent="0.25">
      <c r="A238" s="36"/>
      <c r="B238" s="36"/>
      <c r="C238" s="227"/>
      <c r="D238" s="36"/>
      <c r="E238" s="36"/>
      <c r="F238" s="36"/>
      <c r="G238" s="36"/>
      <c r="H238" s="36"/>
      <c r="I238" s="86"/>
      <c r="J238" s="36"/>
      <c r="K238" s="86"/>
      <c r="L238" s="36"/>
    </row>
    <row r="239" spans="1:12" x14ac:dyDescent="0.25">
      <c r="A239" s="36"/>
      <c r="B239" s="36"/>
      <c r="C239" s="227"/>
      <c r="D239" s="36"/>
      <c r="E239" s="36"/>
      <c r="F239" s="36"/>
      <c r="G239" s="36"/>
      <c r="H239" s="36"/>
      <c r="I239" s="86"/>
      <c r="J239" s="36"/>
      <c r="K239" s="86"/>
      <c r="L239" s="36"/>
    </row>
    <row r="240" spans="1:12" x14ac:dyDescent="0.25">
      <c r="A240" s="36"/>
      <c r="B240" s="36"/>
      <c r="C240" s="227"/>
      <c r="D240" s="36"/>
      <c r="E240" s="36"/>
      <c r="F240" s="36"/>
      <c r="G240" s="36"/>
      <c r="H240" s="36"/>
      <c r="I240" s="86"/>
      <c r="J240" s="36"/>
      <c r="K240" s="86"/>
      <c r="L240" s="36"/>
    </row>
    <row r="241" spans="1:12" x14ac:dyDescent="0.25">
      <c r="A241" s="36"/>
      <c r="B241" s="36"/>
      <c r="C241" s="227"/>
      <c r="D241" s="36"/>
      <c r="E241" s="36"/>
      <c r="F241" s="36"/>
      <c r="G241" s="36"/>
      <c r="H241" s="36"/>
      <c r="I241" s="86"/>
      <c r="J241" s="36"/>
      <c r="K241" s="86"/>
      <c r="L241" s="36"/>
    </row>
    <row r="242" spans="1:12" x14ac:dyDescent="0.25">
      <c r="A242" s="36"/>
      <c r="B242" s="36"/>
      <c r="C242" s="227"/>
      <c r="D242" s="36"/>
      <c r="E242" s="36"/>
      <c r="F242" s="36"/>
      <c r="G242" s="36"/>
      <c r="H242" s="36"/>
      <c r="I242" s="86"/>
      <c r="J242" s="36"/>
      <c r="K242" s="86"/>
      <c r="L242" s="36"/>
    </row>
    <row r="243" spans="1:12" x14ac:dyDescent="0.25">
      <c r="A243" s="36"/>
      <c r="B243" s="36"/>
      <c r="C243" s="227"/>
      <c r="D243" s="36"/>
      <c r="E243" s="36"/>
      <c r="F243" s="36"/>
      <c r="G243" s="36"/>
      <c r="H243" s="36"/>
      <c r="I243" s="86"/>
      <c r="J243" s="36"/>
      <c r="K243" s="86"/>
      <c r="L243" s="36"/>
    </row>
    <row r="244" spans="1:12" x14ac:dyDescent="0.25">
      <c r="A244" s="36"/>
      <c r="B244" s="36"/>
      <c r="C244" s="227"/>
      <c r="D244" s="36"/>
      <c r="E244" s="36"/>
      <c r="F244" s="36"/>
      <c r="G244" s="36"/>
      <c r="H244" s="36"/>
      <c r="I244" s="86"/>
      <c r="J244" s="36"/>
      <c r="K244" s="86"/>
      <c r="L244" s="36"/>
    </row>
    <row r="245" spans="1:12" x14ac:dyDescent="0.25">
      <c r="A245" s="36"/>
      <c r="B245" s="36"/>
      <c r="C245" s="227"/>
      <c r="D245" s="36"/>
      <c r="E245" s="36"/>
      <c r="F245" s="36"/>
      <c r="G245" s="36"/>
      <c r="H245" s="36"/>
      <c r="I245" s="86"/>
      <c r="J245" s="36"/>
      <c r="K245" s="86"/>
      <c r="L245" s="36"/>
    </row>
    <row r="246" spans="1:12" x14ac:dyDescent="0.25">
      <c r="A246" s="36"/>
      <c r="B246" s="36"/>
      <c r="C246" s="227"/>
      <c r="D246" s="36"/>
      <c r="E246" s="36"/>
      <c r="F246" s="36"/>
      <c r="G246" s="36"/>
      <c r="H246" s="36"/>
      <c r="I246" s="86"/>
      <c r="J246" s="36"/>
      <c r="K246" s="86"/>
      <c r="L246" s="36"/>
    </row>
    <row r="247" spans="1:12" x14ac:dyDescent="0.25">
      <c r="A247" s="36"/>
      <c r="B247" s="36"/>
      <c r="C247" s="227"/>
      <c r="D247" s="36"/>
      <c r="E247" s="36"/>
      <c r="F247" s="36"/>
      <c r="G247" s="36"/>
      <c r="H247" s="36"/>
      <c r="I247" s="86"/>
      <c r="J247" s="36"/>
      <c r="K247" s="86"/>
      <c r="L247" s="36"/>
    </row>
    <row r="248" spans="1:12" x14ac:dyDescent="0.25">
      <c r="A248" s="36"/>
      <c r="B248" s="36"/>
      <c r="C248" s="227"/>
      <c r="D248" s="36"/>
      <c r="E248" s="36"/>
      <c r="F248" s="36"/>
      <c r="G248" s="36"/>
      <c r="H248" s="36"/>
      <c r="I248" s="86"/>
      <c r="J248" s="36"/>
      <c r="K248" s="86"/>
      <c r="L248" s="36"/>
    </row>
    <row r="249" spans="1:12" x14ac:dyDescent="0.25">
      <c r="A249" s="36"/>
      <c r="B249" s="36"/>
      <c r="C249" s="227"/>
      <c r="D249" s="36"/>
      <c r="E249" s="36"/>
      <c r="F249" s="36"/>
      <c r="G249" s="36"/>
      <c r="H249" s="36"/>
      <c r="I249" s="86"/>
      <c r="J249" s="36"/>
      <c r="K249" s="86"/>
      <c r="L249" s="36"/>
    </row>
    <row r="250" spans="1:12" x14ac:dyDescent="0.25">
      <c r="A250" s="36"/>
      <c r="B250" s="36"/>
      <c r="C250" s="227"/>
      <c r="D250" s="36"/>
      <c r="E250" s="36"/>
      <c r="F250" s="36"/>
      <c r="G250" s="36"/>
      <c r="H250" s="36"/>
      <c r="I250" s="86"/>
      <c r="J250" s="36"/>
      <c r="K250" s="86"/>
      <c r="L250" s="36"/>
    </row>
    <row r="251" spans="1:12" x14ac:dyDescent="0.25">
      <c r="A251" s="36"/>
      <c r="B251" s="36"/>
      <c r="C251" s="227"/>
      <c r="D251" s="36"/>
      <c r="E251" s="36"/>
      <c r="F251" s="36"/>
      <c r="G251" s="36"/>
      <c r="H251" s="36"/>
      <c r="I251" s="86"/>
      <c r="J251" s="36"/>
      <c r="K251" s="86"/>
      <c r="L251" s="36"/>
    </row>
    <row r="252" spans="1:12" x14ac:dyDescent="0.25">
      <c r="A252" s="36"/>
      <c r="B252" s="36"/>
      <c r="C252" s="227"/>
      <c r="D252" s="36"/>
      <c r="E252" s="36"/>
      <c r="F252" s="36"/>
      <c r="G252" s="36"/>
      <c r="H252" s="36"/>
      <c r="I252" s="86"/>
      <c r="J252" s="36"/>
      <c r="K252" s="86"/>
      <c r="L252" s="36"/>
    </row>
    <row r="253" spans="1:12" x14ac:dyDescent="0.25">
      <c r="A253" s="36"/>
      <c r="B253" s="36"/>
      <c r="C253" s="227"/>
      <c r="D253" s="36"/>
      <c r="E253" s="36"/>
      <c r="F253" s="36"/>
      <c r="G253" s="36"/>
      <c r="H253" s="36"/>
      <c r="I253" s="86"/>
      <c r="J253" s="36"/>
      <c r="K253" s="86"/>
      <c r="L253" s="36"/>
    </row>
    <row r="254" spans="1:12" x14ac:dyDescent="0.25">
      <c r="A254" s="36"/>
      <c r="B254" s="36"/>
      <c r="C254" s="227"/>
      <c r="D254" s="36"/>
      <c r="E254" s="36"/>
      <c r="F254" s="36"/>
      <c r="G254" s="36"/>
      <c r="H254" s="36"/>
      <c r="I254" s="86"/>
      <c r="J254" s="36"/>
      <c r="K254" s="86"/>
      <c r="L254" s="36"/>
    </row>
    <row r="255" spans="1:12" x14ac:dyDescent="0.25">
      <c r="A255" s="36"/>
      <c r="B255" s="36"/>
      <c r="C255" s="227"/>
      <c r="D255" s="36"/>
      <c r="E255" s="36"/>
      <c r="F255" s="36"/>
      <c r="G255" s="36"/>
      <c r="H255" s="36"/>
      <c r="I255" s="86"/>
      <c r="J255" s="36"/>
      <c r="K255" s="86"/>
      <c r="L255" s="36"/>
    </row>
    <row r="256" spans="1:12" x14ac:dyDescent="0.25">
      <c r="A256" s="36"/>
      <c r="B256" s="36"/>
      <c r="C256" s="227"/>
      <c r="D256" s="36"/>
      <c r="E256" s="36"/>
      <c r="F256" s="36"/>
      <c r="G256" s="36"/>
      <c r="H256" s="36"/>
      <c r="I256" s="86"/>
      <c r="J256" s="36"/>
      <c r="K256" s="86"/>
      <c r="L256" s="36"/>
    </row>
    <row r="257" spans="1:12" x14ac:dyDescent="0.25">
      <c r="A257" s="36"/>
      <c r="B257" s="36"/>
      <c r="C257" s="227"/>
      <c r="D257" s="36"/>
      <c r="E257" s="36"/>
      <c r="F257" s="36"/>
      <c r="G257" s="36"/>
      <c r="H257" s="36"/>
      <c r="I257" s="86"/>
      <c r="J257" s="36"/>
      <c r="K257" s="86"/>
      <c r="L257" s="36"/>
    </row>
    <row r="258" spans="1:12" x14ac:dyDescent="0.25">
      <c r="A258" s="36"/>
      <c r="B258" s="36"/>
      <c r="C258" s="227"/>
      <c r="D258" s="36"/>
      <c r="E258" s="36"/>
      <c r="F258" s="36"/>
      <c r="G258" s="36"/>
      <c r="H258" s="36"/>
      <c r="I258" s="86"/>
      <c r="J258" s="36"/>
      <c r="K258" s="86"/>
      <c r="L258" s="36"/>
    </row>
    <row r="259" spans="1:12" x14ac:dyDescent="0.25">
      <c r="A259" s="36"/>
      <c r="B259" s="36"/>
      <c r="C259" s="227"/>
      <c r="D259" s="36"/>
      <c r="E259" s="36"/>
      <c r="F259" s="36"/>
      <c r="G259" s="36"/>
      <c r="H259" s="36"/>
      <c r="I259" s="86"/>
      <c r="J259" s="36"/>
      <c r="K259" s="86"/>
      <c r="L259" s="36"/>
    </row>
    <row r="260" spans="1:12" x14ac:dyDescent="0.25">
      <c r="A260" s="36"/>
      <c r="B260" s="36"/>
      <c r="C260" s="227"/>
      <c r="D260" s="36"/>
      <c r="E260" s="36"/>
      <c r="F260" s="36"/>
      <c r="G260" s="36"/>
      <c r="H260" s="36"/>
      <c r="I260" s="86"/>
      <c r="J260" s="36"/>
      <c r="K260" s="86"/>
      <c r="L260" s="36"/>
    </row>
    <row r="261" spans="1:12" x14ac:dyDescent="0.25">
      <c r="A261" s="36"/>
      <c r="B261" s="36"/>
      <c r="C261" s="227"/>
      <c r="D261" s="36"/>
      <c r="E261" s="36"/>
      <c r="F261" s="36"/>
      <c r="G261" s="36"/>
      <c r="H261" s="36"/>
      <c r="I261" s="86"/>
      <c r="J261" s="36"/>
      <c r="K261" s="86"/>
      <c r="L261" s="36"/>
    </row>
    <row r="262" spans="1:12" x14ac:dyDescent="0.25">
      <c r="A262" s="36"/>
      <c r="B262" s="36"/>
      <c r="C262" s="227"/>
      <c r="D262" s="36"/>
      <c r="E262" s="36"/>
      <c r="F262" s="36"/>
      <c r="G262" s="36"/>
      <c r="H262" s="36"/>
      <c r="I262" s="86"/>
      <c r="J262" s="36"/>
      <c r="K262" s="86"/>
      <c r="L262" s="36"/>
    </row>
    <row r="263" spans="1:12" x14ac:dyDescent="0.25">
      <c r="A263" s="36"/>
      <c r="B263" s="36"/>
      <c r="C263" s="227"/>
      <c r="D263" s="36"/>
      <c r="E263" s="36"/>
      <c r="F263" s="36"/>
      <c r="G263" s="36"/>
      <c r="H263" s="36"/>
      <c r="I263" s="86"/>
      <c r="J263" s="36"/>
      <c r="K263" s="86"/>
      <c r="L263" s="36"/>
    </row>
    <row r="264" spans="1:12" x14ac:dyDescent="0.25">
      <c r="A264" s="36"/>
      <c r="B264" s="36"/>
      <c r="C264" s="227"/>
      <c r="D264" s="36"/>
      <c r="E264" s="36"/>
      <c r="F264" s="36"/>
      <c r="G264" s="36"/>
      <c r="H264" s="36"/>
      <c r="I264" s="86"/>
      <c r="J264" s="36"/>
      <c r="K264" s="86"/>
      <c r="L264" s="36"/>
    </row>
    <row r="265" spans="1:12" x14ac:dyDescent="0.25">
      <c r="A265" s="36"/>
      <c r="B265" s="36"/>
      <c r="C265" s="227"/>
      <c r="D265" s="36"/>
      <c r="E265" s="36"/>
      <c r="F265" s="36"/>
      <c r="G265" s="36"/>
      <c r="H265" s="36"/>
      <c r="I265" s="86"/>
      <c r="J265" s="36"/>
      <c r="K265" s="86"/>
      <c r="L265" s="36"/>
    </row>
    <row r="266" spans="1:12" x14ac:dyDescent="0.25">
      <c r="A266" s="36"/>
      <c r="B266" s="36"/>
      <c r="C266" s="227"/>
      <c r="D266" s="36"/>
      <c r="E266" s="36"/>
      <c r="F266" s="36"/>
      <c r="G266" s="36"/>
      <c r="H266" s="36"/>
      <c r="I266" s="86"/>
      <c r="J266" s="36"/>
      <c r="K266" s="86"/>
      <c r="L266" s="36"/>
    </row>
    <row r="267" spans="1:12" x14ac:dyDescent="0.25">
      <c r="A267" s="36"/>
      <c r="B267" s="36"/>
      <c r="C267" s="227"/>
      <c r="D267" s="36"/>
      <c r="E267" s="36"/>
      <c r="F267" s="36"/>
      <c r="G267" s="36"/>
      <c r="H267" s="36"/>
      <c r="I267" s="86"/>
      <c r="J267" s="36"/>
      <c r="K267" s="86"/>
      <c r="L267" s="36"/>
    </row>
    <row r="268" spans="1:12" x14ac:dyDescent="0.25">
      <c r="A268" s="36"/>
      <c r="B268" s="36"/>
      <c r="C268" s="227"/>
      <c r="D268" s="36"/>
      <c r="E268" s="36"/>
      <c r="F268" s="36"/>
      <c r="G268" s="36"/>
      <c r="H268" s="36"/>
      <c r="I268" s="86"/>
      <c r="J268" s="36"/>
      <c r="K268" s="86"/>
      <c r="L268" s="36"/>
    </row>
    <row r="269" spans="1:12" x14ac:dyDescent="0.25">
      <c r="A269" s="36"/>
      <c r="B269" s="36"/>
      <c r="C269" s="227"/>
      <c r="D269" s="36"/>
      <c r="E269" s="36"/>
      <c r="F269" s="36"/>
      <c r="G269" s="36"/>
      <c r="H269" s="36"/>
      <c r="I269" s="86"/>
      <c r="J269" s="36"/>
      <c r="K269" s="86"/>
      <c r="L269" s="36"/>
    </row>
    <row r="270" spans="1:12" x14ac:dyDescent="0.25">
      <c r="A270" s="36"/>
      <c r="B270" s="36"/>
      <c r="C270" s="227"/>
      <c r="D270" s="36"/>
      <c r="E270" s="36"/>
      <c r="F270" s="36"/>
      <c r="G270" s="36"/>
      <c r="H270" s="36"/>
      <c r="I270" s="86"/>
      <c r="J270" s="36"/>
      <c r="K270" s="86"/>
      <c r="L270" s="36"/>
    </row>
    <row r="271" spans="1:12" x14ac:dyDescent="0.25">
      <c r="A271" s="36"/>
      <c r="B271" s="36"/>
      <c r="C271" s="227"/>
      <c r="D271" s="36"/>
      <c r="E271" s="36"/>
      <c r="F271" s="36"/>
      <c r="G271" s="36"/>
      <c r="H271" s="36"/>
      <c r="I271" s="86"/>
      <c r="J271" s="36"/>
      <c r="K271" s="86"/>
      <c r="L271" s="36"/>
    </row>
    <row r="272" spans="1:12" x14ac:dyDescent="0.25">
      <c r="A272" s="36"/>
      <c r="B272" s="36"/>
      <c r="C272" s="227"/>
      <c r="D272" s="36"/>
      <c r="E272" s="36"/>
      <c r="F272" s="36"/>
      <c r="G272" s="36"/>
      <c r="H272" s="36"/>
      <c r="I272" s="86"/>
      <c r="J272" s="36"/>
      <c r="K272" s="86"/>
      <c r="L272" s="36"/>
    </row>
    <row r="273" spans="1:12" x14ac:dyDescent="0.25">
      <c r="A273" s="36"/>
      <c r="B273" s="36"/>
      <c r="C273" s="227"/>
      <c r="D273" s="36"/>
      <c r="E273" s="36"/>
      <c r="F273" s="36"/>
      <c r="G273" s="36"/>
      <c r="H273" s="36"/>
      <c r="I273" s="86"/>
      <c r="J273" s="36"/>
      <c r="K273" s="86"/>
      <c r="L273" s="36"/>
    </row>
    <row r="274" spans="1:12" x14ac:dyDescent="0.25">
      <c r="A274" s="36"/>
      <c r="B274" s="36"/>
      <c r="C274" s="227"/>
      <c r="D274" s="36"/>
      <c r="E274" s="36"/>
      <c r="F274" s="36"/>
      <c r="G274" s="36"/>
      <c r="H274" s="36"/>
      <c r="I274" s="86"/>
      <c r="J274" s="36"/>
      <c r="K274" s="86"/>
      <c r="L274" s="36"/>
    </row>
    <row r="275" spans="1:12" x14ac:dyDescent="0.25">
      <c r="A275" s="36"/>
      <c r="B275" s="36"/>
      <c r="C275" s="227"/>
      <c r="D275" s="36"/>
      <c r="E275" s="36"/>
      <c r="F275" s="36"/>
      <c r="G275" s="36"/>
      <c r="H275" s="36"/>
      <c r="I275" s="86"/>
      <c r="J275" s="36"/>
      <c r="K275" s="86"/>
      <c r="L275" s="36"/>
    </row>
    <row r="276" spans="1:12" x14ac:dyDescent="0.25">
      <c r="A276" s="36"/>
      <c r="B276" s="36"/>
      <c r="C276" s="227"/>
      <c r="D276" s="36"/>
      <c r="E276" s="36"/>
      <c r="F276" s="36"/>
      <c r="G276" s="36"/>
      <c r="H276" s="36"/>
      <c r="I276" s="86"/>
      <c r="J276" s="36"/>
      <c r="K276" s="86"/>
      <c r="L276" s="36"/>
    </row>
    <row r="277" spans="1:12" x14ac:dyDescent="0.25">
      <c r="A277" s="36"/>
      <c r="B277" s="36"/>
      <c r="C277" s="227"/>
      <c r="D277" s="36"/>
      <c r="E277" s="36"/>
      <c r="F277" s="36"/>
      <c r="G277" s="36"/>
      <c r="H277" s="36"/>
      <c r="I277" s="86"/>
      <c r="J277" s="36"/>
      <c r="K277" s="86"/>
      <c r="L277" s="36"/>
    </row>
    <row r="278" spans="1:12" x14ac:dyDescent="0.25">
      <c r="A278" s="36"/>
      <c r="B278" s="36"/>
      <c r="C278" s="227"/>
      <c r="D278" s="36"/>
      <c r="E278" s="36"/>
      <c r="F278" s="36"/>
      <c r="G278" s="36"/>
      <c r="H278" s="36"/>
      <c r="I278" s="86"/>
      <c r="J278" s="36"/>
      <c r="K278" s="86"/>
      <c r="L278" s="36"/>
    </row>
    <row r="279" spans="1:12" x14ac:dyDescent="0.25">
      <c r="A279" s="36"/>
      <c r="B279" s="36"/>
      <c r="C279" s="227"/>
      <c r="D279" s="36"/>
      <c r="E279" s="36"/>
      <c r="F279" s="36"/>
      <c r="G279" s="36"/>
      <c r="H279" s="36"/>
      <c r="I279" s="86"/>
      <c r="J279" s="36"/>
      <c r="K279" s="86"/>
      <c r="L279" s="36"/>
    </row>
    <row r="280" spans="1:12" x14ac:dyDescent="0.25">
      <c r="A280" s="36"/>
      <c r="B280" s="36"/>
      <c r="C280" s="227"/>
      <c r="D280" s="36"/>
      <c r="E280" s="36"/>
      <c r="F280" s="36"/>
      <c r="G280" s="36"/>
      <c r="H280" s="36"/>
      <c r="I280" s="86"/>
      <c r="J280" s="36"/>
      <c r="K280" s="86"/>
      <c r="L280" s="36"/>
    </row>
    <row r="281" spans="1:12" x14ac:dyDescent="0.25">
      <c r="A281" s="36"/>
      <c r="B281" s="36"/>
      <c r="C281" s="227"/>
      <c r="D281" s="36"/>
      <c r="E281" s="36"/>
      <c r="F281" s="36"/>
      <c r="G281" s="36"/>
      <c r="H281" s="36"/>
      <c r="I281" s="86"/>
      <c r="J281" s="36"/>
      <c r="K281" s="86"/>
      <c r="L281" s="36"/>
    </row>
    <row r="282" spans="1:12" x14ac:dyDescent="0.25">
      <c r="A282" s="36"/>
      <c r="B282" s="36"/>
      <c r="C282" s="227"/>
      <c r="D282" s="36"/>
      <c r="E282" s="36"/>
      <c r="F282" s="36"/>
      <c r="G282" s="36"/>
      <c r="H282" s="36"/>
      <c r="I282" s="86"/>
      <c r="J282" s="36"/>
      <c r="K282" s="86"/>
      <c r="L282" s="36"/>
    </row>
    <row r="283" spans="1:12" x14ac:dyDescent="0.25">
      <c r="A283" s="36"/>
      <c r="B283" s="36"/>
      <c r="C283" s="227"/>
      <c r="D283" s="36"/>
      <c r="E283" s="36"/>
      <c r="F283" s="36"/>
      <c r="G283" s="36"/>
      <c r="H283" s="36"/>
      <c r="I283" s="86"/>
      <c r="J283" s="36"/>
      <c r="K283" s="86"/>
      <c r="L283" s="36"/>
    </row>
    <row r="284" spans="1:12" x14ac:dyDescent="0.25">
      <c r="A284" s="36"/>
      <c r="B284" s="36"/>
      <c r="C284" s="227"/>
      <c r="D284" s="36"/>
      <c r="E284" s="36"/>
      <c r="F284" s="36"/>
      <c r="G284" s="36"/>
      <c r="H284" s="36"/>
      <c r="I284" s="86"/>
      <c r="J284" s="36"/>
      <c r="K284" s="86"/>
      <c r="L284" s="36"/>
    </row>
    <row r="285" spans="1:12" x14ac:dyDescent="0.25">
      <c r="A285" s="36"/>
      <c r="B285" s="36"/>
      <c r="C285" s="227"/>
      <c r="D285" s="36"/>
      <c r="E285" s="36"/>
      <c r="F285" s="36"/>
      <c r="G285" s="36"/>
      <c r="H285" s="36"/>
      <c r="I285" s="86"/>
      <c r="J285" s="36"/>
      <c r="K285" s="86"/>
      <c r="L285" s="36"/>
    </row>
    <row r="286" spans="1:12" x14ac:dyDescent="0.25">
      <c r="A286" s="36"/>
      <c r="B286" s="36"/>
      <c r="C286" s="227"/>
      <c r="D286" s="36"/>
      <c r="E286" s="36"/>
      <c r="F286" s="36"/>
      <c r="G286" s="36"/>
      <c r="H286" s="36"/>
      <c r="I286" s="86"/>
      <c r="J286" s="36"/>
      <c r="K286" s="86"/>
      <c r="L286" s="36"/>
    </row>
    <row r="287" spans="1:12" x14ac:dyDescent="0.25">
      <c r="A287" s="36"/>
      <c r="B287" s="36"/>
      <c r="C287" s="227"/>
      <c r="D287" s="36"/>
      <c r="E287" s="36"/>
      <c r="F287" s="36"/>
      <c r="G287" s="36"/>
      <c r="H287" s="36"/>
      <c r="I287" s="86"/>
      <c r="J287" s="36"/>
      <c r="K287" s="86"/>
      <c r="L287" s="36"/>
    </row>
    <row r="288" spans="1:12" x14ac:dyDescent="0.25">
      <c r="A288" s="36"/>
      <c r="B288" s="36"/>
      <c r="C288" s="227"/>
      <c r="D288" s="36"/>
      <c r="E288" s="36"/>
      <c r="F288" s="36"/>
      <c r="G288" s="36"/>
      <c r="H288" s="36"/>
      <c r="I288" s="86"/>
      <c r="J288" s="36"/>
      <c r="K288" s="86"/>
      <c r="L288" s="36"/>
    </row>
    <row r="289" spans="1:12" x14ac:dyDescent="0.25">
      <c r="A289" s="36"/>
      <c r="B289" s="36"/>
      <c r="C289" s="227"/>
      <c r="D289" s="36"/>
      <c r="E289" s="36"/>
      <c r="F289" s="36"/>
      <c r="G289" s="36"/>
      <c r="H289" s="36"/>
      <c r="I289" s="86"/>
      <c r="J289" s="36"/>
      <c r="K289" s="86"/>
      <c r="L289" s="36"/>
    </row>
    <row r="290" spans="1:12" x14ac:dyDescent="0.25">
      <c r="A290" s="36"/>
      <c r="B290" s="36"/>
      <c r="C290" s="227"/>
      <c r="D290" s="36"/>
      <c r="E290" s="36"/>
      <c r="F290" s="36"/>
      <c r="G290" s="36"/>
      <c r="H290" s="36"/>
      <c r="I290" s="86"/>
      <c r="J290" s="36"/>
      <c r="K290" s="86"/>
      <c r="L290" s="36"/>
    </row>
    <row r="291" spans="1:12" x14ac:dyDescent="0.25">
      <c r="A291" s="36"/>
      <c r="B291" s="36"/>
      <c r="C291" s="227"/>
      <c r="D291" s="36"/>
      <c r="E291" s="36"/>
      <c r="F291" s="36"/>
      <c r="G291" s="36"/>
      <c r="H291" s="36"/>
      <c r="I291" s="86"/>
      <c r="J291" s="36"/>
      <c r="K291" s="86"/>
      <c r="L291" s="36"/>
    </row>
    <row r="292" spans="1:12" x14ac:dyDescent="0.25">
      <c r="A292" s="36"/>
      <c r="B292" s="36"/>
      <c r="C292" s="227"/>
      <c r="D292" s="36"/>
      <c r="E292" s="36"/>
      <c r="F292" s="36"/>
      <c r="G292" s="36"/>
      <c r="H292" s="36"/>
      <c r="I292" s="86"/>
      <c r="J292" s="36"/>
      <c r="K292" s="86"/>
      <c r="L292" s="36"/>
    </row>
    <row r="293" spans="1:12" x14ac:dyDescent="0.25">
      <c r="A293" s="36"/>
      <c r="B293" s="36"/>
      <c r="C293" s="227"/>
      <c r="D293" s="36"/>
      <c r="E293" s="36"/>
      <c r="F293" s="36"/>
      <c r="G293" s="36"/>
      <c r="H293" s="36"/>
      <c r="I293" s="86"/>
      <c r="J293" s="36"/>
      <c r="K293" s="86"/>
      <c r="L293" s="36"/>
    </row>
    <row r="294" spans="1:12" x14ac:dyDescent="0.25">
      <c r="A294" s="36"/>
      <c r="B294" s="36"/>
      <c r="C294" s="227"/>
      <c r="D294" s="36"/>
      <c r="E294" s="36"/>
      <c r="F294" s="36"/>
      <c r="G294" s="36"/>
      <c r="H294" s="36"/>
      <c r="I294" s="86"/>
      <c r="J294" s="36"/>
      <c r="K294" s="86"/>
      <c r="L294" s="36"/>
    </row>
    <row r="295" spans="1:12" x14ac:dyDescent="0.25">
      <c r="A295" s="36"/>
      <c r="B295" s="36"/>
      <c r="C295" s="227"/>
      <c r="D295" s="36"/>
      <c r="E295" s="36"/>
      <c r="F295" s="36"/>
      <c r="G295" s="36"/>
      <c r="H295" s="36"/>
      <c r="I295" s="86"/>
      <c r="J295" s="36"/>
      <c r="K295" s="86"/>
      <c r="L295" s="36"/>
    </row>
    <row r="296" spans="1:12" x14ac:dyDescent="0.25">
      <c r="A296" s="36"/>
      <c r="B296" s="36"/>
      <c r="C296" s="227"/>
      <c r="D296" s="36"/>
      <c r="E296" s="36"/>
      <c r="F296" s="36"/>
      <c r="G296" s="36"/>
      <c r="H296" s="36"/>
      <c r="I296" s="86"/>
      <c r="J296" s="36"/>
      <c r="K296" s="86"/>
      <c r="L296" s="36"/>
    </row>
    <row r="297" spans="1:12" x14ac:dyDescent="0.25">
      <c r="A297" s="36"/>
      <c r="B297" s="36"/>
      <c r="C297" s="227"/>
      <c r="D297" s="36"/>
      <c r="E297" s="36"/>
      <c r="F297" s="36"/>
      <c r="G297" s="36"/>
      <c r="H297" s="36"/>
      <c r="I297" s="86"/>
      <c r="J297" s="36"/>
      <c r="K297" s="86"/>
      <c r="L297" s="36"/>
    </row>
    <row r="298" spans="1:12" x14ac:dyDescent="0.25">
      <c r="A298" s="36"/>
      <c r="B298" s="36"/>
      <c r="C298" s="227"/>
      <c r="D298" s="36"/>
      <c r="E298" s="36"/>
      <c r="F298" s="36"/>
      <c r="G298" s="36"/>
      <c r="H298" s="36"/>
      <c r="I298" s="86"/>
      <c r="J298" s="36"/>
      <c r="K298" s="86"/>
      <c r="L298" s="36"/>
    </row>
    <row r="299" spans="1:12" x14ac:dyDescent="0.25">
      <c r="A299" s="36"/>
      <c r="B299" s="36"/>
      <c r="C299" s="227"/>
      <c r="D299" s="36"/>
      <c r="E299" s="36"/>
      <c r="F299" s="36"/>
      <c r="G299" s="36"/>
      <c r="H299" s="36"/>
      <c r="I299" s="86"/>
      <c r="J299" s="36"/>
      <c r="K299" s="86"/>
      <c r="L299" s="36"/>
    </row>
    <row r="300" spans="1:12" x14ac:dyDescent="0.25">
      <c r="A300" s="36"/>
      <c r="B300" s="36"/>
      <c r="C300" s="227"/>
      <c r="D300" s="36"/>
      <c r="E300" s="36"/>
      <c r="F300" s="36"/>
      <c r="G300" s="36"/>
      <c r="H300" s="36"/>
      <c r="I300" s="86"/>
      <c r="J300" s="36"/>
      <c r="K300" s="86"/>
      <c r="L300" s="36"/>
    </row>
    <row r="301" spans="1:12" x14ac:dyDescent="0.25">
      <c r="A301" s="36"/>
      <c r="B301" s="36"/>
      <c r="C301" s="227"/>
      <c r="D301" s="36"/>
      <c r="E301" s="36"/>
      <c r="F301" s="36"/>
      <c r="G301" s="36"/>
      <c r="H301" s="36"/>
      <c r="I301" s="86"/>
      <c r="J301" s="36"/>
      <c r="K301" s="86"/>
      <c r="L301" s="36"/>
    </row>
    <row r="302" spans="1:12" x14ac:dyDescent="0.25">
      <c r="A302" s="36"/>
      <c r="B302" s="36"/>
      <c r="C302" s="227"/>
      <c r="D302" s="36"/>
      <c r="E302" s="36"/>
      <c r="F302" s="36"/>
      <c r="G302" s="36"/>
      <c r="H302" s="36"/>
      <c r="I302" s="86"/>
      <c r="J302" s="36"/>
      <c r="K302" s="86"/>
      <c r="L302" s="36"/>
    </row>
    <row r="303" spans="1:12" x14ac:dyDescent="0.25">
      <c r="A303" s="36"/>
      <c r="B303" s="36"/>
      <c r="C303" s="227"/>
      <c r="D303" s="36"/>
      <c r="E303" s="36"/>
      <c r="F303" s="36"/>
      <c r="G303" s="36"/>
      <c r="H303" s="36"/>
      <c r="I303" s="86"/>
      <c r="J303" s="36"/>
      <c r="K303" s="86"/>
      <c r="L303" s="36"/>
    </row>
    <row r="304" spans="1:12" x14ac:dyDescent="0.25">
      <c r="A304" s="36"/>
      <c r="B304" s="36"/>
      <c r="C304" s="227"/>
      <c r="D304" s="36"/>
      <c r="E304" s="36"/>
      <c r="F304" s="36"/>
      <c r="G304" s="36"/>
      <c r="H304" s="36"/>
      <c r="I304" s="86"/>
      <c r="J304" s="36"/>
      <c r="K304" s="86"/>
      <c r="L304" s="36"/>
    </row>
    <row r="305" spans="1:12" x14ac:dyDescent="0.25">
      <c r="A305" s="36"/>
      <c r="B305" s="36"/>
      <c r="C305" s="227"/>
      <c r="D305" s="36"/>
      <c r="E305" s="36"/>
      <c r="F305" s="36"/>
      <c r="G305" s="36"/>
      <c r="H305" s="36"/>
      <c r="I305" s="86"/>
      <c r="J305" s="36"/>
      <c r="K305" s="86"/>
      <c r="L305" s="36"/>
    </row>
    <row r="306" spans="1:12" x14ac:dyDescent="0.25">
      <c r="A306" s="36"/>
      <c r="B306" s="36"/>
      <c r="C306" s="227"/>
      <c r="D306" s="36"/>
      <c r="E306" s="36"/>
      <c r="F306" s="36"/>
      <c r="G306" s="36"/>
      <c r="H306" s="36"/>
      <c r="I306" s="86"/>
      <c r="J306" s="36"/>
      <c r="K306" s="86"/>
      <c r="L306" s="36"/>
    </row>
    <row r="307" spans="1:12" x14ac:dyDescent="0.25">
      <c r="A307" s="36"/>
      <c r="B307" s="36"/>
      <c r="C307" s="227"/>
      <c r="D307" s="36"/>
      <c r="E307" s="36"/>
      <c r="F307" s="36"/>
      <c r="G307" s="36"/>
      <c r="H307" s="36"/>
      <c r="I307" s="86"/>
      <c r="J307" s="36"/>
      <c r="K307" s="86"/>
      <c r="L307" s="36"/>
    </row>
    <row r="308" spans="1:12" x14ac:dyDescent="0.25">
      <c r="A308" s="36"/>
      <c r="B308" s="36"/>
      <c r="C308" s="227"/>
      <c r="D308" s="36"/>
      <c r="E308" s="36"/>
      <c r="F308" s="36"/>
      <c r="G308" s="36"/>
      <c r="H308" s="36"/>
      <c r="I308" s="86"/>
      <c r="J308" s="36"/>
      <c r="K308" s="86"/>
      <c r="L308" s="36"/>
    </row>
    <row r="309" spans="1:12" x14ac:dyDescent="0.25">
      <c r="A309" s="36"/>
      <c r="B309" s="36"/>
      <c r="C309" s="227"/>
      <c r="D309" s="36"/>
      <c r="E309" s="36"/>
      <c r="F309" s="36"/>
      <c r="G309" s="36"/>
      <c r="H309" s="36"/>
      <c r="I309" s="86"/>
      <c r="J309" s="36"/>
      <c r="K309" s="86"/>
      <c r="L309" s="36"/>
    </row>
    <row r="310" spans="1:12" x14ac:dyDescent="0.25">
      <c r="A310" s="36"/>
      <c r="B310" s="36"/>
      <c r="C310" s="227"/>
      <c r="D310" s="36"/>
      <c r="E310" s="36"/>
      <c r="F310" s="36"/>
      <c r="G310" s="36"/>
      <c r="H310" s="36"/>
      <c r="I310" s="86"/>
      <c r="J310" s="36"/>
      <c r="K310" s="86"/>
      <c r="L310" s="36"/>
    </row>
    <row r="311" spans="1:12" x14ac:dyDescent="0.25">
      <c r="A311" s="36"/>
      <c r="B311" s="36"/>
      <c r="C311" s="227"/>
      <c r="D311" s="36"/>
      <c r="E311" s="36"/>
      <c r="F311" s="36"/>
      <c r="G311" s="36"/>
      <c r="H311" s="36"/>
      <c r="I311" s="86"/>
      <c r="J311" s="36"/>
      <c r="K311" s="86"/>
      <c r="L311" s="36"/>
    </row>
    <row r="312" spans="1:12" x14ac:dyDescent="0.25">
      <c r="A312" s="36"/>
      <c r="B312" s="36"/>
      <c r="C312" s="227"/>
      <c r="D312" s="36"/>
      <c r="E312" s="36"/>
      <c r="F312" s="36"/>
      <c r="G312" s="36"/>
      <c r="H312" s="36"/>
      <c r="I312" s="86"/>
      <c r="J312" s="36"/>
      <c r="K312" s="86"/>
      <c r="L312" s="36"/>
    </row>
    <row r="313" spans="1:12" x14ac:dyDescent="0.25">
      <c r="A313" s="36"/>
      <c r="B313" s="36"/>
      <c r="C313" s="227"/>
      <c r="D313" s="36"/>
      <c r="E313" s="36"/>
      <c r="F313" s="36"/>
      <c r="G313" s="36"/>
      <c r="H313" s="36"/>
      <c r="I313" s="86"/>
      <c r="J313" s="36"/>
      <c r="K313" s="86"/>
      <c r="L313" s="36"/>
    </row>
    <row r="314" spans="1:12" x14ac:dyDescent="0.25">
      <c r="A314" s="36"/>
      <c r="B314" s="36"/>
      <c r="C314" s="227"/>
      <c r="D314" s="36"/>
      <c r="E314" s="36"/>
      <c r="F314" s="36"/>
      <c r="G314" s="36"/>
      <c r="H314" s="36"/>
      <c r="I314" s="86"/>
      <c r="J314" s="36"/>
      <c r="K314" s="86"/>
      <c r="L314" s="36"/>
    </row>
    <row r="315" spans="1:12" x14ac:dyDescent="0.25">
      <c r="A315" s="36"/>
      <c r="B315" s="36"/>
      <c r="C315" s="227"/>
      <c r="D315" s="36"/>
      <c r="E315" s="36"/>
      <c r="F315" s="36"/>
      <c r="G315" s="36"/>
      <c r="H315" s="36"/>
      <c r="I315" s="86"/>
      <c r="J315" s="36"/>
      <c r="K315" s="86"/>
      <c r="L315" s="36"/>
    </row>
    <row r="316" spans="1:12" x14ac:dyDescent="0.25">
      <c r="A316" s="36"/>
      <c r="B316" s="36"/>
      <c r="C316" s="227"/>
      <c r="D316" s="36"/>
      <c r="E316" s="36"/>
      <c r="F316" s="36"/>
      <c r="G316" s="36"/>
      <c r="H316" s="36"/>
      <c r="I316" s="86"/>
      <c r="J316" s="36"/>
      <c r="K316" s="86"/>
      <c r="L316" s="36"/>
    </row>
    <row r="317" spans="1:12" x14ac:dyDescent="0.25">
      <c r="A317" s="36"/>
      <c r="B317" s="36"/>
      <c r="C317" s="227"/>
      <c r="D317" s="36"/>
      <c r="E317" s="36"/>
      <c r="F317" s="36"/>
      <c r="G317" s="36"/>
      <c r="H317" s="36"/>
      <c r="I317" s="86"/>
      <c r="J317" s="36"/>
      <c r="K317" s="86"/>
      <c r="L317" s="36"/>
    </row>
    <row r="318" spans="1:12" x14ac:dyDescent="0.25">
      <c r="A318" s="36"/>
      <c r="B318" s="36"/>
      <c r="C318" s="227"/>
      <c r="D318" s="36"/>
      <c r="E318" s="36"/>
      <c r="F318" s="36"/>
      <c r="G318" s="36"/>
      <c r="H318" s="36"/>
      <c r="I318" s="86"/>
      <c r="J318" s="36"/>
      <c r="K318" s="86"/>
      <c r="L318" s="36"/>
    </row>
    <row r="319" spans="1:12" x14ac:dyDescent="0.25">
      <c r="A319" s="36"/>
      <c r="B319" s="36"/>
      <c r="C319" s="227"/>
      <c r="D319" s="36"/>
      <c r="E319" s="36"/>
      <c r="F319" s="36"/>
      <c r="G319" s="36"/>
      <c r="H319" s="36"/>
      <c r="I319" s="86"/>
      <c r="J319" s="36"/>
      <c r="K319" s="86"/>
      <c r="L319" s="36"/>
    </row>
    <row r="320" spans="1:12" x14ac:dyDescent="0.25">
      <c r="A320" s="36"/>
      <c r="B320" s="36"/>
      <c r="C320" s="227"/>
      <c r="D320" s="36"/>
      <c r="E320" s="36"/>
      <c r="F320" s="36"/>
      <c r="G320" s="36"/>
      <c r="H320" s="36"/>
      <c r="I320" s="86"/>
      <c r="J320" s="36"/>
      <c r="K320" s="86"/>
      <c r="L320" s="36"/>
    </row>
    <row r="321" spans="1:12" x14ac:dyDescent="0.25">
      <c r="A321" s="36"/>
      <c r="B321" s="36"/>
      <c r="C321" s="227"/>
      <c r="D321" s="36"/>
      <c r="E321" s="36"/>
      <c r="F321" s="36"/>
      <c r="G321" s="36"/>
      <c r="H321" s="36"/>
      <c r="I321" s="86"/>
      <c r="J321" s="36"/>
      <c r="K321" s="86"/>
      <c r="L321" s="36"/>
    </row>
    <row r="322" spans="1:12" x14ac:dyDescent="0.25">
      <c r="A322" s="36"/>
      <c r="B322" s="36"/>
      <c r="C322" s="227"/>
      <c r="D322" s="36"/>
      <c r="E322" s="36"/>
      <c r="F322" s="36"/>
      <c r="G322" s="36"/>
      <c r="H322" s="36"/>
      <c r="I322" s="86"/>
      <c r="J322" s="36"/>
      <c r="K322" s="86"/>
      <c r="L322" s="36"/>
    </row>
    <row r="323" spans="1:12" x14ac:dyDescent="0.25">
      <c r="A323" s="36"/>
      <c r="B323" s="36"/>
      <c r="C323" s="227"/>
      <c r="D323" s="36"/>
      <c r="E323" s="36"/>
      <c r="F323" s="36"/>
      <c r="G323" s="36"/>
      <c r="H323" s="36"/>
      <c r="I323" s="86"/>
      <c r="J323" s="36"/>
      <c r="K323" s="86"/>
      <c r="L323" s="36"/>
    </row>
    <row r="324" spans="1:12" x14ac:dyDescent="0.25">
      <c r="A324" s="36"/>
      <c r="B324" s="36"/>
      <c r="C324" s="227"/>
      <c r="D324" s="36"/>
      <c r="E324" s="36"/>
      <c r="F324" s="36"/>
      <c r="G324" s="36"/>
      <c r="H324" s="36"/>
      <c r="I324" s="86"/>
      <c r="J324" s="36"/>
      <c r="K324" s="86"/>
      <c r="L324" s="36"/>
    </row>
    <row r="325" spans="1:12" x14ac:dyDescent="0.25">
      <c r="A325" s="36"/>
      <c r="B325" s="36"/>
      <c r="C325" s="227"/>
      <c r="D325" s="36"/>
      <c r="E325" s="36"/>
      <c r="F325" s="36"/>
      <c r="G325" s="36"/>
      <c r="H325" s="36"/>
      <c r="I325" s="86"/>
      <c r="J325" s="36"/>
      <c r="K325" s="86"/>
      <c r="L325" s="36"/>
    </row>
    <row r="326" spans="1:12" x14ac:dyDescent="0.25">
      <c r="A326" s="36"/>
      <c r="B326" s="36"/>
      <c r="C326" s="227"/>
      <c r="D326" s="36"/>
      <c r="E326" s="36"/>
      <c r="F326" s="36"/>
      <c r="G326" s="36"/>
      <c r="H326" s="36"/>
      <c r="I326" s="86"/>
      <c r="J326" s="36"/>
      <c r="K326" s="86"/>
      <c r="L326" s="36"/>
    </row>
    <row r="327" spans="1:12" x14ac:dyDescent="0.25">
      <c r="A327" s="36"/>
      <c r="B327" s="36"/>
      <c r="C327" s="227"/>
      <c r="D327" s="36"/>
      <c r="E327" s="36"/>
      <c r="F327" s="36"/>
      <c r="G327" s="36"/>
      <c r="H327" s="36"/>
      <c r="I327" s="86"/>
      <c r="J327" s="36"/>
      <c r="K327" s="86"/>
      <c r="L327" s="36"/>
    </row>
    <row r="328" spans="1:12" x14ac:dyDescent="0.25">
      <c r="A328" s="36"/>
      <c r="B328" s="36"/>
      <c r="C328" s="227"/>
      <c r="D328" s="36"/>
      <c r="E328" s="36"/>
      <c r="F328" s="36"/>
      <c r="G328" s="36"/>
      <c r="H328" s="36"/>
      <c r="I328" s="86"/>
      <c r="J328" s="36"/>
      <c r="K328" s="86"/>
      <c r="L328" s="36"/>
    </row>
    <row r="329" spans="1:12" x14ac:dyDescent="0.25">
      <c r="A329" s="36"/>
      <c r="B329" s="36"/>
      <c r="C329" s="227"/>
      <c r="D329" s="36"/>
      <c r="E329" s="36"/>
      <c r="F329" s="36"/>
      <c r="G329" s="36"/>
      <c r="H329" s="36"/>
      <c r="I329" s="86"/>
      <c r="J329" s="36"/>
      <c r="K329" s="86"/>
      <c r="L329" s="36"/>
    </row>
    <row r="330" spans="1:12" x14ac:dyDescent="0.25">
      <c r="A330" s="36"/>
      <c r="B330" s="36"/>
      <c r="C330" s="227"/>
      <c r="D330" s="36"/>
      <c r="E330" s="36"/>
      <c r="F330" s="36"/>
      <c r="G330" s="36"/>
      <c r="H330" s="36"/>
      <c r="I330" s="86"/>
      <c r="J330" s="36"/>
      <c r="K330" s="86"/>
      <c r="L330" s="36"/>
    </row>
    <row r="331" spans="1:12" x14ac:dyDescent="0.25">
      <c r="A331" s="36"/>
      <c r="B331" s="36"/>
      <c r="C331" s="227"/>
      <c r="D331" s="36"/>
      <c r="E331" s="36"/>
      <c r="F331" s="36"/>
      <c r="G331" s="36"/>
      <c r="H331" s="36"/>
      <c r="I331" s="86"/>
      <c r="J331" s="36"/>
      <c r="K331" s="86"/>
      <c r="L331" s="36"/>
    </row>
    <row r="332" spans="1:12" x14ac:dyDescent="0.25">
      <c r="A332" s="36"/>
      <c r="B332" s="36"/>
      <c r="C332" s="227"/>
      <c r="D332" s="36"/>
      <c r="E332" s="36"/>
      <c r="F332" s="36"/>
      <c r="G332" s="36"/>
      <c r="H332" s="36"/>
      <c r="I332" s="86"/>
      <c r="J332" s="36"/>
      <c r="K332" s="86"/>
      <c r="L332" s="36"/>
    </row>
    <row r="333" spans="1:12" x14ac:dyDescent="0.25">
      <c r="A333" s="36"/>
      <c r="B333" s="36"/>
      <c r="C333" s="227"/>
      <c r="D333" s="36"/>
      <c r="E333" s="36"/>
      <c r="F333" s="36"/>
      <c r="G333" s="36"/>
      <c r="H333" s="36"/>
      <c r="I333" s="86"/>
      <c r="J333" s="36"/>
      <c r="K333" s="86"/>
      <c r="L333" s="36"/>
    </row>
    <row r="334" spans="1:12" x14ac:dyDescent="0.25">
      <c r="A334" s="36"/>
      <c r="B334" s="36"/>
      <c r="C334" s="227"/>
      <c r="D334" s="36"/>
      <c r="E334" s="36"/>
      <c r="F334" s="36"/>
      <c r="G334" s="36"/>
      <c r="H334" s="36"/>
      <c r="I334" s="86"/>
      <c r="J334" s="36"/>
      <c r="K334" s="86"/>
      <c r="L334" s="36"/>
    </row>
    <row r="335" spans="1:12" x14ac:dyDescent="0.25">
      <c r="A335" s="36"/>
      <c r="B335" s="36"/>
      <c r="C335" s="227"/>
      <c r="D335" s="36"/>
      <c r="E335" s="36"/>
      <c r="F335" s="36"/>
      <c r="G335" s="36"/>
      <c r="H335" s="36"/>
      <c r="I335" s="86"/>
      <c r="J335" s="36"/>
      <c r="K335" s="86"/>
      <c r="L335" s="36"/>
    </row>
    <row r="336" spans="1:12" x14ac:dyDescent="0.25">
      <c r="A336" s="36"/>
      <c r="B336" s="36"/>
      <c r="C336" s="227"/>
      <c r="D336" s="36"/>
      <c r="E336" s="36"/>
      <c r="F336" s="36"/>
      <c r="G336" s="36"/>
      <c r="H336" s="36"/>
      <c r="I336" s="86"/>
      <c r="J336" s="36"/>
      <c r="K336" s="86"/>
      <c r="L336" s="36"/>
    </row>
    <row r="337" spans="1:12" x14ac:dyDescent="0.25">
      <c r="A337" s="36"/>
      <c r="B337" s="36"/>
      <c r="C337" s="227"/>
      <c r="D337" s="36"/>
      <c r="E337" s="36"/>
      <c r="F337" s="36"/>
      <c r="G337" s="36"/>
      <c r="H337" s="36"/>
      <c r="I337" s="86"/>
      <c r="J337" s="36"/>
      <c r="K337" s="86"/>
      <c r="L337" s="36"/>
    </row>
    <row r="338" spans="1:12" x14ac:dyDescent="0.25">
      <c r="A338" s="36"/>
      <c r="B338" s="36"/>
      <c r="C338" s="227"/>
      <c r="D338" s="36"/>
      <c r="E338" s="36"/>
      <c r="F338" s="36"/>
      <c r="G338" s="36"/>
      <c r="H338" s="36"/>
      <c r="I338" s="86"/>
      <c r="J338" s="36"/>
      <c r="K338" s="86"/>
      <c r="L338" s="36"/>
    </row>
    <row r="339" spans="1:12" x14ac:dyDescent="0.25">
      <c r="A339" s="36"/>
      <c r="B339" s="36"/>
      <c r="C339" s="227"/>
      <c r="D339" s="36"/>
      <c r="E339" s="36"/>
      <c r="F339" s="36"/>
      <c r="G339" s="36"/>
      <c r="H339" s="36"/>
      <c r="I339" s="86"/>
      <c r="J339" s="36"/>
      <c r="K339" s="86"/>
      <c r="L339" s="36"/>
    </row>
    <row r="340" spans="1:12" x14ac:dyDescent="0.25">
      <c r="A340" s="36"/>
      <c r="B340" s="36"/>
      <c r="C340" s="227"/>
      <c r="D340" s="36"/>
      <c r="E340" s="36"/>
      <c r="F340" s="36"/>
      <c r="G340" s="36"/>
      <c r="H340" s="36"/>
      <c r="I340" s="86"/>
      <c r="J340" s="36"/>
      <c r="K340" s="86"/>
      <c r="L340" s="36"/>
    </row>
    <row r="341" spans="1:12" x14ac:dyDescent="0.25">
      <c r="A341" s="36"/>
      <c r="B341" s="36"/>
      <c r="C341" s="227"/>
      <c r="D341" s="36"/>
      <c r="E341" s="36"/>
      <c r="F341" s="36"/>
      <c r="G341" s="36"/>
      <c r="H341" s="36"/>
      <c r="I341" s="86"/>
      <c r="J341" s="36"/>
      <c r="K341" s="86"/>
      <c r="L341" s="36"/>
    </row>
    <row r="342" spans="1:12" x14ac:dyDescent="0.25">
      <c r="A342" s="36"/>
      <c r="B342" s="36"/>
      <c r="C342" s="227"/>
      <c r="D342" s="36"/>
      <c r="E342" s="36"/>
      <c r="F342" s="36"/>
      <c r="G342" s="36"/>
      <c r="H342" s="36"/>
      <c r="I342" s="86"/>
      <c r="J342" s="36"/>
      <c r="K342" s="86"/>
      <c r="L342" s="36"/>
    </row>
    <row r="343" spans="1:12" x14ac:dyDescent="0.25">
      <c r="A343" s="36"/>
      <c r="B343" s="36"/>
      <c r="C343" s="227"/>
      <c r="D343" s="36"/>
      <c r="E343" s="36"/>
      <c r="F343" s="36"/>
      <c r="G343" s="36"/>
      <c r="H343" s="36"/>
      <c r="I343" s="86"/>
      <c r="J343" s="36"/>
      <c r="K343" s="86"/>
      <c r="L343" s="36"/>
    </row>
    <row r="344" spans="1:12" x14ac:dyDescent="0.25">
      <c r="A344" s="36"/>
      <c r="B344" s="36"/>
      <c r="C344" s="227"/>
      <c r="D344" s="36"/>
      <c r="E344" s="36"/>
      <c r="F344" s="36"/>
      <c r="G344" s="36"/>
      <c r="H344" s="36"/>
      <c r="I344" s="86"/>
      <c r="J344" s="36"/>
      <c r="K344" s="86"/>
      <c r="L344" s="36"/>
    </row>
    <row r="345" spans="1:12" x14ac:dyDescent="0.25">
      <c r="A345" s="36"/>
      <c r="B345" s="36"/>
      <c r="C345" s="227"/>
      <c r="D345" s="36"/>
      <c r="E345" s="36"/>
      <c r="F345" s="36"/>
      <c r="G345" s="36"/>
      <c r="H345" s="36"/>
      <c r="I345" s="86"/>
      <c r="J345" s="36"/>
      <c r="K345" s="86"/>
      <c r="L345" s="36"/>
    </row>
    <row r="346" spans="1:12" x14ac:dyDescent="0.25">
      <c r="A346" s="36"/>
      <c r="B346" s="36"/>
      <c r="C346" s="227"/>
      <c r="D346" s="36"/>
      <c r="E346" s="36"/>
      <c r="F346" s="36"/>
      <c r="G346" s="36"/>
      <c r="H346" s="36"/>
      <c r="I346" s="86"/>
      <c r="J346" s="36"/>
      <c r="K346" s="86"/>
      <c r="L346" s="36"/>
    </row>
    <row r="347" spans="1:12" x14ac:dyDescent="0.25">
      <c r="A347" s="36"/>
      <c r="B347" s="36"/>
      <c r="C347" s="227"/>
      <c r="D347" s="36"/>
      <c r="E347" s="36"/>
      <c r="F347" s="36"/>
      <c r="G347" s="36"/>
      <c r="H347" s="36"/>
      <c r="I347" s="86"/>
      <c r="J347" s="36"/>
      <c r="K347" s="86"/>
      <c r="L347" s="36"/>
    </row>
    <row r="348" spans="1:12" x14ac:dyDescent="0.25">
      <c r="A348" s="36"/>
      <c r="B348" s="36"/>
      <c r="C348" s="227"/>
      <c r="D348" s="36"/>
      <c r="E348" s="36"/>
      <c r="F348" s="36"/>
      <c r="G348" s="36"/>
      <c r="H348" s="36"/>
      <c r="I348" s="86"/>
      <c r="J348" s="36"/>
      <c r="K348" s="86"/>
      <c r="L348" s="36"/>
    </row>
    <row r="349" spans="1:12" x14ac:dyDescent="0.25">
      <c r="A349" s="36"/>
      <c r="B349" s="36"/>
      <c r="C349" s="227"/>
      <c r="D349" s="36"/>
      <c r="E349" s="36"/>
      <c r="F349" s="36"/>
      <c r="G349" s="36"/>
      <c r="H349" s="36"/>
      <c r="I349" s="86"/>
      <c r="J349" s="36"/>
      <c r="K349" s="86"/>
      <c r="L349" s="36"/>
    </row>
    <row r="350" spans="1:12" x14ac:dyDescent="0.25">
      <c r="A350" s="36"/>
      <c r="B350" s="36"/>
      <c r="C350" s="227"/>
      <c r="D350" s="36"/>
      <c r="E350" s="36"/>
      <c r="F350" s="36"/>
      <c r="G350" s="36"/>
      <c r="H350" s="36"/>
      <c r="I350" s="86"/>
      <c r="J350" s="36"/>
      <c r="K350" s="86"/>
      <c r="L350" s="36"/>
    </row>
    <row r="351" spans="1:12" x14ac:dyDescent="0.25">
      <c r="A351" s="36"/>
      <c r="B351" s="36"/>
      <c r="C351" s="227"/>
      <c r="D351" s="36"/>
      <c r="E351" s="36"/>
      <c r="F351" s="36"/>
      <c r="G351" s="36"/>
      <c r="H351" s="36"/>
      <c r="I351" s="86"/>
      <c r="J351" s="36"/>
      <c r="K351" s="86"/>
      <c r="L351" s="36"/>
    </row>
    <row r="352" spans="1:12" x14ac:dyDescent="0.25">
      <c r="A352" s="36"/>
      <c r="B352" s="36"/>
      <c r="C352" s="227"/>
      <c r="D352" s="36"/>
      <c r="E352" s="36"/>
      <c r="F352" s="36"/>
      <c r="G352" s="36"/>
      <c r="H352" s="36"/>
      <c r="I352" s="86"/>
      <c r="J352" s="36"/>
      <c r="K352" s="86"/>
      <c r="L352" s="36"/>
    </row>
    <row r="353" spans="1:12" x14ac:dyDescent="0.25">
      <c r="A353" s="36"/>
      <c r="B353" s="36"/>
      <c r="C353" s="227"/>
      <c r="D353" s="36"/>
      <c r="E353" s="36"/>
      <c r="F353" s="36"/>
      <c r="G353" s="36"/>
      <c r="H353" s="36"/>
      <c r="I353" s="86"/>
      <c r="J353" s="36"/>
      <c r="K353" s="86"/>
      <c r="L353" s="36"/>
    </row>
    <row r="354" spans="1:12" x14ac:dyDescent="0.25">
      <c r="A354" s="36"/>
      <c r="B354" s="36"/>
      <c r="C354" s="227"/>
      <c r="D354" s="36"/>
      <c r="E354" s="36"/>
      <c r="F354" s="36"/>
      <c r="G354" s="36"/>
      <c r="H354" s="36"/>
      <c r="I354" s="86"/>
      <c r="J354" s="36"/>
      <c r="K354" s="86"/>
      <c r="L354" s="36"/>
    </row>
    <row r="355" spans="1:12" x14ac:dyDescent="0.25">
      <c r="A355" s="36"/>
      <c r="B355" s="36"/>
      <c r="C355" s="227"/>
      <c r="D355" s="36"/>
      <c r="E355" s="36"/>
      <c r="F355" s="36"/>
      <c r="G355" s="36"/>
      <c r="H355" s="36"/>
      <c r="I355" s="86"/>
      <c r="J355" s="36"/>
      <c r="K355" s="86"/>
      <c r="L355" s="36"/>
    </row>
    <row r="356" spans="1:12" x14ac:dyDescent="0.25">
      <c r="A356" s="36"/>
      <c r="B356" s="36"/>
      <c r="C356" s="227"/>
      <c r="D356" s="36"/>
      <c r="E356" s="36"/>
      <c r="F356" s="36"/>
      <c r="G356" s="36"/>
      <c r="H356" s="36"/>
      <c r="I356" s="86"/>
      <c r="J356" s="36"/>
      <c r="K356" s="86"/>
      <c r="L356" s="36"/>
    </row>
    <row r="357" spans="1:12" x14ac:dyDescent="0.25">
      <c r="A357" s="36"/>
      <c r="B357" s="36"/>
      <c r="C357" s="227"/>
      <c r="D357" s="36"/>
      <c r="E357" s="36"/>
      <c r="F357" s="36"/>
      <c r="G357" s="36"/>
      <c r="H357" s="36"/>
      <c r="I357" s="86"/>
      <c r="J357" s="36"/>
      <c r="K357" s="86"/>
      <c r="L357" s="36"/>
    </row>
    <row r="358" spans="1:12" x14ac:dyDescent="0.25">
      <c r="A358" s="36"/>
      <c r="B358" s="36"/>
      <c r="C358" s="227"/>
      <c r="D358" s="36"/>
      <c r="E358" s="36"/>
      <c r="F358" s="36"/>
      <c r="G358" s="36"/>
      <c r="H358" s="36"/>
      <c r="I358" s="86"/>
      <c r="J358" s="36"/>
      <c r="K358" s="86"/>
      <c r="L358" s="36"/>
    </row>
    <row r="359" spans="1:12" x14ac:dyDescent="0.25">
      <c r="A359" s="36"/>
      <c r="B359" s="36"/>
      <c r="C359" s="227"/>
      <c r="D359" s="36"/>
      <c r="E359" s="36"/>
      <c r="F359" s="36"/>
      <c r="G359" s="36"/>
      <c r="H359" s="36"/>
      <c r="I359" s="86"/>
      <c r="J359" s="36"/>
      <c r="K359" s="86"/>
      <c r="L359" s="36"/>
    </row>
    <row r="360" spans="1:12" x14ac:dyDescent="0.25">
      <c r="A360" s="36"/>
      <c r="B360" s="36"/>
      <c r="C360" s="227"/>
      <c r="D360" s="36"/>
      <c r="E360" s="36"/>
      <c r="F360" s="36"/>
      <c r="G360" s="36"/>
      <c r="H360" s="36"/>
      <c r="I360" s="86"/>
      <c r="J360" s="36"/>
      <c r="K360" s="86"/>
      <c r="L360" s="36"/>
    </row>
    <row r="361" spans="1:12" x14ac:dyDescent="0.25">
      <c r="A361" s="36"/>
      <c r="B361" s="36"/>
      <c r="C361" s="227"/>
      <c r="D361" s="36"/>
      <c r="E361" s="36"/>
      <c r="F361" s="36"/>
      <c r="G361" s="36"/>
      <c r="H361" s="36"/>
      <c r="I361" s="86"/>
      <c r="J361" s="36"/>
      <c r="K361" s="86"/>
      <c r="L361" s="36"/>
    </row>
    <row r="362" spans="1:12" x14ac:dyDescent="0.25">
      <c r="A362" s="36"/>
      <c r="B362" s="36"/>
      <c r="C362" s="227"/>
      <c r="D362" s="36"/>
      <c r="E362" s="36"/>
      <c r="F362" s="36"/>
      <c r="G362" s="36"/>
      <c r="H362" s="36"/>
      <c r="I362" s="86"/>
      <c r="J362" s="36"/>
      <c r="K362" s="86"/>
      <c r="L362" s="36"/>
    </row>
    <row r="363" spans="1:12" x14ac:dyDescent="0.25">
      <c r="A363" s="36"/>
      <c r="B363" s="36"/>
      <c r="C363" s="227"/>
      <c r="D363" s="36"/>
      <c r="E363" s="36"/>
      <c r="F363" s="36"/>
      <c r="G363" s="36"/>
      <c r="H363" s="36"/>
      <c r="I363" s="86"/>
      <c r="J363" s="36"/>
      <c r="K363" s="86"/>
      <c r="L363" s="36"/>
    </row>
    <row r="364" spans="1:12" x14ac:dyDescent="0.25">
      <c r="A364" s="36"/>
      <c r="B364" s="36"/>
      <c r="C364" s="227"/>
      <c r="D364" s="36"/>
      <c r="E364" s="36"/>
      <c r="F364" s="36"/>
      <c r="G364" s="36"/>
      <c r="H364" s="36"/>
      <c r="I364" s="86"/>
      <c r="J364" s="36"/>
      <c r="K364" s="86"/>
      <c r="L364" s="36"/>
    </row>
    <row r="365" spans="1:12" x14ac:dyDescent="0.25">
      <c r="A365" s="36"/>
      <c r="B365" s="36"/>
      <c r="C365" s="227"/>
      <c r="D365" s="36"/>
      <c r="E365" s="36"/>
      <c r="F365" s="36"/>
      <c r="G365" s="36"/>
      <c r="H365" s="36"/>
      <c r="I365" s="86"/>
      <c r="J365" s="36"/>
      <c r="K365" s="86"/>
      <c r="L365" s="36"/>
    </row>
    <row r="366" spans="1:12" x14ac:dyDescent="0.25">
      <c r="A366" s="36"/>
      <c r="B366" s="36"/>
      <c r="C366" s="227"/>
      <c r="D366" s="36"/>
      <c r="E366" s="36"/>
      <c r="F366" s="36"/>
      <c r="G366" s="36"/>
      <c r="H366" s="36"/>
      <c r="I366" s="86"/>
      <c r="J366" s="36"/>
      <c r="K366" s="86"/>
      <c r="L366" s="36"/>
    </row>
    <row r="367" spans="1:12" x14ac:dyDescent="0.25">
      <c r="A367" s="36"/>
      <c r="B367" s="36"/>
      <c r="C367" s="227"/>
      <c r="D367" s="36"/>
      <c r="E367" s="36"/>
      <c r="F367" s="36"/>
      <c r="G367" s="36"/>
      <c r="H367" s="36"/>
      <c r="I367" s="86"/>
      <c r="J367" s="36"/>
      <c r="K367" s="86"/>
      <c r="L367" s="36"/>
    </row>
    <row r="368" spans="1:12" x14ac:dyDescent="0.25">
      <c r="A368" s="36"/>
      <c r="B368" s="36"/>
      <c r="C368" s="227"/>
      <c r="D368" s="36"/>
      <c r="E368" s="36"/>
      <c r="F368" s="36"/>
      <c r="G368" s="36"/>
      <c r="H368" s="36"/>
      <c r="I368" s="86"/>
      <c r="J368" s="36"/>
      <c r="K368" s="86"/>
      <c r="L368" s="36"/>
    </row>
    <row r="369" spans="1:12" x14ac:dyDescent="0.25">
      <c r="A369" s="36"/>
      <c r="B369" s="36"/>
      <c r="C369" s="227"/>
      <c r="D369" s="36"/>
      <c r="E369" s="36"/>
      <c r="F369" s="36"/>
      <c r="G369" s="36"/>
      <c r="H369" s="36"/>
      <c r="I369" s="86"/>
      <c r="J369" s="36"/>
      <c r="K369" s="86"/>
      <c r="L369" s="36"/>
    </row>
    <row r="370" spans="1:12" x14ac:dyDescent="0.25">
      <c r="A370" s="36"/>
      <c r="B370" s="36"/>
      <c r="C370" s="227"/>
      <c r="D370" s="36"/>
      <c r="E370" s="36"/>
      <c r="F370" s="36"/>
      <c r="G370" s="36"/>
      <c r="H370" s="36"/>
      <c r="I370" s="86"/>
      <c r="J370" s="36"/>
      <c r="K370" s="86"/>
      <c r="L370" s="36"/>
    </row>
    <row r="371" spans="1:12" x14ac:dyDescent="0.25">
      <c r="A371" s="36"/>
      <c r="B371" s="36"/>
      <c r="C371" s="227"/>
      <c r="D371" s="36"/>
      <c r="E371" s="36"/>
      <c r="F371" s="36"/>
      <c r="G371" s="36"/>
      <c r="H371" s="36"/>
      <c r="I371" s="86"/>
      <c r="J371" s="36"/>
      <c r="K371" s="86"/>
      <c r="L371" s="36"/>
    </row>
    <row r="372" spans="1:12" x14ac:dyDescent="0.25">
      <c r="A372" s="36"/>
      <c r="B372" s="36"/>
      <c r="C372" s="227"/>
      <c r="D372" s="36"/>
      <c r="E372" s="36"/>
      <c r="F372" s="36"/>
      <c r="G372" s="36"/>
      <c r="H372" s="36"/>
      <c r="I372" s="86"/>
      <c r="J372" s="36"/>
      <c r="K372" s="86"/>
      <c r="L372" s="36"/>
    </row>
    <row r="373" spans="1:12" x14ac:dyDescent="0.25">
      <c r="A373" s="36"/>
      <c r="B373" s="36"/>
      <c r="C373" s="227"/>
      <c r="D373" s="36"/>
      <c r="E373" s="36"/>
      <c r="F373" s="36"/>
      <c r="G373" s="36"/>
      <c r="H373" s="36"/>
      <c r="I373" s="86"/>
      <c r="J373" s="36"/>
      <c r="K373" s="86"/>
      <c r="L373" s="36"/>
    </row>
    <row r="374" spans="1:12" x14ac:dyDescent="0.25">
      <c r="A374" s="36"/>
      <c r="B374" s="36"/>
      <c r="C374" s="227"/>
      <c r="D374" s="36"/>
      <c r="E374" s="36"/>
      <c r="F374" s="36"/>
      <c r="G374" s="36"/>
      <c r="H374" s="36"/>
      <c r="I374" s="86"/>
      <c r="J374" s="36"/>
      <c r="K374" s="86"/>
      <c r="L374" s="36"/>
    </row>
    <row r="375" spans="1:12" x14ac:dyDescent="0.25">
      <c r="A375" s="36"/>
      <c r="B375" s="36"/>
      <c r="C375" s="227"/>
      <c r="D375" s="36"/>
      <c r="E375" s="36"/>
      <c r="F375" s="36"/>
      <c r="G375" s="36"/>
      <c r="H375" s="36"/>
      <c r="I375" s="86"/>
      <c r="J375" s="36"/>
      <c r="K375" s="86"/>
      <c r="L375" s="36"/>
    </row>
    <row r="376" spans="1:12" x14ac:dyDescent="0.25">
      <c r="A376" s="36"/>
      <c r="B376" s="36"/>
      <c r="C376" s="227"/>
      <c r="D376" s="36"/>
      <c r="E376" s="36"/>
      <c r="F376" s="36"/>
      <c r="G376" s="36"/>
      <c r="H376" s="36"/>
      <c r="I376" s="86"/>
      <c r="J376" s="36"/>
      <c r="K376" s="86"/>
      <c r="L376" s="36"/>
    </row>
    <row r="377" spans="1:12" x14ac:dyDescent="0.25">
      <c r="A377" s="36"/>
      <c r="B377" s="36"/>
      <c r="C377" s="227"/>
      <c r="D377" s="36"/>
      <c r="E377" s="36"/>
      <c r="F377" s="36"/>
      <c r="G377" s="36"/>
      <c r="H377" s="36"/>
      <c r="I377" s="86"/>
      <c r="J377" s="36"/>
      <c r="K377" s="86"/>
      <c r="L377" s="36"/>
    </row>
    <row r="378" spans="1:12" x14ac:dyDescent="0.25">
      <c r="A378" s="36"/>
      <c r="B378" s="36"/>
      <c r="C378" s="227"/>
      <c r="D378" s="36"/>
      <c r="E378" s="36"/>
      <c r="F378" s="36"/>
      <c r="G378" s="36"/>
      <c r="H378" s="36"/>
      <c r="I378" s="86"/>
      <c r="J378" s="36"/>
      <c r="K378" s="86"/>
      <c r="L378" s="36"/>
    </row>
    <row r="379" spans="1:12" x14ac:dyDescent="0.25">
      <c r="A379" s="36"/>
      <c r="B379" s="36"/>
      <c r="C379" s="227"/>
      <c r="D379" s="36"/>
      <c r="E379" s="36"/>
      <c r="F379" s="36"/>
      <c r="G379" s="36"/>
      <c r="H379" s="36"/>
      <c r="I379" s="86"/>
      <c r="J379" s="36"/>
      <c r="K379" s="86"/>
      <c r="L379" s="36"/>
    </row>
    <row r="380" spans="1:12" x14ac:dyDescent="0.25">
      <c r="A380" s="36"/>
      <c r="B380" s="36"/>
      <c r="C380" s="227"/>
      <c r="D380" s="36"/>
      <c r="E380" s="36"/>
      <c r="F380" s="36"/>
      <c r="G380" s="36"/>
      <c r="H380" s="36"/>
      <c r="I380" s="86"/>
      <c r="J380" s="36"/>
      <c r="K380" s="86"/>
      <c r="L380" s="36"/>
    </row>
    <row r="381" spans="1:12" x14ac:dyDescent="0.25">
      <c r="A381" s="36"/>
      <c r="B381" s="36"/>
      <c r="C381" s="227"/>
      <c r="D381" s="36"/>
      <c r="E381" s="36"/>
      <c r="F381" s="36"/>
      <c r="G381" s="36"/>
      <c r="H381" s="36"/>
      <c r="I381" s="86"/>
      <c r="J381" s="36"/>
      <c r="K381" s="86"/>
      <c r="L381" s="36"/>
    </row>
    <row r="382" spans="1:12" x14ac:dyDescent="0.25">
      <c r="A382" s="36"/>
      <c r="B382" s="36"/>
      <c r="C382" s="227"/>
      <c r="D382" s="36"/>
      <c r="E382" s="36"/>
      <c r="F382" s="36"/>
      <c r="G382" s="36"/>
      <c r="H382" s="36"/>
      <c r="I382" s="86"/>
      <c r="J382" s="36"/>
      <c r="K382" s="86"/>
      <c r="L382" s="36"/>
    </row>
    <row r="383" spans="1:12" x14ac:dyDescent="0.25">
      <c r="A383" s="36"/>
      <c r="B383" s="36"/>
      <c r="C383" s="227"/>
      <c r="D383" s="36"/>
      <c r="E383" s="36"/>
      <c r="F383" s="36"/>
      <c r="G383" s="36"/>
      <c r="H383" s="36"/>
      <c r="I383" s="86"/>
      <c r="J383" s="36"/>
      <c r="K383" s="86"/>
      <c r="L383" s="36"/>
    </row>
    <row r="384" spans="1:12" x14ac:dyDescent="0.25">
      <c r="A384" s="36"/>
      <c r="B384" s="36"/>
      <c r="C384" s="227"/>
      <c r="D384" s="36"/>
      <c r="E384" s="36"/>
      <c r="F384" s="36"/>
      <c r="G384" s="36"/>
      <c r="H384" s="36"/>
      <c r="I384" s="86"/>
      <c r="J384" s="36"/>
      <c r="K384" s="86"/>
      <c r="L384" s="36"/>
    </row>
    <row r="385" spans="1:12" x14ac:dyDescent="0.25">
      <c r="A385" s="36"/>
      <c r="B385" s="36"/>
      <c r="C385" s="227"/>
      <c r="D385" s="36"/>
      <c r="E385" s="36"/>
      <c r="F385" s="36"/>
      <c r="G385" s="36"/>
      <c r="H385" s="36"/>
      <c r="I385" s="86"/>
      <c r="J385" s="36"/>
      <c r="K385" s="86"/>
      <c r="L385" s="36"/>
    </row>
    <row r="386" spans="1:12" x14ac:dyDescent="0.25">
      <c r="A386" s="36"/>
      <c r="B386" s="36"/>
      <c r="C386" s="227"/>
      <c r="D386" s="36"/>
      <c r="E386" s="36"/>
      <c r="F386" s="36"/>
      <c r="G386" s="36"/>
      <c r="H386" s="36"/>
      <c r="I386" s="86"/>
      <c r="J386" s="36"/>
      <c r="K386" s="86"/>
      <c r="L386" s="36"/>
    </row>
    <row r="387" spans="1:12" x14ac:dyDescent="0.25">
      <c r="A387" s="36"/>
      <c r="B387" s="36"/>
      <c r="C387" s="227"/>
      <c r="D387" s="36"/>
      <c r="E387" s="36"/>
      <c r="F387" s="36"/>
      <c r="G387" s="36"/>
      <c r="H387" s="36"/>
      <c r="I387" s="86"/>
      <c r="J387" s="36"/>
      <c r="K387" s="86"/>
      <c r="L387" s="36"/>
    </row>
    <row r="388" spans="1:12" x14ac:dyDescent="0.25">
      <c r="A388" s="36"/>
      <c r="B388" s="36"/>
      <c r="C388" s="227"/>
      <c r="D388" s="36"/>
      <c r="E388" s="36"/>
      <c r="F388" s="36"/>
      <c r="G388" s="36"/>
      <c r="H388" s="36"/>
      <c r="I388" s="86"/>
      <c r="J388" s="36"/>
      <c r="K388" s="86"/>
      <c r="L388" s="36"/>
    </row>
    <row r="389" spans="1:12" x14ac:dyDescent="0.25">
      <c r="A389" s="36"/>
      <c r="B389" s="36"/>
      <c r="C389" s="227"/>
      <c r="D389" s="36"/>
      <c r="E389" s="36"/>
      <c r="F389" s="36"/>
      <c r="G389" s="36"/>
      <c r="H389" s="36"/>
      <c r="I389" s="86"/>
      <c r="J389" s="36"/>
      <c r="K389" s="86"/>
      <c r="L389" s="36"/>
    </row>
    <row r="390" spans="1:12" x14ac:dyDescent="0.25">
      <c r="A390" s="36"/>
      <c r="B390" s="36"/>
      <c r="C390" s="227"/>
      <c r="D390" s="36"/>
      <c r="E390" s="36"/>
      <c r="F390" s="36"/>
      <c r="G390" s="36"/>
      <c r="H390" s="36"/>
      <c r="I390" s="86"/>
      <c r="J390" s="36"/>
      <c r="K390" s="86"/>
      <c r="L390" s="36"/>
    </row>
    <row r="391" spans="1:12" x14ac:dyDescent="0.25">
      <c r="A391" s="36"/>
      <c r="B391" s="36"/>
      <c r="C391" s="227"/>
      <c r="D391" s="36"/>
      <c r="E391" s="36"/>
      <c r="F391" s="36"/>
      <c r="G391" s="36"/>
      <c r="H391" s="36"/>
      <c r="I391" s="86"/>
      <c r="J391" s="36"/>
      <c r="K391" s="86"/>
      <c r="L391" s="36"/>
    </row>
    <row r="392" spans="1:12" x14ac:dyDescent="0.25">
      <c r="A392" s="36"/>
      <c r="B392" s="36"/>
      <c r="C392" s="227"/>
      <c r="D392" s="36"/>
      <c r="E392" s="36"/>
      <c r="F392" s="36"/>
      <c r="G392" s="36"/>
      <c r="H392" s="36"/>
      <c r="I392" s="86"/>
      <c r="J392" s="36"/>
      <c r="K392" s="86"/>
      <c r="L392" s="36"/>
    </row>
    <row r="393" spans="1:12" x14ac:dyDescent="0.25">
      <c r="A393" s="36"/>
      <c r="B393" s="36"/>
      <c r="C393" s="227"/>
      <c r="D393" s="36"/>
      <c r="E393" s="36"/>
      <c r="F393" s="36"/>
      <c r="G393" s="36"/>
      <c r="H393" s="36"/>
      <c r="I393" s="86"/>
      <c r="J393" s="36"/>
      <c r="K393" s="86"/>
      <c r="L393" s="36"/>
    </row>
    <row r="394" spans="1:12" x14ac:dyDescent="0.25">
      <c r="A394" s="36"/>
      <c r="B394" s="36"/>
      <c r="C394" s="227"/>
      <c r="D394" s="36"/>
      <c r="E394" s="36"/>
      <c r="F394" s="36"/>
      <c r="G394" s="36"/>
      <c r="H394" s="36"/>
      <c r="I394" s="86"/>
      <c r="J394" s="36"/>
      <c r="K394" s="86"/>
      <c r="L394" s="36"/>
    </row>
    <row r="395" spans="1:12" x14ac:dyDescent="0.25">
      <c r="A395" s="36"/>
      <c r="B395" s="36"/>
      <c r="C395" s="227"/>
      <c r="D395" s="36"/>
      <c r="E395" s="36"/>
      <c r="F395" s="36"/>
      <c r="G395" s="36"/>
      <c r="H395" s="36"/>
      <c r="I395" s="86"/>
      <c r="J395" s="36"/>
      <c r="K395" s="86"/>
      <c r="L395" s="36"/>
    </row>
    <row r="396" spans="1:12" x14ac:dyDescent="0.25">
      <c r="A396" s="36"/>
      <c r="B396" s="36"/>
      <c r="C396" s="227"/>
      <c r="D396" s="36"/>
      <c r="E396" s="36"/>
      <c r="F396" s="36"/>
      <c r="G396" s="36"/>
      <c r="H396" s="36"/>
      <c r="I396" s="86"/>
      <c r="J396" s="36"/>
      <c r="K396" s="86"/>
      <c r="L396" s="36"/>
    </row>
    <row r="397" spans="1:12" x14ac:dyDescent="0.25">
      <c r="A397" s="36"/>
      <c r="B397" s="36"/>
      <c r="C397" s="227"/>
      <c r="D397" s="36"/>
      <c r="E397" s="36"/>
      <c r="F397" s="36"/>
      <c r="G397" s="36"/>
      <c r="H397" s="36"/>
      <c r="I397" s="86"/>
      <c r="J397" s="36"/>
      <c r="K397" s="86"/>
      <c r="L397" s="36"/>
    </row>
    <row r="398" spans="1:12" x14ac:dyDescent="0.25">
      <c r="A398" s="36"/>
      <c r="B398" s="36"/>
      <c r="C398" s="227"/>
      <c r="D398" s="36"/>
      <c r="E398" s="36"/>
      <c r="F398" s="36"/>
      <c r="G398" s="36"/>
      <c r="H398" s="36"/>
      <c r="I398" s="86"/>
      <c r="J398" s="36"/>
      <c r="K398" s="86"/>
      <c r="L398" s="36"/>
    </row>
    <row r="399" spans="1:12" x14ac:dyDescent="0.25">
      <c r="A399" s="36"/>
      <c r="B399" s="36"/>
      <c r="C399" s="227"/>
      <c r="D399" s="36"/>
      <c r="E399" s="36"/>
      <c r="F399" s="36"/>
      <c r="G399" s="36"/>
      <c r="H399" s="36"/>
      <c r="I399" s="86"/>
      <c r="J399" s="36"/>
      <c r="K399" s="86"/>
      <c r="L399" s="36"/>
    </row>
    <row r="400" spans="1:12" x14ac:dyDescent="0.25">
      <c r="A400" s="36"/>
      <c r="B400" s="36"/>
      <c r="C400" s="227"/>
      <c r="D400" s="36"/>
      <c r="E400" s="36"/>
      <c r="F400" s="36"/>
      <c r="G400" s="36"/>
      <c r="H400" s="36"/>
      <c r="I400" s="86"/>
      <c r="J400" s="36"/>
      <c r="K400" s="86"/>
      <c r="L400" s="36"/>
    </row>
    <row r="401" spans="1:12" x14ac:dyDescent="0.25">
      <c r="A401" s="36"/>
      <c r="B401" s="36"/>
      <c r="C401" s="227"/>
      <c r="D401" s="36"/>
      <c r="E401" s="36"/>
      <c r="F401" s="36"/>
      <c r="G401" s="36"/>
      <c r="H401" s="36"/>
      <c r="I401" s="86"/>
      <c r="J401" s="36"/>
      <c r="K401" s="86"/>
      <c r="L401" s="36"/>
    </row>
    <row r="402" spans="1:12" x14ac:dyDescent="0.25">
      <c r="A402" s="36"/>
      <c r="B402" s="36"/>
      <c r="C402" s="227"/>
      <c r="D402" s="36"/>
      <c r="E402" s="36"/>
      <c r="F402" s="36"/>
      <c r="G402" s="36"/>
      <c r="H402" s="36"/>
      <c r="I402" s="86"/>
      <c r="J402" s="36"/>
      <c r="K402" s="86"/>
      <c r="L402" s="36"/>
    </row>
    <row r="403" spans="1:12" x14ac:dyDescent="0.25">
      <c r="A403" s="36"/>
      <c r="B403" s="36"/>
      <c r="C403" s="227"/>
      <c r="D403" s="36"/>
      <c r="E403" s="36"/>
      <c r="F403" s="36"/>
      <c r="G403" s="36"/>
      <c r="H403" s="36"/>
      <c r="I403" s="86"/>
      <c r="J403" s="36"/>
      <c r="K403" s="86"/>
      <c r="L403" s="36"/>
    </row>
    <row r="404" spans="1:12" x14ac:dyDescent="0.25">
      <c r="A404" s="36"/>
      <c r="B404" s="36"/>
      <c r="C404" s="227"/>
      <c r="D404" s="36"/>
      <c r="E404" s="36"/>
      <c r="F404" s="36"/>
      <c r="G404" s="36"/>
      <c r="H404" s="36"/>
      <c r="I404" s="86"/>
      <c r="J404" s="36"/>
      <c r="K404" s="86"/>
      <c r="L404" s="36"/>
    </row>
    <row r="405" spans="1:12" x14ac:dyDescent="0.25">
      <c r="A405" s="36"/>
      <c r="B405" s="36"/>
      <c r="C405" s="227"/>
      <c r="D405" s="36"/>
      <c r="E405" s="36"/>
      <c r="F405" s="36"/>
      <c r="G405" s="36"/>
      <c r="H405" s="36"/>
      <c r="I405" s="86"/>
      <c r="J405" s="36"/>
      <c r="K405" s="86"/>
      <c r="L405" s="36"/>
    </row>
    <row r="406" spans="1:12" x14ac:dyDescent="0.25">
      <c r="A406" s="36"/>
      <c r="B406" s="36"/>
      <c r="C406" s="227"/>
      <c r="D406" s="36"/>
      <c r="E406" s="36"/>
      <c r="F406" s="36"/>
      <c r="G406" s="36"/>
      <c r="H406" s="36"/>
      <c r="I406" s="86"/>
      <c r="J406" s="36"/>
      <c r="K406" s="86"/>
      <c r="L406" s="36"/>
    </row>
    <row r="407" spans="1:12" x14ac:dyDescent="0.25">
      <c r="A407" s="36"/>
      <c r="B407" s="36"/>
      <c r="C407" s="227"/>
      <c r="D407" s="36"/>
      <c r="E407" s="36"/>
      <c r="F407" s="36"/>
      <c r="G407" s="36"/>
      <c r="H407" s="36"/>
      <c r="I407" s="86"/>
      <c r="J407" s="36"/>
      <c r="K407" s="86"/>
      <c r="L407" s="36"/>
    </row>
    <row r="408" spans="1:12" x14ac:dyDescent="0.25">
      <c r="A408" s="36"/>
      <c r="B408" s="36"/>
      <c r="C408" s="227"/>
      <c r="D408" s="36"/>
      <c r="E408" s="36"/>
      <c r="F408" s="36"/>
      <c r="G408" s="36"/>
      <c r="H408" s="36"/>
      <c r="I408" s="86"/>
      <c r="J408" s="36"/>
      <c r="K408" s="86"/>
      <c r="L408" s="36"/>
    </row>
    <row r="409" spans="1:12" x14ac:dyDescent="0.25">
      <c r="A409" s="36"/>
      <c r="B409" s="36"/>
      <c r="C409" s="227"/>
      <c r="D409" s="36"/>
      <c r="E409" s="36"/>
      <c r="F409" s="36"/>
      <c r="G409" s="36"/>
      <c r="H409" s="36"/>
      <c r="I409" s="86"/>
      <c r="J409" s="36"/>
      <c r="K409" s="86"/>
      <c r="L409" s="36"/>
    </row>
    <row r="410" spans="1:12" x14ac:dyDescent="0.25">
      <c r="A410" s="36"/>
      <c r="B410" s="36"/>
      <c r="C410" s="227"/>
      <c r="D410" s="36"/>
      <c r="E410" s="36"/>
      <c r="F410" s="36"/>
      <c r="G410" s="36"/>
      <c r="H410" s="36"/>
      <c r="I410" s="86"/>
      <c r="J410" s="36"/>
      <c r="K410" s="86"/>
      <c r="L410" s="36"/>
    </row>
    <row r="411" spans="1:12" x14ac:dyDescent="0.25">
      <c r="A411" s="36"/>
      <c r="B411" s="36"/>
      <c r="C411" s="227"/>
      <c r="D411" s="36"/>
      <c r="E411" s="36"/>
      <c r="F411" s="36"/>
      <c r="G411" s="36"/>
      <c r="H411" s="36"/>
      <c r="I411" s="86"/>
      <c r="J411" s="36"/>
      <c r="K411" s="86"/>
      <c r="L411" s="36"/>
    </row>
    <row r="412" spans="1:12" x14ac:dyDescent="0.25">
      <c r="A412" s="36"/>
      <c r="B412" s="36"/>
      <c r="C412" s="227"/>
      <c r="D412" s="36"/>
      <c r="E412" s="36"/>
      <c r="F412" s="36"/>
      <c r="G412" s="36"/>
      <c r="H412" s="36"/>
      <c r="I412" s="86"/>
      <c r="J412" s="36"/>
      <c r="K412" s="86"/>
      <c r="L412" s="36"/>
    </row>
    <row r="413" spans="1:12" x14ac:dyDescent="0.25">
      <c r="A413" s="36"/>
      <c r="B413" s="36"/>
      <c r="C413" s="227"/>
      <c r="D413" s="36"/>
      <c r="E413" s="36"/>
      <c r="F413" s="36"/>
      <c r="G413" s="36"/>
      <c r="H413" s="36"/>
      <c r="I413" s="86"/>
      <c r="J413" s="36"/>
      <c r="K413" s="86"/>
      <c r="L413" s="36"/>
    </row>
    <row r="414" spans="1:12" x14ac:dyDescent="0.25">
      <c r="A414" s="36"/>
      <c r="B414" s="36"/>
      <c r="C414" s="227"/>
      <c r="D414" s="36"/>
      <c r="E414" s="36"/>
      <c r="F414" s="36"/>
      <c r="G414" s="36"/>
      <c r="H414" s="36"/>
      <c r="I414" s="86"/>
      <c r="J414" s="36"/>
      <c r="K414" s="86"/>
      <c r="L414" s="36"/>
    </row>
    <row r="415" spans="1:12" x14ac:dyDescent="0.25">
      <c r="A415" s="36"/>
      <c r="B415" s="36"/>
      <c r="C415" s="227"/>
      <c r="D415" s="36"/>
      <c r="E415" s="36"/>
      <c r="F415" s="36"/>
      <c r="G415" s="36"/>
      <c r="H415" s="36"/>
      <c r="I415" s="86"/>
      <c r="J415" s="36"/>
      <c r="K415" s="86"/>
      <c r="L415" s="36"/>
    </row>
    <row r="416" spans="1:12" x14ac:dyDescent="0.25">
      <c r="A416" s="36"/>
      <c r="B416" s="36"/>
      <c r="C416" s="227"/>
      <c r="D416" s="36"/>
      <c r="E416" s="36"/>
      <c r="F416" s="36"/>
      <c r="G416" s="36"/>
      <c r="H416" s="36"/>
      <c r="I416" s="86"/>
      <c r="J416" s="36"/>
      <c r="K416" s="86"/>
      <c r="L416" s="36"/>
    </row>
    <row r="417" spans="1:12" x14ac:dyDescent="0.25">
      <c r="A417" s="36"/>
      <c r="B417" s="36"/>
      <c r="C417" s="227"/>
      <c r="D417" s="36"/>
      <c r="E417" s="36"/>
      <c r="F417" s="36"/>
      <c r="G417" s="36"/>
      <c r="H417" s="36"/>
      <c r="I417" s="86"/>
      <c r="J417" s="36"/>
      <c r="K417" s="86"/>
      <c r="L417" s="36"/>
    </row>
    <row r="418" spans="1:12" x14ac:dyDescent="0.25">
      <c r="A418" s="36"/>
      <c r="B418" s="36"/>
      <c r="C418" s="227"/>
      <c r="D418" s="36"/>
      <c r="E418" s="36"/>
      <c r="F418" s="36"/>
      <c r="G418" s="36"/>
      <c r="H418" s="36"/>
      <c r="I418" s="86"/>
      <c r="J418" s="36"/>
      <c r="K418" s="86"/>
      <c r="L418" s="36"/>
    </row>
    <row r="419" spans="1:12" x14ac:dyDescent="0.25">
      <c r="A419" s="36"/>
      <c r="B419" s="36"/>
      <c r="C419" s="227"/>
      <c r="D419" s="36"/>
      <c r="E419" s="36"/>
      <c r="F419" s="36"/>
      <c r="G419" s="36"/>
      <c r="H419" s="36"/>
      <c r="I419" s="86"/>
      <c r="J419" s="36"/>
      <c r="K419" s="86"/>
      <c r="L419" s="36"/>
    </row>
    <row r="420" spans="1:12" x14ac:dyDescent="0.25">
      <c r="A420" s="36"/>
      <c r="B420" s="36"/>
      <c r="C420" s="227"/>
      <c r="D420" s="36"/>
      <c r="E420" s="36"/>
      <c r="F420" s="36"/>
      <c r="G420" s="36"/>
      <c r="H420" s="36"/>
      <c r="I420" s="86"/>
      <c r="J420" s="36"/>
      <c r="K420" s="86"/>
      <c r="L420" s="36"/>
    </row>
    <row r="421" spans="1:12" x14ac:dyDescent="0.25">
      <c r="A421" s="36"/>
      <c r="B421" s="36"/>
      <c r="C421" s="227"/>
      <c r="D421" s="36"/>
      <c r="E421" s="36"/>
      <c r="F421" s="36"/>
      <c r="G421" s="36"/>
      <c r="H421" s="36"/>
      <c r="I421" s="86"/>
      <c r="J421" s="36"/>
      <c r="K421" s="86"/>
      <c r="L421" s="36"/>
    </row>
    <row r="422" spans="1:12" x14ac:dyDescent="0.25">
      <c r="A422" s="36"/>
      <c r="B422" s="36"/>
      <c r="C422" s="227"/>
      <c r="D422" s="36"/>
      <c r="E422" s="36"/>
      <c r="F422" s="36"/>
      <c r="G422" s="36"/>
      <c r="H422" s="36"/>
      <c r="I422" s="86"/>
      <c r="J422" s="36"/>
      <c r="K422" s="86"/>
      <c r="L422" s="36"/>
    </row>
    <row r="423" spans="1:12" x14ac:dyDescent="0.25">
      <c r="A423" s="36"/>
      <c r="B423" s="36"/>
      <c r="C423" s="227"/>
      <c r="D423" s="36"/>
      <c r="E423" s="36"/>
      <c r="F423" s="36"/>
      <c r="G423" s="36"/>
      <c r="H423" s="36"/>
      <c r="I423" s="86"/>
      <c r="J423" s="36"/>
      <c r="K423" s="86"/>
      <c r="L423" s="36"/>
    </row>
    <row r="424" spans="1:12" x14ac:dyDescent="0.25">
      <c r="A424" s="36"/>
      <c r="B424" s="36"/>
      <c r="C424" s="227"/>
      <c r="D424" s="36"/>
      <c r="E424" s="36"/>
      <c r="F424" s="36"/>
      <c r="G424" s="36"/>
      <c r="H424" s="36"/>
      <c r="I424" s="86"/>
      <c r="J424" s="36"/>
      <c r="K424" s="86"/>
      <c r="L424" s="36"/>
    </row>
    <row r="425" spans="1:12" x14ac:dyDescent="0.25">
      <c r="A425" s="36"/>
      <c r="B425" s="36"/>
      <c r="C425" s="227"/>
      <c r="D425" s="36"/>
      <c r="E425" s="36"/>
      <c r="F425" s="36"/>
      <c r="G425" s="36"/>
      <c r="H425" s="36"/>
      <c r="I425" s="86"/>
      <c r="J425" s="36"/>
      <c r="K425" s="86"/>
      <c r="L425" s="36"/>
    </row>
    <row r="426" spans="1:12" x14ac:dyDescent="0.25">
      <c r="A426" s="36"/>
      <c r="B426" s="36"/>
      <c r="C426" s="227"/>
      <c r="D426" s="36"/>
      <c r="E426" s="36"/>
      <c r="F426" s="36"/>
      <c r="G426" s="36"/>
      <c r="H426" s="36"/>
      <c r="I426" s="86"/>
      <c r="J426" s="36"/>
      <c r="K426" s="86"/>
      <c r="L426" s="36"/>
    </row>
    <row r="427" spans="1:12" x14ac:dyDescent="0.25">
      <c r="A427" s="36"/>
      <c r="B427" s="36"/>
      <c r="C427" s="227"/>
      <c r="D427" s="36"/>
      <c r="E427" s="36"/>
      <c r="F427" s="36"/>
      <c r="G427" s="36"/>
      <c r="H427" s="36"/>
      <c r="I427" s="86"/>
      <c r="J427" s="36"/>
      <c r="K427" s="86"/>
      <c r="L427" s="36"/>
    </row>
    <row r="428" spans="1:12" x14ac:dyDescent="0.25">
      <c r="A428" s="36"/>
      <c r="B428" s="36"/>
      <c r="C428" s="227"/>
      <c r="D428" s="36"/>
      <c r="E428" s="36"/>
      <c r="F428" s="36"/>
      <c r="G428" s="36"/>
      <c r="H428" s="36"/>
      <c r="I428" s="86"/>
      <c r="J428" s="36"/>
      <c r="K428" s="86"/>
      <c r="L428" s="36"/>
    </row>
    <row r="429" spans="1:12" x14ac:dyDescent="0.25">
      <c r="A429" s="36"/>
      <c r="B429" s="36"/>
      <c r="C429" s="227"/>
      <c r="D429" s="36"/>
      <c r="E429" s="36"/>
      <c r="F429" s="36"/>
      <c r="G429" s="36"/>
      <c r="H429" s="36"/>
      <c r="I429" s="86"/>
      <c r="J429" s="36"/>
      <c r="K429" s="86"/>
      <c r="L429" s="36"/>
    </row>
    <row r="430" spans="1:12" x14ac:dyDescent="0.25">
      <c r="A430" s="36"/>
      <c r="B430" s="36"/>
      <c r="C430" s="227"/>
      <c r="D430" s="36"/>
      <c r="E430" s="36"/>
      <c r="F430" s="36"/>
      <c r="G430" s="36"/>
      <c r="H430" s="36"/>
      <c r="I430" s="86"/>
      <c r="J430" s="36"/>
      <c r="K430" s="86"/>
      <c r="L430" s="36"/>
    </row>
    <row r="431" spans="1:12" x14ac:dyDescent="0.25">
      <c r="A431" s="36"/>
      <c r="B431" s="36"/>
      <c r="C431" s="227"/>
      <c r="D431" s="36"/>
      <c r="E431" s="36"/>
      <c r="F431" s="36"/>
      <c r="G431" s="36"/>
      <c r="H431" s="36"/>
      <c r="I431" s="86"/>
      <c r="J431" s="36"/>
      <c r="K431" s="86"/>
      <c r="L431" s="36"/>
    </row>
    <row r="432" spans="1:12" x14ac:dyDescent="0.25">
      <c r="A432" s="36"/>
      <c r="B432" s="36"/>
      <c r="C432" s="227"/>
      <c r="D432" s="36"/>
      <c r="E432" s="36"/>
      <c r="F432" s="36"/>
      <c r="G432" s="36"/>
      <c r="H432" s="36"/>
      <c r="I432" s="86"/>
      <c r="J432" s="36"/>
      <c r="K432" s="86"/>
      <c r="L432" s="36"/>
    </row>
    <row r="433" spans="1:12" x14ac:dyDescent="0.25">
      <c r="A433" s="36"/>
      <c r="B433" s="36"/>
      <c r="C433" s="227"/>
      <c r="D433" s="36"/>
      <c r="E433" s="36"/>
      <c r="F433" s="36"/>
      <c r="G433" s="36"/>
      <c r="H433" s="36"/>
      <c r="I433" s="86"/>
      <c r="J433" s="36"/>
      <c r="K433" s="86"/>
      <c r="L433" s="36"/>
    </row>
    <row r="434" spans="1:12" x14ac:dyDescent="0.25">
      <c r="A434" s="36"/>
      <c r="B434" s="36"/>
      <c r="C434" s="227"/>
      <c r="D434" s="36"/>
      <c r="E434" s="36"/>
      <c r="F434" s="36"/>
      <c r="G434" s="36"/>
      <c r="H434" s="36"/>
      <c r="I434" s="86"/>
      <c r="J434" s="36"/>
      <c r="K434" s="86"/>
      <c r="L434" s="36"/>
    </row>
    <row r="435" spans="1:12" x14ac:dyDescent="0.25">
      <c r="A435" s="36"/>
      <c r="B435" s="36"/>
      <c r="C435" s="227"/>
      <c r="D435" s="36"/>
      <c r="E435" s="36"/>
      <c r="F435" s="36"/>
      <c r="G435" s="36"/>
      <c r="H435" s="36"/>
      <c r="I435" s="86"/>
      <c r="J435" s="36"/>
      <c r="K435" s="86"/>
      <c r="L435" s="36"/>
    </row>
    <row r="436" spans="1:12" x14ac:dyDescent="0.25">
      <c r="A436" s="36"/>
      <c r="B436" s="36"/>
      <c r="C436" s="227"/>
      <c r="D436" s="36"/>
      <c r="E436" s="36"/>
      <c r="F436" s="36"/>
      <c r="G436" s="36"/>
      <c r="H436" s="36"/>
      <c r="I436" s="86"/>
      <c r="J436" s="36"/>
      <c r="K436" s="86"/>
      <c r="L436" s="36"/>
    </row>
    <row r="437" spans="1:12" x14ac:dyDescent="0.25">
      <c r="A437" s="36"/>
      <c r="B437" s="36"/>
      <c r="C437" s="227"/>
      <c r="D437" s="36"/>
      <c r="E437" s="36"/>
      <c r="F437" s="36"/>
      <c r="G437" s="36"/>
      <c r="H437" s="36"/>
      <c r="I437" s="86"/>
      <c r="J437" s="36"/>
      <c r="K437" s="86"/>
      <c r="L437" s="36"/>
    </row>
    <row r="438" spans="1:12" x14ac:dyDescent="0.25">
      <c r="A438" s="36"/>
      <c r="B438" s="36"/>
      <c r="C438" s="227"/>
      <c r="D438" s="36"/>
      <c r="E438" s="36"/>
      <c r="F438" s="36"/>
      <c r="G438" s="36"/>
      <c r="H438" s="36"/>
      <c r="I438" s="86"/>
      <c r="J438" s="36"/>
      <c r="K438" s="86"/>
      <c r="L438" s="36"/>
    </row>
    <row r="439" spans="1:12" x14ac:dyDescent="0.25">
      <c r="A439" s="36"/>
      <c r="B439" s="36"/>
      <c r="C439" s="227"/>
      <c r="D439" s="36"/>
      <c r="E439" s="36"/>
      <c r="F439" s="36"/>
      <c r="G439" s="36"/>
      <c r="H439" s="36"/>
      <c r="I439" s="86"/>
      <c r="J439" s="36"/>
      <c r="K439" s="86"/>
      <c r="L439" s="36"/>
    </row>
    <row r="440" spans="1:12" x14ac:dyDescent="0.25">
      <c r="A440" s="36"/>
      <c r="B440" s="36"/>
      <c r="C440" s="227"/>
      <c r="D440" s="36"/>
      <c r="E440" s="36"/>
      <c r="F440" s="36"/>
      <c r="G440" s="36"/>
      <c r="H440" s="36"/>
      <c r="I440" s="86"/>
      <c r="J440" s="36"/>
      <c r="K440" s="86"/>
      <c r="L440" s="36"/>
    </row>
    <row r="441" spans="1:12" x14ac:dyDescent="0.25">
      <c r="A441" s="36"/>
      <c r="B441" s="36"/>
      <c r="C441" s="227"/>
      <c r="D441" s="36"/>
      <c r="E441" s="36"/>
      <c r="F441" s="36"/>
      <c r="G441" s="36"/>
      <c r="H441" s="36"/>
      <c r="I441" s="86"/>
      <c r="J441" s="36"/>
      <c r="K441" s="86"/>
      <c r="L441" s="36"/>
    </row>
    <row r="442" spans="1:12" x14ac:dyDescent="0.25">
      <c r="A442" s="36"/>
      <c r="B442" s="36"/>
      <c r="C442" s="227"/>
      <c r="D442" s="36"/>
      <c r="E442" s="36"/>
      <c r="F442" s="36"/>
      <c r="G442" s="36"/>
      <c r="H442" s="36"/>
      <c r="I442" s="86"/>
      <c r="J442" s="36"/>
      <c r="K442" s="86"/>
      <c r="L442" s="36"/>
    </row>
    <row r="443" spans="1:12" x14ac:dyDescent="0.25">
      <c r="A443" s="36"/>
      <c r="B443" s="36"/>
      <c r="C443" s="227"/>
      <c r="D443" s="36"/>
      <c r="E443" s="36"/>
      <c r="F443" s="36"/>
      <c r="G443" s="36"/>
      <c r="H443" s="36"/>
      <c r="I443" s="86"/>
      <c r="J443" s="36"/>
      <c r="K443" s="86"/>
      <c r="L443" s="36"/>
    </row>
    <row r="444" spans="1:12" x14ac:dyDescent="0.25">
      <c r="A444" s="36"/>
      <c r="B444" s="36"/>
      <c r="C444" s="227"/>
      <c r="D444" s="36"/>
      <c r="E444" s="36"/>
      <c r="F444" s="36"/>
      <c r="G444" s="36"/>
      <c r="H444" s="36"/>
      <c r="I444" s="86"/>
      <c r="J444" s="36"/>
      <c r="K444" s="86"/>
      <c r="L444" s="36"/>
    </row>
    <row r="445" spans="1:12" x14ac:dyDescent="0.25">
      <c r="A445" s="36"/>
      <c r="B445" s="36"/>
      <c r="C445" s="227"/>
      <c r="D445" s="36"/>
      <c r="E445" s="36"/>
      <c r="F445" s="36"/>
      <c r="G445" s="36"/>
      <c r="H445" s="36"/>
      <c r="I445" s="86"/>
      <c r="J445" s="36"/>
      <c r="K445" s="86"/>
      <c r="L445" s="36"/>
    </row>
    <row r="446" spans="1:12" x14ac:dyDescent="0.25">
      <c r="A446" s="36"/>
      <c r="B446" s="36"/>
      <c r="C446" s="227"/>
      <c r="D446" s="36"/>
      <c r="E446" s="36"/>
      <c r="F446" s="36"/>
      <c r="G446" s="36"/>
      <c r="H446" s="36"/>
      <c r="I446" s="86"/>
      <c r="J446" s="36"/>
      <c r="K446" s="86"/>
      <c r="L446" s="36"/>
    </row>
    <row r="447" spans="1:12" x14ac:dyDescent="0.25">
      <c r="A447" s="36"/>
      <c r="B447" s="36"/>
      <c r="C447" s="227"/>
      <c r="D447" s="36"/>
      <c r="E447" s="36"/>
      <c r="F447" s="36"/>
      <c r="G447" s="36"/>
      <c r="H447" s="36"/>
      <c r="I447" s="86"/>
      <c r="J447" s="36"/>
      <c r="K447" s="86"/>
      <c r="L447" s="36"/>
    </row>
    <row r="448" spans="1:12" x14ac:dyDescent="0.25">
      <c r="A448" s="36"/>
      <c r="B448" s="36"/>
      <c r="C448" s="227"/>
      <c r="D448" s="36"/>
      <c r="E448" s="36"/>
      <c r="F448" s="36"/>
      <c r="G448" s="36"/>
      <c r="H448" s="36"/>
      <c r="I448" s="86"/>
      <c r="J448" s="36"/>
      <c r="K448" s="86"/>
      <c r="L448" s="36"/>
    </row>
    <row r="449" spans="1:12" x14ac:dyDescent="0.25">
      <c r="A449" s="36"/>
      <c r="B449" s="36"/>
      <c r="C449" s="227"/>
      <c r="D449" s="36"/>
      <c r="E449" s="36"/>
      <c r="F449" s="36"/>
      <c r="G449" s="36"/>
      <c r="H449" s="36"/>
      <c r="I449" s="86"/>
      <c r="J449" s="36"/>
      <c r="K449" s="86"/>
      <c r="L449" s="36"/>
    </row>
    <row r="450" spans="1:12" x14ac:dyDescent="0.25">
      <c r="A450" s="36"/>
      <c r="B450" s="36"/>
      <c r="C450" s="227"/>
      <c r="D450" s="36"/>
      <c r="E450" s="36"/>
      <c r="F450" s="36"/>
      <c r="G450" s="36"/>
      <c r="H450" s="36"/>
      <c r="I450" s="86"/>
      <c r="J450" s="36"/>
      <c r="K450" s="86"/>
      <c r="L450" s="36"/>
    </row>
    <row r="451" spans="1:12" x14ac:dyDescent="0.25">
      <c r="A451" s="36"/>
      <c r="B451" s="36"/>
      <c r="C451" s="227"/>
      <c r="D451" s="36"/>
      <c r="E451" s="36"/>
      <c r="F451" s="36"/>
      <c r="G451" s="36"/>
      <c r="H451" s="36"/>
      <c r="I451" s="86"/>
      <c r="J451" s="36"/>
      <c r="K451" s="86"/>
      <c r="L451" s="36"/>
    </row>
    <row r="452" spans="1:12" x14ac:dyDescent="0.25">
      <c r="A452" s="36"/>
      <c r="B452" s="36"/>
      <c r="C452" s="227"/>
      <c r="D452" s="36"/>
      <c r="E452" s="36"/>
      <c r="F452" s="36"/>
      <c r="G452" s="36"/>
      <c r="H452" s="36"/>
      <c r="I452" s="86"/>
      <c r="J452" s="36"/>
      <c r="K452" s="86"/>
      <c r="L452" s="36"/>
    </row>
    <row r="453" spans="1:12" x14ac:dyDescent="0.25">
      <c r="A453" s="36"/>
      <c r="B453" s="36"/>
      <c r="C453" s="227"/>
      <c r="D453" s="36"/>
      <c r="E453" s="36"/>
      <c r="F453" s="36"/>
      <c r="G453" s="36"/>
      <c r="H453" s="36"/>
      <c r="I453" s="86"/>
      <c r="J453" s="36"/>
      <c r="K453" s="86"/>
      <c r="L453" s="36"/>
    </row>
    <row r="454" spans="1:12" x14ac:dyDescent="0.25">
      <c r="A454" s="36"/>
      <c r="B454" s="36"/>
      <c r="C454" s="227"/>
      <c r="D454" s="36"/>
      <c r="E454" s="36"/>
      <c r="F454" s="36"/>
      <c r="G454" s="36"/>
      <c r="H454" s="36"/>
      <c r="I454" s="86"/>
      <c r="J454" s="36"/>
      <c r="K454" s="86"/>
      <c r="L454" s="36"/>
    </row>
    <row r="455" spans="1:12" x14ac:dyDescent="0.25">
      <c r="A455" s="36"/>
      <c r="B455" s="36"/>
      <c r="C455" s="227"/>
      <c r="D455" s="36"/>
      <c r="E455" s="36"/>
      <c r="F455" s="36"/>
      <c r="G455" s="36"/>
      <c r="H455" s="36"/>
      <c r="I455" s="86"/>
      <c r="J455" s="36"/>
      <c r="K455" s="86"/>
      <c r="L455" s="36"/>
    </row>
    <row r="456" spans="1:12" x14ac:dyDescent="0.25">
      <c r="A456" s="36"/>
      <c r="B456" s="36"/>
      <c r="C456" s="227"/>
      <c r="D456" s="36"/>
      <c r="E456" s="36"/>
      <c r="F456" s="36"/>
      <c r="G456" s="36"/>
      <c r="H456" s="36"/>
      <c r="I456" s="86"/>
      <c r="J456" s="36"/>
      <c r="K456" s="86"/>
      <c r="L456" s="36"/>
    </row>
    <row r="457" spans="1:12" x14ac:dyDescent="0.25">
      <c r="A457" s="36"/>
      <c r="B457" s="36"/>
      <c r="C457" s="227"/>
      <c r="D457" s="36"/>
      <c r="E457" s="36"/>
      <c r="F457" s="36"/>
      <c r="G457" s="36"/>
      <c r="H457" s="36"/>
      <c r="I457" s="86"/>
      <c r="J457" s="36"/>
      <c r="K457" s="86"/>
      <c r="L457" s="36"/>
    </row>
    <row r="458" spans="1:12" x14ac:dyDescent="0.25">
      <c r="A458" s="36"/>
      <c r="B458" s="36"/>
      <c r="C458" s="227"/>
      <c r="D458" s="36"/>
      <c r="E458" s="36"/>
      <c r="F458" s="36"/>
      <c r="G458" s="36"/>
      <c r="H458" s="36"/>
      <c r="I458" s="86"/>
      <c r="J458" s="36"/>
      <c r="K458" s="86"/>
      <c r="L458" s="36"/>
    </row>
    <row r="459" spans="1:12" x14ac:dyDescent="0.25">
      <c r="A459" s="36"/>
      <c r="B459" s="36"/>
      <c r="C459" s="227"/>
      <c r="D459" s="36"/>
      <c r="E459" s="36"/>
      <c r="F459" s="36"/>
      <c r="G459" s="36"/>
      <c r="H459" s="36"/>
      <c r="I459" s="86"/>
      <c r="J459" s="36"/>
      <c r="K459" s="86"/>
      <c r="L459" s="36"/>
    </row>
    <row r="460" spans="1:12" x14ac:dyDescent="0.25">
      <c r="A460" s="36"/>
      <c r="B460" s="36"/>
      <c r="C460" s="227"/>
      <c r="D460" s="36"/>
      <c r="E460" s="36"/>
      <c r="F460" s="36"/>
      <c r="G460" s="36"/>
      <c r="H460" s="36"/>
      <c r="I460" s="86"/>
      <c r="J460" s="36"/>
      <c r="K460" s="86"/>
      <c r="L460" s="36"/>
    </row>
    <row r="461" spans="1:12" x14ac:dyDescent="0.25">
      <c r="A461" s="36"/>
      <c r="B461" s="36"/>
      <c r="C461" s="227"/>
      <c r="D461" s="36"/>
      <c r="E461" s="36"/>
      <c r="F461" s="36"/>
      <c r="G461" s="36"/>
      <c r="H461" s="36"/>
      <c r="I461" s="86"/>
      <c r="J461" s="36"/>
      <c r="K461" s="86"/>
      <c r="L461" s="36"/>
    </row>
    <row r="462" spans="1:12" x14ac:dyDescent="0.25">
      <c r="A462" s="36"/>
      <c r="B462" s="36"/>
      <c r="C462" s="227"/>
      <c r="D462" s="36"/>
      <c r="E462" s="36"/>
      <c r="F462" s="36"/>
      <c r="G462" s="36"/>
      <c r="H462" s="36"/>
      <c r="I462" s="86"/>
      <c r="J462" s="36"/>
      <c r="K462" s="86"/>
      <c r="L462" s="36"/>
    </row>
    <row r="463" spans="1:12" x14ac:dyDescent="0.25">
      <c r="A463" s="36"/>
      <c r="B463" s="36"/>
      <c r="C463" s="227"/>
      <c r="D463" s="36"/>
      <c r="E463" s="36"/>
      <c r="F463" s="36"/>
      <c r="G463" s="36"/>
      <c r="H463" s="36"/>
      <c r="I463" s="86"/>
      <c r="J463" s="36"/>
      <c r="K463" s="86"/>
      <c r="L463" s="36"/>
    </row>
    <row r="464" spans="1:12" x14ac:dyDescent="0.25">
      <c r="A464" s="36"/>
      <c r="B464" s="36"/>
      <c r="C464" s="227"/>
      <c r="D464" s="36"/>
      <c r="E464" s="36"/>
      <c r="F464" s="36"/>
      <c r="G464" s="36"/>
      <c r="H464" s="36"/>
      <c r="I464" s="86"/>
      <c r="J464" s="36"/>
      <c r="K464" s="86"/>
      <c r="L464" s="36"/>
    </row>
    <row r="465" spans="1:12" x14ac:dyDescent="0.25">
      <c r="A465" s="36"/>
      <c r="B465" s="36"/>
      <c r="C465" s="227"/>
      <c r="D465" s="36"/>
      <c r="E465" s="36"/>
      <c r="F465" s="36"/>
      <c r="G465" s="36"/>
      <c r="H465" s="36"/>
      <c r="I465" s="86"/>
      <c r="J465" s="36"/>
      <c r="K465" s="86"/>
      <c r="L465" s="36"/>
    </row>
    <row r="466" spans="1:12" x14ac:dyDescent="0.25">
      <c r="A466" s="36"/>
      <c r="B466" s="36"/>
      <c r="C466" s="227"/>
      <c r="D466" s="36"/>
      <c r="E466" s="36"/>
      <c r="F466" s="36"/>
      <c r="G466" s="36"/>
      <c r="H466" s="36"/>
      <c r="I466" s="86"/>
      <c r="J466" s="36"/>
      <c r="K466" s="86"/>
      <c r="L466" s="36"/>
    </row>
    <row r="467" spans="1:12" x14ac:dyDescent="0.25">
      <c r="A467" s="36"/>
      <c r="B467" s="36"/>
      <c r="C467" s="227"/>
      <c r="D467" s="36"/>
      <c r="E467" s="36"/>
      <c r="F467" s="36"/>
      <c r="G467" s="36"/>
      <c r="H467" s="36"/>
      <c r="I467" s="86"/>
      <c r="J467" s="36"/>
      <c r="K467" s="86"/>
      <c r="L467" s="36"/>
    </row>
    <row r="468" spans="1:12" x14ac:dyDescent="0.25">
      <c r="A468" s="36"/>
      <c r="B468" s="36"/>
      <c r="C468" s="227"/>
      <c r="D468" s="36"/>
      <c r="E468" s="36"/>
      <c r="F468" s="36"/>
      <c r="G468" s="36"/>
      <c r="H468" s="36"/>
      <c r="I468" s="86"/>
      <c r="J468" s="36"/>
      <c r="K468" s="86"/>
      <c r="L468" s="36"/>
    </row>
    <row r="469" spans="1:12" x14ac:dyDescent="0.25">
      <c r="A469" s="36"/>
      <c r="B469" s="36"/>
      <c r="C469" s="227"/>
      <c r="D469" s="36"/>
      <c r="E469" s="36"/>
      <c r="F469" s="36"/>
      <c r="G469" s="36"/>
      <c r="H469" s="36"/>
      <c r="I469" s="86"/>
      <c r="J469" s="36"/>
      <c r="K469" s="86"/>
      <c r="L469" s="36"/>
    </row>
    <row r="470" spans="1:12" x14ac:dyDescent="0.25">
      <c r="A470" s="36"/>
      <c r="B470" s="36"/>
      <c r="C470" s="227"/>
      <c r="D470" s="36"/>
      <c r="E470" s="36"/>
      <c r="F470" s="36"/>
      <c r="G470" s="36"/>
      <c r="H470" s="36"/>
      <c r="I470" s="86"/>
      <c r="J470" s="36"/>
      <c r="K470" s="86"/>
      <c r="L470" s="36"/>
    </row>
    <row r="471" spans="1:12" x14ac:dyDescent="0.25">
      <c r="A471" s="36"/>
      <c r="B471" s="36"/>
      <c r="C471" s="227"/>
      <c r="D471" s="36"/>
      <c r="E471" s="36"/>
      <c r="F471" s="36"/>
      <c r="G471" s="36"/>
      <c r="H471" s="36"/>
      <c r="I471" s="86"/>
      <c r="J471" s="36"/>
      <c r="K471" s="86"/>
      <c r="L471" s="36"/>
    </row>
    <row r="472" spans="1:12" x14ac:dyDescent="0.25">
      <c r="A472" s="36"/>
      <c r="B472" s="36"/>
      <c r="C472" s="227"/>
      <c r="D472" s="36"/>
      <c r="E472" s="36"/>
      <c r="F472" s="36"/>
      <c r="G472" s="36"/>
      <c r="H472" s="36"/>
      <c r="I472" s="86"/>
      <c r="J472" s="36"/>
      <c r="K472" s="86"/>
      <c r="L472" s="36"/>
    </row>
    <row r="473" spans="1:12" x14ac:dyDescent="0.25">
      <c r="A473" s="36"/>
      <c r="B473" s="36"/>
      <c r="C473" s="227"/>
      <c r="D473" s="36"/>
      <c r="E473" s="36"/>
      <c r="F473" s="36"/>
      <c r="G473" s="36"/>
      <c r="H473" s="36"/>
      <c r="I473" s="86"/>
      <c r="J473" s="36"/>
      <c r="K473" s="86"/>
      <c r="L473" s="36"/>
    </row>
    <row r="474" spans="1:12" x14ac:dyDescent="0.25">
      <c r="A474" s="36"/>
      <c r="B474" s="36"/>
      <c r="C474" s="227"/>
      <c r="D474" s="36"/>
      <c r="E474" s="36"/>
      <c r="F474" s="36"/>
      <c r="G474" s="36"/>
      <c r="H474" s="36"/>
      <c r="I474" s="86"/>
      <c r="J474" s="36"/>
      <c r="K474" s="86"/>
      <c r="L474" s="36"/>
    </row>
    <row r="475" spans="1:12" x14ac:dyDescent="0.25">
      <c r="A475" s="36"/>
      <c r="B475" s="36"/>
      <c r="C475" s="227"/>
      <c r="D475" s="36"/>
      <c r="E475" s="36"/>
      <c r="F475" s="36"/>
      <c r="G475" s="36"/>
      <c r="H475" s="36"/>
      <c r="I475" s="86"/>
      <c r="J475" s="36"/>
      <c r="K475" s="86"/>
      <c r="L475" s="36"/>
    </row>
    <row r="476" spans="1:12" x14ac:dyDescent="0.25">
      <c r="A476" s="36"/>
      <c r="B476" s="36"/>
      <c r="C476" s="227"/>
      <c r="D476" s="36"/>
      <c r="E476" s="36"/>
      <c r="F476" s="36"/>
      <c r="G476" s="36"/>
      <c r="H476" s="36"/>
      <c r="I476" s="86"/>
      <c r="J476" s="36"/>
      <c r="K476" s="86"/>
      <c r="L476" s="36"/>
    </row>
    <row r="477" spans="1:12" x14ac:dyDescent="0.25">
      <c r="A477" s="36"/>
      <c r="B477" s="36"/>
      <c r="C477" s="227"/>
      <c r="D477" s="36"/>
      <c r="E477" s="36"/>
      <c r="F477" s="36"/>
      <c r="G477" s="36"/>
      <c r="H477" s="36"/>
      <c r="I477" s="86"/>
      <c r="J477" s="36"/>
      <c r="K477" s="86"/>
      <c r="L477" s="36"/>
    </row>
    <row r="478" spans="1:12" x14ac:dyDescent="0.25">
      <c r="A478" s="36"/>
      <c r="B478" s="36"/>
      <c r="C478" s="227"/>
      <c r="D478" s="36"/>
      <c r="E478" s="36"/>
      <c r="F478" s="36"/>
      <c r="G478" s="36"/>
      <c r="H478" s="36"/>
      <c r="I478" s="86"/>
      <c r="J478" s="36"/>
      <c r="K478" s="86"/>
      <c r="L478" s="36"/>
    </row>
    <row r="479" spans="1:12" x14ac:dyDescent="0.25">
      <c r="A479" s="36"/>
      <c r="B479" s="36"/>
      <c r="C479" s="227"/>
      <c r="D479" s="36"/>
      <c r="E479" s="36"/>
      <c r="F479" s="36"/>
      <c r="G479" s="36"/>
      <c r="H479" s="36"/>
      <c r="I479" s="86"/>
      <c r="J479" s="36"/>
      <c r="K479" s="86"/>
      <c r="L479" s="36"/>
    </row>
    <row r="480" spans="1:12" x14ac:dyDescent="0.25">
      <c r="A480" s="36"/>
      <c r="B480" s="36"/>
      <c r="C480" s="227"/>
      <c r="D480" s="36"/>
      <c r="E480" s="36"/>
      <c r="F480" s="36"/>
      <c r="G480" s="36"/>
      <c r="H480" s="36"/>
      <c r="I480" s="86"/>
      <c r="J480" s="36"/>
      <c r="K480" s="86"/>
      <c r="L480" s="36"/>
    </row>
    <row r="481" spans="1:12" x14ac:dyDescent="0.25">
      <c r="A481" s="36"/>
      <c r="B481" s="36"/>
      <c r="C481" s="227"/>
      <c r="D481" s="36"/>
      <c r="E481" s="36"/>
      <c r="F481" s="36"/>
      <c r="G481" s="36"/>
      <c r="H481" s="36"/>
      <c r="I481" s="86"/>
      <c r="J481" s="36"/>
      <c r="K481" s="86"/>
      <c r="L481" s="36"/>
    </row>
    <row r="482" spans="1:12" x14ac:dyDescent="0.25">
      <c r="A482" s="36"/>
      <c r="B482" s="36"/>
      <c r="C482" s="227"/>
      <c r="D482" s="36"/>
      <c r="E482" s="36"/>
      <c r="F482" s="36"/>
      <c r="G482" s="36"/>
      <c r="H482" s="36"/>
      <c r="I482" s="86"/>
      <c r="J482" s="36"/>
      <c r="K482" s="86"/>
      <c r="L482" s="36"/>
    </row>
    <row r="483" spans="1:12" x14ac:dyDescent="0.25">
      <c r="A483" s="36"/>
      <c r="B483" s="36"/>
      <c r="C483" s="227"/>
      <c r="D483" s="36"/>
      <c r="E483" s="36"/>
      <c r="F483" s="36"/>
      <c r="G483" s="36"/>
      <c r="H483" s="36"/>
      <c r="I483" s="86"/>
      <c r="J483" s="36"/>
      <c r="K483" s="86"/>
      <c r="L483" s="36"/>
    </row>
    <row r="484" spans="1:12" x14ac:dyDescent="0.25">
      <c r="A484" s="36"/>
      <c r="B484" s="36"/>
      <c r="C484" s="227"/>
      <c r="D484" s="36"/>
      <c r="E484" s="36"/>
      <c r="F484" s="36"/>
      <c r="G484" s="36"/>
      <c r="H484" s="36"/>
      <c r="I484" s="86"/>
      <c r="J484" s="36"/>
      <c r="K484" s="86"/>
      <c r="L484" s="36"/>
    </row>
    <row r="485" spans="1:12" x14ac:dyDescent="0.25">
      <c r="A485" s="36"/>
      <c r="B485" s="36"/>
      <c r="C485" s="227"/>
      <c r="D485" s="36"/>
      <c r="E485" s="36"/>
      <c r="F485" s="36"/>
      <c r="G485" s="36"/>
      <c r="H485" s="36"/>
      <c r="I485" s="86"/>
      <c r="J485" s="36"/>
      <c r="K485" s="86"/>
      <c r="L485" s="36"/>
    </row>
    <row r="486" spans="1:12" x14ac:dyDescent="0.25">
      <c r="A486" s="36"/>
      <c r="B486" s="36"/>
      <c r="C486" s="227"/>
      <c r="D486" s="36"/>
      <c r="E486" s="36"/>
      <c r="F486" s="36"/>
      <c r="G486" s="36"/>
      <c r="H486" s="36"/>
      <c r="I486" s="86"/>
      <c r="J486" s="36"/>
      <c r="K486" s="86"/>
      <c r="L486" s="36"/>
    </row>
    <row r="487" spans="1:12" x14ac:dyDescent="0.25">
      <c r="A487" s="36"/>
      <c r="B487" s="36"/>
      <c r="C487" s="227"/>
      <c r="D487" s="36"/>
      <c r="E487" s="36"/>
      <c r="F487" s="36"/>
      <c r="G487" s="36"/>
      <c r="H487" s="36"/>
      <c r="I487" s="86"/>
      <c r="J487" s="36"/>
      <c r="K487" s="86"/>
      <c r="L487" s="36"/>
    </row>
    <row r="488" spans="1:12" x14ac:dyDescent="0.25">
      <c r="A488" s="36"/>
      <c r="B488" s="36"/>
      <c r="C488" s="227"/>
      <c r="D488" s="36"/>
      <c r="E488" s="36"/>
      <c r="F488" s="36"/>
      <c r="G488" s="36"/>
      <c r="H488" s="36"/>
      <c r="I488" s="86"/>
      <c r="J488" s="36"/>
      <c r="K488" s="86"/>
      <c r="L488" s="36"/>
    </row>
    <row r="489" spans="1:12" x14ac:dyDescent="0.25">
      <c r="A489" s="36"/>
      <c r="B489" s="36"/>
      <c r="C489" s="227"/>
      <c r="D489" s="36"/>
      <c r="E489" s="36"/>
      <c r="F489" s="36"/>
      <c r="G489" s="36"/>
      <c r="H489" s="36"/>
      <c r="I489" s="86"/>
      <c r="J489" s="36"/>
      <c r="K489" s="86"/>
      <c r="L489" s="36"/>
    </row>
    <row r="490" spans="1:12" x14ac:dyDescent="0.25">
      <c r="A490" s="36"/>
      <c r="B490" s="36"/>
      <c r="C490" s="227"/>
      <c r="D490" s="36"/>
      <c r="E490" s="36"/>
      <c r="F490" s="36"/>
      <c r="G490" s="36"/>
      <c r="H490" s="36"/>
      <c r="I490" s="86"/>
      <c r="J490" s="36"/>
      <c r="K490" s="86"/>
      <c r="L490" s="36"/>
    </row>
    <row r="491" spans="1:12" x14ac:dyDescent="0.25">
      <c r="A491" s="36"/>
      <c r="B491" s="36"/>
      <c r="C491" s="227"/>
      <c r="D491" s="36"/>
      <c r="E491" s="36"/>
      <c r="F491" s="36"/>
      <c r="G491" s="36"/>
      <c r="H491" s="36"/>
      <c r="I491" s="86"/>
      <c r="J491" s="36"/>
      <c r="K491" s="86"/>
      <c r="L491" s="36"/>
    </row>
    <row r="492" spans="1:12" x14ac:dyDescent="0.25">
      <c r="A492" s="36"/>
      <c r="B492" s="36"/>
      <c r="C492" s="227"/>
      <c r="D492" s="36"/>
      <c r="E492" s="36"/>
      <c r="F492" s="36"/>
      <c r="G492" s="36"/>
      <c r="H492" s="36"/>
      <c r="I492" s="86"/>
      <c r="J492" s="36"/>
      <c r="K492" s="86"/>
      <c r="L492" s="36"/>
    </row>
    <row r="493" spans="1:12" x14ac:dyDescent="0.25">
      <c r="A493" s="36"/>
      <c r="B493" s="36"/>
      <c r="C493" s="227"/>
      <c r="D493" s="36"/>
      <c r="E493" s="36"/>
      <c r="F493" s="36"/>
      <c r="G493" s="36"/>
      <c r="H493" s="36"/>
      <c r="I493" s="86"/>
      <c r="J493" s="36"/>
      <c r="K493" s="86"/>
      <c r="L493" s="36"/>
    </row>
    <row r="494" spans="1:12" x14ac:dyDescent="0.25">
      <c r="A494" s="36"/>
      <c r="B494" s="36"/>
      <c r="C494" s="227"/>
      <c r="D494" s="36"/>
      <c r="E494" s="36"/>
      <c r="F494" s="36"/>
      <c r="G494" s="36"/>
      <c r="H494" s="36"/>
      <c r="I494" s="86"/>
      <c r="J494" s="36"/>
      <c r="K494" s="86"/>
      <c r="L494" s="36"/>
    </row>
    <row r="495" spans="1:12" x14ac:dyDescent="0.25">
      <c r="A495" s="36"/>
      <c r="B495" s="36"/>
      <c r="C495" s="227"/>
      <c r="D495" s="36"/>
      <c r="E495" s="36"/>
      <c r="F495" s="36"/>
      <c r="G495" s="36"/>
      <c r="H495" s="36"/>
      <c r="I495" s="86"/>
      <c r="J495" s="36"/>
      <c r="K495" s="86"/>
      <c r="L495" s="36"/>
    </row>
    <row r="496" spans="1:12" x14ac:dyDescent="0.25">
      <c r="A496" s="36"/>
      <c r="B496" s="36"/>
      <c r="C496" s="227"/>
      <c r="D496" s="36"/>
      <c r="E496" s="36"/>
      <c r="F496" s="36"/>
      <c r="G496" s="36"/>
      <c r="H496" s="36"/>
      <c r="I496" s="86"/>
      <c r="J496" s="36"/>
      <c r="K496" s="86"/>
      <c r="L496" s="36"/>
    </row>
    <row r="497" spans="1:12" x14ac:dyDescent="0.25">
      <c r="A497" s="36"/>
      <c r="B497" s="36"/>
      <c r="C497" s="227"/>
      <c r="D497" s="36"/>
      <c r="E497" s="36"/>
      <c r="F497" s="36"/>
      <c r="G497" s="36"/>
      <c r="H497" s="36"/>
      <c r="I497" s="86"/>
      <c r="J497" s="36"/>
      <c r="K497" s="86"/>
      <c r="L497" s="36"/>
    </row>
    <row r="498" spans="1:12" x14ac:dyDescent="0.25">
      <c r="A498" s="36"/>
      <c r="B498" s="36"/>
      <c r="C498" s="227"/>
      <c r="D498" s="36"/>
      <c r="E498" s="36"/>
      <c r="F498" s="36"/>
      <c r="G498" s="36"/>
      <c r="H498" s="36"/>
      <c r="I498" s="86"/>
      <c r="J498" s="36"/>
      <c r="K498" s="86"/>
      <c r="L498" s="36"/>
    </row>
    <row r="499" spans="1:12" x14ac:dyDescent="0.25">
      <c r="A499" s="36"/>
      <c r="B499" s="36"/>
      <c r="C499" s="227"/>
      <c r="D499" s="36"/>
      <c r="E499" s="36"/>
      <c r="F499" s="36"/>
      <c r="G499" s="36"/>
      <c r="H499" s="36"/>
      <c r="I499" s="86"/>
      <c r="J499" s="36"/>
      <c r="K499" s="86"/>
      <c r="L499" s="36"/>
    </row>
    <row r="500" spans="1:12" x14ac:dyDescent="0.25">
      <c r="A500" s="36"/>
      <c r="B500" s="36"/>
      <c r="C500" s="227"/>
      <c r="D500" s="36"/>
      <c r="E500" s="36"/>
      <c r="F500" s="36"/>
      <c r="G500" s="36"/>
      <c r="H500" s="36"/>
      <c r="I500" s="86"/>
      <c r="J500" s="36"/>
      <c r="K500" s="86"/>
      <c r="L500" s="36"/>
    </row>
    <row r="501" spans="1:12" x14ac:dyDescent="0.25">
      <c r="A501" s="36"/>
      <c r="B501" s="36"/>
      <c r="C501" s="227"/>
      <c r="D501" s="36"/>
      <c r="E501" s="36"/>
      <c r="F501" s="36"/>
      <c r="G501" s="36"/>
      <c r="H501" s="36"/>
      <c r="I501" s="86"/>
      <c r="J501" s="36"/>
      <c r="K501" s="86"/>
      <c r="L501" s="36"/>
    </row>
    <row r="502" spans="1:12" x14ac:dyDescent="0.25">
      <c r="A502" s="36"/>
      <c r="B502" s="36"/>
      <c r="C502" s="227"/>
      <c r="D502" s="36"/>
      <c r="E502" s="36"/>
      <c r="F502" s="36"/>
      <c r="G502" s="36"/>
      <c r="H502" s="36"/>
      <c r="I502" s="86"/>
      <c r="J502" s="36"/>
      <c r="K502" s="86"/>
      <c r="L502" s="36"/>
    </row>
    <row r="503" spans="1:12" x14ac:dyDescent="0.25">
      <c r="A503" s="36"/>
      <c r="B503" s="36"/>
      <c r="C503" s="227"/>
      <c r="D503" s="36"/>
      <c r="E503" s="36"/>
      <c r="F503" s="36"/>
      <c r="G503" s="36"/>
      <c r="H503" s="36"/>
      <c r="I503" s="86"/>
      <c r="J503" s="36"/>
      <c r="K503" s="86"/>
      <c r="L503" s="36"/>
    </row>
    <row r="504" spans="1:12" x14ac:dyDescent="0.25">
      <c r="A504" s="36"/>
      <c r="B504" s="36"/>
      <c r="C504" s="227"/>
      <c r="D504" s="36"/>
      <c r="E504" s="36"/>
      <c r="F504" s="36"/>
      <c r="G504" s="36"/>
      <c r="H504" s="36"/>
      <c r="I504" s="86"/>
      <c r="J504" s="36"/>
      <c r="K504" s="86"/>
      <c r="L504" s="36"/>
    </row>
    <row r="505" spans="1:12" x14ac:dyDescent="0.25">
      <c r="A505" s="36"/>
      <c r="B505" s="36"/>
      <c r="C505" s="227"/>
      <c r="D505" s="36"/>
      <c r="E505" s="36"/>
      <c r="F505" s="36"/>
      <c r="G505" s="36"/>
      <c r="H505" s="36"/>
      <c r="I505" s="86"/>
      <c r="J505" s="36"/>
      <c r="K505" s="86"/>
      <c r="L505" s="36"/>
    </row>
    <row r="506" spans="1:12" x14ac:dyDescent="0.25">
      <c r="A506" s="36"/>
      <c r="B506" s="36"/>
      <c r="C506" s="227"/>
      <c r="D506" s="36"/>
      <c r="E506" s="36"/>
      <c r="F506" s="36"/>
      <c r="G506" s="36"/>
      <c r="H506" s="36"/>
      <c r="I506" s="86"/>
      <c r="J506" s="36"/>
      <c r="K506" s="86"/>
      <c r="L506" s="36"/>
    </row>
    <row r="507" spans="1:12" x14ac:dyDescent="0.25">
      <c r="A507" s="36"/>
      <c r="B507" s="36"/>
      <c r="C507" s="227"/>
      <c r="D507" s="36"/>
      <c r="E507" s="36"/>
      <c r="F507" s="36"/>
      <c r="G507" s="36"/>
      <c r="H507" s="36"/>
      <c r="I507" s="86"/>
      <c r="J507" s="36"/>
      <c r="K507" s="86"/>
      <c r="L507" s="36"/>
    </row>
    <row r="508" spans="1:12" x14ac:dyDescent="0.25">
      <c r="A508" s="36"/>
      <c r="B508" s="36"/>
      <c r="C508" s="227"/>
      <c r="D508" s="36"/>
      <c r="E508" s="36"/>
      <c r="F508" s="36"/>
      <c r="G508" s="36"/>
      <c r="H508" s="36"/>
      <c r="I508" s="86"/>
      <c r="J508" s="36"/>
      <c r="K508" s="86"/>
      <c r="L508" s="36"/>
    </row>
    <row r="509" spans="1:12" x14ac:dyDescent="0.25">
      <c r="A509" s="36"/>
      <c r="B509" s="36"/>
      <c r="C509" s="227"/>
      <c r="D509" s="36"/>
      <c r="E509" s="36"/>
      <c r="F509" s="36"/>
      <c r="G509" s="36"/>
      <c r="H509" s="36"/>
      <c r="I509" s="86"/>
      <c r="J509" s="36"/>
      <c r="K509" s="86"/>
      <c r="L509" s="36"/>
    </row>
    <row r="510" spans="1:12" x14ac:dyDescent="0.25">
      <c r="A510" s="36"/>
      <c r="B510" s="36"/>
      <c r="C510" s="227"/>
      <c r="D510" s="36"/>
      <c r="E510" s="36"/>
      <c r="F510" s="36"/>
      <c r="G510" s="36"/>
      <c r="H510" s="36"/>
      <c r="I510" s="86"/>
      <c r="J510" s="36"/>
      <c r="K510" s="86"/>
      <c r="L510" s="36"/>
    </row>
    <row r="511" spans="1:12" x14ac:dyDescent="0.25">
      <c r="A511" s="36"/>
      <c r="B511" s="36"/>
      <c r="C511" s="227"/>
      <c r="D511" s="36"/>
      <c r="E511" s="36"/>
      <c r="F511" s="36"/>
      <c r="G511" s="36"/>
      <c r="H511" s="36"/>
      <c r="I511" s="86"/>
      <c r="J511" s="36"/>
      <c r="K511" s="86"/>
      <c r="L511" s="36"/>
    </row>
    <row r="512" spans="1:12" x14ac:dyDescent="0.25">
      <c r="A512" s="36"/>
      <c r="B512" s="36"/>
      <c r="C512" s="227"/>
      <c r="D512" s="36"/>
      <c r="E512" s="36"/>
      <c r="F512" s="36"/>
      <c r="G512" s="36"/>
      <c r="H512" s="36"/>
      <c r="I512" s="86"/>
      <c r="J512" s="36"/>
      <c r="K512" s="86"/>
      <c r="L512" s="36"/>
    </row>
    <row r="513" spans="1:12" x14ac:dyDescent="0.25">
      <c r="A513" s="36"/>
      <c r="B513" s="36"/>
      <c r="C513" s="227"/>
      <c r="D513" s="36"/>
      <c r="E513" s="36"/>
      <c r="F513" s="36"/>
      <c r="G513" s="36"/>
      <c r="H513" s="36"/>
      <c r="I513" s="86"/>
      <c r="J513" s="36"/>
      <c r="K513" s="86"/>
      <c r="L513" s="36"/>
    </row>
    <row r="514" spans="1:12" x14ac:dyDescent="0.25">
      <c r="A514" s="36"/>
      <c r="B514" s="36"/>
      <c r="C514" s="227"/>
      <c r="D514" s="36"/>
      <c r="E514" s="36"/>
      <c r="F514" s="36"/>
      <c r="G514" s="36"/>
      <c r="H514" s="36"/>
      <c r="I514" s="86"/>
      <c r="J514" s="36"/>
      <c r="K514" s="86"/>
      <c r="L514" s="36"/>
    </row>
    <row r="515" spans="1:12" x14ac:dyDescent="0.25">
      <c r="A515" s="36"/>
      <c r="B515" s="36"/>
      <c r="C515" s="227"/>
      <c r="D515" s="36"/>
      <c r="E515" s="36"/>
      <c r="F515" s="36"/>
      <c r="G515" s="36"/>
      <c r="H515" s="36"/>
      <c r="I515" s="86"/>
      <c r="J515" s="36"/>
      <c r="K515" s="86"/>
      <c r="L515" s="36"/>
    </row>
    <row r="516" spans="1:12" x14ac:dyDescent="0.25">
      <c r="A516" s="36"/>
      <c r="B516" s="36"/>
      <c r="C516" s="227"/>
      <c r="D516" s="36"/>
      <c r="E516" s="36"/>
      <c r="F516" s="36"/>
      <c r="G516" s="36"/>
      <c r="H516" s="36"/>
      <c r="I516" s="86"/>
      <c r="J516" s="36"/>
      <c r="K516" s="86"/>
      <c r="L516" s="36"/>
    </row>
    <row r="517" spans="1:12" x14ac:dyDescent="0.25">
      <c r="A517" s="36"/>
      <c r="B517" s="36"/>
      <c r="C517" s="227"/>
      <c r="D517" s="36"/>
      <c r="E517" s="36"/>
      <c r="F517" s="36"/>
      <c r="G517" s="36"/>
      <c r="H517" s="36"/>
      <c r="I517" s="86"/>
      <c r="J517" s="36"/>
      <c r="K517" s="86"/>
      <c r="L517" s="36"/>
    </row>
    <row r="518" spans="1:12" x14ac:dyDescent="0.25">
      <c r="A518" s="36"/>
      <c r="B518" s="36"/>
      <c r="C518" s="227"/>
      <c r="D518" s="36"/>
      <c r="E518" s="36"/>
      <c r="F518" s="36"/>
      <c r="G518" s="36"/>
      <c r="H518" s="36"/>
      <c r="I518" s="86"/>
      <c r="J518" s="36"/>
      <c r="K518" s="86"/>
      <c r="L518" s="36"/>
    </row>
    <row r="519" spans="1:12" x14ac:dyDescent="0.25">
      <c r="A519" s="36"/>
      <c r="B519" s="36"/>
      <c r="C519" s="227"/>
      <c r="D519" s="36"/>
      <c r="E519" s="36"/>
      <c r="F519" s="36"/>
      <c r="G519" s="36"/>
      <c r="H519" s="36"/>
      <c r="I519" s="86"/>
      <c r="J519" s="36"/>
      <c r="K519" s="86"/>
      <c r="L519" s="36"/>
    </row>
    <row r="520" spans="1:12" x14ac:dyDescent="0.25">
      <c r="A520" s="36"/>
      <c r="B520" s="36"/>
      <c r="C520" s="227"/>
      <c r="D520" s="36"/>
      <c r="E520" s="36"/>
      <c r="F520" s="36"/>
      <c r="G520" s="36"/>
      <c r="H520" s="36"/>
      <c r="I520" s="86"/>
      <c r="J520" s="36"/>
      <c r="K520" s="86"/>
      <c r="L520" s="36"/>
    </row>
    <row r="521" spans="1:12" x14ac:dyDescent="0.25">
      <c r="A521" s="36"/>
      <c r="B521" s="36"/>
      <c r="C521" s="227"/>
      <c r="D521" s="36"/>
      <c r="E521" s="36"/>
      <c r="F521" s="36"/>
      <c r="G521" s="36"/>
      <c r="H521" s="36"/>
      <c r="I521" s="86"/>
      <c r="J521" s="36"/>
      <c r="K521" s="86"/>
      <c r="L521" s="36"/>
    </row>
    <row r="522" spans="1:12" x14ac:dyDescent="0.25">
      <c r="A522" s="36"/>
      <c r="B522" s="36"/>
      <c r="C522" s="227"/>
      <c r="D522" s="36"/>
      <c r="E522" s="36"/>
      <c r="F522" s="36"/>
      <c r="G522" s="36"/>
      <c r="H522" s="36"/>
      <c r="I522" s="86"/>
      <c r="J522" s="36"/>
      <c r="K522" s="86"/>
      <c r="L522" s="36"/>
    </row>
    <row r="523" spans="1:12" x14ac:dyDescent="0.25">
      <c r="A523" s="36"/>
      <c r="B523" s="36"/>
      <c r="C523" s="227"/>
      <c r="D523" s="36"/>
      <c r="E523" s="36"/>
      <c r="F523" s="36"/>
      <c r="G523" s="36"/>
      <c r="H523" s="36"/>
      <c r="I523" s="86"/>
      <c r="J523" s="36"/>
      <c r="K523" s="86"/>
      <c r="L523" s="36"/>
    </row>
    <row r="524" spans="1:12" x14ac:dyDescent="0.25">
      <c r="A524" s="36"/>
      <c r="B524" s="36"/>
      <c r="C524" s="227"/>
      <c r="D524" s="36"/>
      <c r="E524" s="36"/>
      <c r="F524" s="36"/>
      <c r="G524" s="36"/>
      <c r="H524" s="36"/>
      <c r="I524" s="86"/>
      <c r="J524" s="36"/>
      <c r="K524" s="86"/>
      <c r="L524" s="36"/>
    </row>
    <row r="525" spans="1:12" x14ac:dyDescent="0.25">
      <c r="A525" s="36"/>
      <c r="B525" s="36"/>
      <c r="C525" s="227"/>
      <c r="D525" s="36"/>
      <c r="E525" s="36"/>
      <c r="F525" s="36"/>
      <c r="G525" s="36"/>
      <c r="H525" s="36"/>
      <c r="I525" s="86"/>
      <c r="J525" s="36"/>
      <c r="K525" s="86"/>
      <c r="L525" s="36"/>
    </row>
    <row r="526" spans="1:12" x14ac:dyDescent="0.25">
      <c r="A526" s="36"/>
      <c r="B526" s="36"/>
      <c r="C526" s="227"/>
      <c r="D526" s="36"/>
      <c r="E526" s="36"/>
      <c r="F526" s="36"/>
      <c r="G526" s="36"/>
      <c r="H526" s="36"/>
      <c r="I526" s="86"/>
      <c r="J526" s="36"/>
      <c r="K526" s="86"/>
      <c r="L526" s="36"/>
    </row>
    <row r="527" spans="1:12" x14ac:dyDescent="0.25">
      <c r="A527" s="36"/>
      <c r="B527" s="36"/>
      <c r="C527" s="227"/>
      <c r="D527" s="36"/>
      <c r="E527" s="36"/>
      <c r="F527" s="36"/>
      <c r="G527" s="36"/>
      <c r="H527" s="36"/>
      <c r="I527" s="86"/>
      <c r="J527" s="36"/>
      <c r="K527" s="86"/>
      <c r="L527" s="36"/>
    </row>
    <row r="528" spans="1:12" x14ac:dyDescent="0.25">
      <c r="A528" s="36"/>
      <c r="B528" s="36"/>
      <c r="C528" s="227"/>
      <c r="D528" s="36"/>
      <c r="E528" s="36"/>
      <c r="F528" s="36"/>
      <c r="G528" s="36"/>
      <c r="H528" s="36"/>
      <c r="I528" s="86"/>
      <c r="J528" s="36"/>
      <c r="K528" s="86"/>
      <c r="L528" s="36"/>
    </row>
    <row r="529" spans="1:12" x14ac:dyDescent="0.25">
      <c r="A529" s="36"/>
      <c r="B529" s="36"/>
      <c r="C529" s="227"/>
      <c r="D529" s="36"/>
      <c r="E529" s="36"/>
      <c r="F529" s="36"/>
      <c r="G529" s="36"/>
      <c r="H529" s="36"/>
      <c r="I529" s="86"/>
      <c r="J529" s="36"/>
      <c r="K529" s="86"/>
      <c r="L529" s="36"/>
    </row>
    <row r="530" spans="1:12" x14ac:dyDescent="0.25">
      <c r="A530" s="36"/>
      <c r="B530" s="36"/>
      <c r="C530" s="227"/>
      <c r="D530" s="36"/>
      <c r="E530" s="36"/>
      <c r="F530" s="36"/>
      <c r="G530" s="36"/>
      <c r="H530" s="36"/>
      <c r="I530" s="86"/>
      <c r="J530" s="36"/>
      <c r="K530" s="86"/>
      <c r="L530" s="36"/>
    </row>
    <row r="531" spans="1:12" x14ac:dyDescent="0.25">
      <c r="A531" s="36"/>
      <c r="B531" s="36"/>
      <c r="C531" s="227"/>
      <c r="D531" s="36"/>
      <c r="E531" s="36"/>
      <c r="F531" s="36"/>
      <c r="G531" s="36"/>
      <c r="H531" s="36"/>
      <c r="I531" s="86"/>
      <c r="J531" s="36"/>
      <c r="K531" s="86"/>
      <c r="L531" s="36"/>
    </row>
    <row r="532" spans="1:12" x14ac:dyDescent="0.25">
      <c r="A532" s="36"/>
      <c r="B532" s="36"/>
      <c r="C532" s="227"/>
      <c r="D532" s="36"/>
      <c r="E532" s="36"/>
      <c r="F532" s="36"/>
      <c r="G532" s="36"/>
      <c r="H532" s="36"/>
      <c r="I532" s="86"/>
      <c r="J532" s="36"/>
      <c r="K532" s="86"/>
      <c r="L532" s="36"/>
    </row>
    <row r="533" spans="1:12" x14ac:dyDescent="0.25">
      <c r="A533" s="36"/>
      <c r="B533" s="36"/>
      <c r="C533" s="227"/>
      <c r="D533" s="36"/>
      <c r="E533" s="36"/>
      <c r="F533" s="36"/>
      <c r="G533" s="36"/>
      <c r="H533" s="36"/>
      <c r="I533" s="86"/>
      <c r="J533" s="36"/>
      <c r="K533" s="86"/>
      <c r="L533" s="36"/>
    </row>
    <row r="534" spans="1:12" x14ac:dyDescent="0.25">
      <c r="A534" s="36"/>
      <c r="B534" s="36"/>
      <c r="C534" s="227"/>
      <c r="D534" s="36"/>
      <c r="E534" s="36"/>
      <c r="F534" s="36"/>
      <c r="G534" s="36"/>
      <c r="H534" s="36"/>
      <c r="I534" s="86"/>
      <c r="J534" s="36"/>
      <c r="K534" s="86"/>
      <c r="L534" s="36"/>
    </row>
    <row r="535" spans="1:12" x14ac:dyDescent="0.25">
      <c r="A535" s="36"/>
      <c r="B535" s="36"/>
      <c r="C535" s="227"/>
      <c r="D535" s="36"/>
      <c r="E535" s="36"/>
      <c r="F535" s="36"/>
      <c r="G535" s="36"/>
      <c r="H535" s="36"/>
      <c r="I535" s="86"/>
      <c r="J535" s="36"/>
      <c r="K535" s="86"/>
      <c r="L535" s="36"/>
    </row>
    <row r="536" spans="1:12" x14ac:dyDescent="0.25">
      <c r="A536" s="36"/>
      <c r="B536" s="36"/>
      <c r="C536" s="227"/>
      <c r="D536" s="36"/>
      <c r="E536" s="36"/>
      <c r="F536" s="36"/>
      <c r="G536" s="36"/>
      <c r="H536" s="36"/>
      <c r="I536" s="86"/>
      <c r="J536" s="36"/>
      <c r="K536" s="86"/>
      <c r="L536" s="36"/>
    </row>
    <row r="537" spans="1:12" x14ac:dyDescent="0.25">
      <c r="A537" s="36"/>
      <c r="B537" s="36"/>
      <c r="C537" s="227"/>
      <c r="D537" s="36"/>
      <c r="E537" s="36"/>
      <c r="F537" s="36"/>
      <c r="G537" s="36"/>
      <c r="H537" s="36"/>
      <c r="I537" s="86"/>
      <c r="J537" s="36"/>
      <c r="K537" s="86"/>
      <c r="L537" s="36"/>
    </row>
    <row r="538" spans="1:12" x14ac:dyDescent="0.25">
      <c r="A538" s="36"/>
      <c r="B538" s="36"/>
      <c r="C538" s="227"/>
      <c r="D538" s="36"/>
      <c r="E538" s="36"/>
      <c r="F538" s="36"/>
      <c r="G538" s="36"/>
      <c r="H538" s="36"/>
      <c r="I538" s="86"/>
      <c r="J538" s="36"/>
      <c r="K538" s="86"/>
      <c r="L538" s="36"/>
    </row>
    <row r="539" spans="1:12" x14ac:dyDescent="0.25">
      <c r="A539" s="36"/>
      <c r="B539" s="36"/>
      <c r="C539" s="227"/>
      <c r="D539" s="36"/>
      <c r="E539" s="36"/>
      <c r="F539" s="36"/>
      <c r="G539" s="36"/>
      <c r="H539" s="36"/>
      <c r="I539" s="86"/>
      <c r="J539" s="36"/>
      <c r="K539" s="86"/>
      <c r="L539" s="36"/>
    </row>
    <row r="540" spans="1:12" x14ac:dyDescent="0.25">
      <c r="A540" s="36"/>
      <c r="B540" s="36"/>
      <c r="C540" s="227"/>
      <c r="D540" s="36"/>
      <c r="E540" s="36"/>
      <c r="F540" s="36"/>
      <c r="G540" s="36"/>
      <c r="H540" s="36"/>
      <c r="I540" s="86"/>
      <c r="J540" s="36"/>
      <c r="K540" s="86"/>
      <c r="L540" s="36"/>
    </row>
    <row r="541" spans="1:12" x14ac:dyDescent="0.25">
      <c r="A541" s="36"/>
      <c r="B541" s="36"/>
      <c r="C541" s="227"/>
      <c r="D541" s="36"/>
      <c r="E541" s="36"/>
      <c r="F541" s="36"/>
      <c r="G541" s="36"/>
      <c r="H541" s="36"/>
      <c r="I541" s="86"/>
      <c r="J541" s="36"/>
      <c r="K541" s="86"/>
      <c r="L541" s="36"/>
    </row>
    <row r="542" spans="1:12" x14ac:dyDescent="0.25">
      <c r="A542" s="36"/>
      <c r="B542" s="36"/>
      <c r="C542" s="227"/>
      <c r="D542" s="36"/>
      <c r="E542" s="36"/>
      <c r="F542" s="36"/>
      <c r="G542" s="36"/>
      <c r="H542" s="36"/>
      <c r="I542" s="86"/>
      <c r="J542" s="36"/>
      <c r="K542" s="86"/>
      <c r="L542" s="36"/>
    </row>
    <row r="543" spans="1:12" x14ac:dyDescent="0.25">
      <c r="A543" s="36"/>
      <c r="B543" s="36"/>
      <c r="C543" s="227"/>
      <c r="D543" s="36"/>
      <c r="E543" s="36"/>
      <c r="F543" s="36"/>
      <c r="G543" s="36"/>
      <c r="H543" s="36"/>
      <c r="I543" s="86"/>
      <c r="J543" s="36"/>
      <c r="K543" s="86"/>
      <c r="L543" s="36"/>
    </row>
    <row r="544" spans="1:12" x14ac:dyDescent="0.25">
      <c r="A544" s="36"/>
      <c r="B544" s="36"/>
      <c r="C544" s="227"/>
      <c r="D544" s="36"/>
      <c r="E544" s="36"/>
      <c r="F544" s="36"/>
      <c r="G544" s="36"/>
      <c r="H544" s="36"/>
      <c r="I544" s="86"/>
      <c r="J544" s="36"/>
      <c r="K544" s="86"/>
      <c r="L544" s="36"/>
    </row>
    <row r="545" spans="1:12" x14ac:dyDescent="0.25">
      <c r="A545" s="36"/>
      <c r="B545" s="36"/>
      <c r="C545" s="227"/>
      <c r="D545" s="36"/>
      <c r="E545" s="36"/>
      <c r="F545" s="36"/>
      <c r="G545" s="36"/>
      <c r="H545" s="36"/>
      <c r="I545" s="86"/>
      <c r="J545" s="36"/>
      <c r="K545" s="86"/>
      <c r="L545" s="36"/>
    </row>
    <row r="546" spans="1:12" x14ac:dyDescent="0.25">
      <c r="A546" s="36"/>
      <c r="B546" s="36"/>
      <c r="C546" s="227"/>
      <c r="D546" s="36"/>
      <c r="E546" s="36"/>
      <c r="F546" s="36"/>
      <c r="G546" s="36"/>
      <c r="H546" s="36"/>
      <c r="I546" s="86"/>
      <c r="J546" s="36"/>
      <c r="K546" s="86"/>
      <c r="L546" s="36"/>
    </row>
    <row r="547" spans="1:12" x14ac:dyDescent="0.25">
      <c r="A547" s="36"/>
      <c r="B547" s="36"/>
      <c r="C547" s="227"/>
      <c r="D547" s="36"/>
      <c r="E547" s="36"/>
      <c r="F547" s="36"/>
      <c r="G547" s="36"/>
      <c r="H547" s="36"/>
      <c r="I547" s="86"/>
      <c r="J547" s="36"/>
      <c r="K547" s="86"/>
      <c r="L547" s="36"/>
    </row>
    <row r="548" spans="1:12" x14ac:dyDescent="0.25">
      <c r="A548" s="36"/>
      <c r="B548" s="36"/>
      <c r="C548" s="227"/>
      <c r="D548" s="36"/>
      <c r="E548" s="36"/>
      <c r="F548" s="36"/>
      <c r="G548" s="36"/>
      <c r="H548" s="36"/>
      <c r="I548" s="86"/>
      <c r="J548" s="36"/>
      <c r="K548" s="86"/>
      <c r="L548" s="36"/>
    </row>
    <row r="549" spans="1:12" x14ac:dyDescent="0.25">
      <c r="A549" s="36"/>
      <c r="B549" s="36"/>
      <c r="C549" s="227"/>
      <c r="D549" s="36"/>
      <c r="E549" s="36"/>
      <c r="F549" s="36"/>
      <c r="G549" s="36"/>
      <c r="H549" s="36"/>
      <c r="I549" s="86"/>
      <c r="J549" s="36"/>
      <c r="K549" s="86"/>
      <c r="L549" s="36"/>
    </row>
    <row r="550" spans="1:12" x14ac:dyDescent="0.25">
      <c r="A550" s="36"/>
      <c r="B550" s="36"/>
      <c r="C550" s="227"/>
      <c r="D550" s="36"/>
      <c r="E550" s="36"/>
      <c r="F550" s="36"/>
      <c r="G550" s="36"/>
      <c r="H550" s="36"/>
      <c r="I550" s="86"/>
      <c r="J550" s="36"/>
      <c r="K550" s="86"/>
      <c r="L550" s="36"/>
    </row>
    <row r="551" spans="1:12" x14ac:dyDescent="0.25">
      <c r="A551" s="36"/>
      <c r="B551" s="36"/>
      <c r="C551" s="227"/>
      <c r="D551" s="36"/>
      <c r="E551" s="36"/>
      <c r="F551" s="36"/>
      <c r="G551" s="36"/>
      <c r="H551" s="36"/>
      <c r="I551" s="86"/>
      <c r="J551" s="36"/>
      <c r="K551" s="86"/>
      <c r="L551" s="36"/>
    </row>
    <row r="552" spans="1:12" x14ac:dyDescent="0.25">
      <c r="A552" s="36"/>
      <c r="B552" s="36"/>
      <c r="C552" s="227"/>
      <c r="D552" s="36"/>
      <c r="E552" s="36"/>
      <c r="F552" s="36"/>
      <c r="G552" s="36"/>
      <c r="H552" s="36"/>
      <c r="I552" s="86"/>
      <c r="J552" s="36"/>
      <c r="K552" s="86"/>
      <c r="L552" s="36"/>
    </row>
    <row r="553" spans="1:12" x14ac:dyDescent="0.25">
      <c r="A553" s="36"/>
      <c r="B553" s="36"/>
      <c r="C553" s="227"/>
      <c r="D553" s="36"/>
      <c r="E553" s="36"/>
      <c r="F553" s="36"/>
      <c r="G553" s="36"/>
      <c r="H553" s="36"/>
      <c r="I553" s="86"/>
      <c r="J553" s="36"/>
      <c r="K553" s="86"/>
      <c r="L553" s="36"/>
    </row>
    <row r="554" spans="1:12" x14ac:dyDescent="0.25">
      <c r="A554" s="36"/>
      <c r="B554" s="36"/>
      <c r="C554" s="227"/>
      <c r="D554" s="36"/>
      <c r="E554" s="36"/>
      <c r="F554" s="36"/>
      <c r="G554" s="36"/>
      <c r="H554" s="36"/>
      <c r="I554" s="86"/>
      <c r="J554" s="36"/>
      <c r="K554" s="86"/>
      <c r="L554" s="36"/>
    </row>
    <row r="555" spans="1:12" x14ac:dyDescent="0.25">
      <c r="A555" s="36"/>
      <c r="B555" s="36"/>
      <c r="C555" s="227"/>
      <c r="D555" s="36"/>
      <c r="E555" s="36"/>
      <c r="F555" s="36"/>
      <c r="G555" s="36"/>
      <c r="H555" s="36"/>
      <c r="I555" s="86"/>
      <c r="J555" s="36"/>
      <c r="K555" s="86"/>
      <c r="L555" s="36"/>
    </row>
    <row r="556" spans="1:12" x14ac:dyDescent="0.25">
      <c r="A556" s="36"/>
      <c r="B556" s="36"/>
      <c r="C556" s="227"/>
      <c r="D556" s="36"/>
      <c r="E556" s="36"/>
      <c r="F556" s="36"/>
      <c r="G556" s="36"/>
      <c r="H556" s="36"/>
      <c r="I556" s="86"/>
      <c r="J556" s="36"/>
      <c r="K556" s="86"/>
      <c r="L556" s="36"/>
    </row>
    <row r="557" spans="1:12" x14ac:dyDescent="0.25">
      <c r="A557" s="36"/>
      <c r="B557" s="36"/>
      <c r="C557" s="227"/>
      <c r="D557" s="36"/>
      <c r="E557" s="36"/>
      <c r="F557" s="36"/>
      <c r="G557" s="36"/>
      <c r="H557" s="36"/>
      <c r="I557" s="86"/>
      <c r="J557" s="36"/>
      <c r="K557" s="86"/>
      <c r="L557" s="36"/>
    </row>
    <row r="558" spans="1:12" x14ac:dyDescent="0.25">
      <c r="A558" s="36"/>
      <c r="B558" s="36"/>
      <c r="C558" s="227"/>
      <c r="D558" s="36"/>
      <c r="E558" s="36"/>
      <c r="F558" s="36"/>
      <c r="G558" s="36"/>
      <c r="H558" s="36"/>
      <c r="I558" s="86"/>
      <c r="J558" s="36"/>
      <c r="K558" s="86"/>
      <c r="L558" s="36"/>
    </row>
    <row r="559" spans="1:12" x14ac:dyDescent="0.25">
      <c r="A559" s="36"/>
      <c r="B559" s="36"/>
      <c r="C559" s="227"/>
      <c r="D559" s="36"/>
      <c r="E559" s="36"/>
      <c r="F559" s="36"/>
      <c r="G559" s="36"/>
      <c r="H559" s="36"/>
      <c r="I559" s="86"/>
      <c r="J559" s="36"/>
      <c r="K559" s="86"/>
      <c r="L559" s="36"/>
    </row>
    <row r="560" spans="1:12" x14ac:dyDescent="0.25">
      <c r="A560" s="36"/>
      <c r="B560" s="36"/>
      <c r="C560" s="227"/>
      <c r="D560" s="36"/>
      <c r="E560" s="36"/>
      <c r="F560" s="36"/>
      <c r="G560" s="36"/>
      <c r="H560" s="36"/>
      <c r="I560" s="86"/>
      <c r="J560" s="36"/>
      <c r="K560" s="86"/>
      <c r="L560" s="36"/>
    </row>
    <row r="561" spans="1:12" x14ac:dyDescent="0.25">
      <c r="A561" s="36"/>
      <c r="B561" s="36"/>
      <c r="C561" s="227"/>
      <c r="D561" s="36"/>
      <c r="E561" s="36"/>
      <c r="F561" s="36"/>
      <c r="G561" s="36"/>
      <c r="H561" s="36"/>
      <c r="I561" s="86"/>
      <c r="J561" s="36"/>
      <c r="K561" s="86"/>
      <c r="L561" s="36"/>
    </row>
    <row r="562" spans="1:12" x14ac:dyDescent="0.25">
      <c r="A562" s="36"/>
      <c r="B562" s="36"/>
      <c r="C562" s="227"/>
      <c r="D562" s="36"/>
      <c r="E562" s="36"/>
      <c r="F562" s="36"/>
      <c r="G562" s="36"/>
      <c r="H562" s="36"/>
      <c r="I562" s="86"/>
      <c r="J562" s="36"/>
      <c r="K562" s="86"/>
      <c r="L562" s="36"/>
    </row>
    <row r="563" spans="1:12" x14ac:dyDescent="0.25">
      <c r="A563" s="36"/>
      <c r="B563" s="36"/>
      <c r="C563" s="227"/>
      <c r="D563" s="36"/>
      <c r="E563" s="36"/>
      <c r="F563" s="36"/>
      <c r="G563" s="36"/>
      <c r="H563" s="36"/>
      <c r="I563" s="86"/>
      <c r="J563" s="36"/>
      <c r="K563" s="86"/>
      <c r="L563" s="36"/>
    </row>
    <row r="564" spans="1:12" x14ac:dyDescent="0.25">
      <c r="A564" s="36"/>
      <c r="B564" s="36"/>
      <c r="C564" s="227"/>
      <c r="D564" s="36"/>
      <c r="E564" s="36"/>
      <c r="F564" s="36"/>
      <c r="G564" s="36"/>
      <c r="H564" s="36"/>
      <c r="I564" s="86"/>
      <c r="J564" s="36"/>
      <c r="K564" s="86"/>
      <c r="L564" s="36"/>
    </row>
    <row r="565" spans="1:12" x14ac:dyDescent="0.25">
      <c r="A565" s="36"/>
      <c r="B565" s="36"/>
      <c r="C565" s="227"/>
      <c r="D565" s="36"/>
      <c r="E565" s="36"/>
      <c r="F565" s="36"/>
      <c r="G565" s="36"/>
      <c r="H565" s="36"/>
      <c r="I565" s="86"/>
      <c r="J565" s="36"/>
      <c r="K565" s="86"/>
      <c r="L565" s="36"/>
    </row>
    <row r="566" spans="1:12" x14ac:dyDescent="0.25">
      <c r="A566" s="36"/>
      <c r="B566" s="36"/>
      <c r="C566" s="227"/>
      <c r="D566" s="36"/>
      <c r="E566" s="36"/>
      <c r="F566" s="36"/>
      <c r="G566" s="36"/>
      <c r="H566" s="36"/>
      <c r="I566" s="86"/>
      <c r="J566" s="36"/>
      <c r="K566" s="86"/>
      <c r="L566" s="36"/>
    </row>
    <row r="567" spans="1:12" x14ac:dyDescent="0.25">
      <c r="A567" s="36"/>
      <c r="B567" s="36"/>
      <c r="C567" s="227"/>
      <c r="D567" s="36"/>
      <c r="E567" s="36"/>
      <c r="F567" s="36"/>
      <c r="G567" s="36"/>
      <c r="H567" s="36"/>
      <c r="I567" s="86"/>
      <c r="J567" s="36"/>
      <c r="K567" s="86"/>
      <c r="L567" s="36"/>
    </row>
    <row r="568" spans="1:12" x14ac:dyDescent="0.25">
      <c r="A568" s="36"/>
      <c r="B568" s="36"/>
      <c r="C568" s="227"/>
      <c r="D568" s="36"/>
      <c r="E568" s="36"/>
      <c r="F568" s="36"/>
      <c r="G568" s="36"/>
      <c r="H568" s="36"/>
      <c r="I568" s="86"/>
      <c r="J568" s="36"/>
      <c r="K568" s="86"/>
      <c r="L568" s="36"/>
    </row>
    <row r="569" spans="1:12" x14ac:dyDescent="0.25">
      <c r="A569" s="36"/>
      <c r="B569" s="36"/>
      <c r="C569" s="227"/>
      <c r="D569" s="36"/>
      <c r="E569" s="36"/>
      <c r="F569" s="36"/>
      <c r="G569" s="36"/>
      <c r="H569" s="36"/>
      <c r="I569" s="86"/>
      <c r="J569" s="36"/>
      <c r="K569" s="86"/>
      <c r="L569" s="36"/>
    </row>
    <row r="570" spans="1:12" x14ac:dyDescent="0.25">
      <c r="A570" s="36"/>
      <c r="B570" s="36"/>
      <c r="C570" s="227"/>
      <c r="D570" s="36"/>
      <c r="E570" s="36"/>
      <c r="F570" s="36"/>
      <c r="G570" s="36"/>
      <c r="H570" s="36"/>
      <c r="I570" s="86"/>
      <c r="J570" s="36"/>
      <c r="K570" s="86"/>
      <c r="L570" s="36"/>
    </row>
    <row r="571" spans="1:12" x14ac:dyDescent="0.25">
      <c r="A571" s="36"/>
      <c r="B571" s="36"/>
      <c r="C571" s="227"/>
      <c r="D571" s="36"/>
      <c r="E571" s="36"/>
      <c r="F571" s="36"/>
      <c r="G571" s="36"/>
      <c r="H571" s="36"/>
      <c r="I571" s="86"/>
      <c r="J571" s="36"/>
      <c r="K571" s="86"/>
      <c r="L571" s="36"/>
    </row>
    <row r="572" spans="1:12" x14ac:dyDescent="0.25">
      <c r="A572" s="36"/>
      <c r="B572" s="36"/>
      <c r="C572" s="227"/>
      <c r="D572" s="36"/>
      <c r="E572" s="36"/>
      <c r="F572" s="36"/>
      <c r="G572" s="36"/>
      <c r="H572" s="36"/>
      <c r="I572" s="86"/>
      <c r="J572" s="36"/>
      <c r="K572" s="86"/>
      <c r="L572" s="36"/>
    </row>
    <row r="573" spans="1:12" x14ac:dyDescent="0.25">
      <c r="A573" s="36"/>
      <c r="B573" s="36"/>
      <c r="C573" s="227"/>
      <c r="D573" s="36"/>
      <c r="E573" s="36"/>
      <c r="F573" s="36"/>
      <c r="G573" s="36"/>
      <c r="H573" s="36"/>
      <c r="I573" s="86"/>
      <c r="J573" s="36"/>
      <c r="K573" s="86"/>
      <c r="L573" s="36"/>
    </row>
    <row r="574" spans="1:12" x14ac:dyDescent="0.25">
      <c r="A574" s="36"/>
      <c r="B574" s="36"/>
      <c r="C574" s="227"/>
      <c r="D574" s="36"/>
      <c r="E574" s="36"/>
      <c r="F574" s="36"/>
      <c r="G574" s="36"/>
      <c r="H574" s="36"/>
      <c r="I574" s="86"/>
      <c r="J574" s="36"/>
      <c r="K574" s="86"/>
      <c r="L574" s="36"/>
    </row>
    <row r="575" spans="1:12" x14ac:dyDescent="0.25">
      <c r="A575" s="36"/>
      <c r="B575" s="36"/>
      <c r="C575" s="227"/>
      <c r="D575" s="36"/>
      <c r="E575" s="36"/>
      <c r="F575" s="36"/>
      <c r="G575" s="36"/>
      <c r="H575" s="36"/>
      <c r="I575" s="86"/>
      <c r="J575" s="36"/>
      <c r="K575" s="86"/>
      <c r="L575" s="36"/>
    </row>
    <row r="576" spans="1:12" x14ac:dyDescent="0.25">
      <c r="A576" s="36"/>
      <c r="B576" s="36"/>
      <c r="C576" s="227"/>
      <c r="D576" s="36"/>
      <c r="E576" s="36"/>
      <c r="F576" s="36"/>
      <c r="G576" s="36"/>
      <c r="H576" s="36"/>
      <c r="I576" s="86"/>
      <c r="J576" s="36"/>
      <c r="K576" s="86"/>
      <c r="L576" s="36"/>
    </row>
    <row r="577" spans="1:12" x14ac:dyDescent="0.25">
      <c r="A577" s="36"/>
      <c r="B577" s="36"/>
      <c r="C577" s="227"/>
      <c r="D577" s="36"/>
      <c r="E577" s="36"/>
      <c r="F577" s="36"/>
      <c r="G577" s="36"/>
      <c r="H577" s="36"/>
      <c r="I577" s="86"/>
      <c r="J577" s="36"/>
      <c r="K577" s="86"/>
      <c r="L577" s="36"/>
    </row>
    <row r="578" spans="1:12" x14ac:dyDescent="0.25">
      <c r="A578" s="36"/>
      <c r="B578" s="36"/>
      <c r="C578" s="227"/>
      <c r="D578" s="36"/>
      <c r="E578" s="36"/>
      <c r="F578" s="36"/>
      <c r="G578" s="36"/>
      <c r="H578" s="36"/>
      <c r="I578" s="86"/>
      <c r="J578" s="36"/>
      <c r="K578" s="86"/>
      <c r="L578" s="36"/>
    </row>
    <row r="579" spans="1:12" x14ac:dyDescent="0.25">
      <c r="A579" s="36"/>
      <c r="B579" s="36"/>
      <c r="C579" s="227"/>
      <c r="D579" s="36"/>
      <c r="E579" s="36"/>
      <c r="F579" s="36"/>
      <c r="G579" s="36"/>
      <c r="H579" s="36"/>
      <c r="I579" s="86"/>
      <c r="J579" s="36"/>
      <c r="K579" s="86"/>
      <c r="L579" s="36"/>
    </row>
    <row r="580" spans="1:12" x14ac:dyDescent="0.25">
      <c r="A580" s="36"/>
      <c r="B580" s="36"/>
      <c r="C580" s="227"/>
      <c r="D580" s="36"/>
      <c r="E580" s="36"/>
      <c r="F580" s="36"/>
      <c r="G580" s="36"/>
      <c r="H580" s="36"/>
      <c r="I580" s="86"/>
      <c r="J580" s="36"/>
      <c r="K580" s="86"/>
      <c r="L580" s="36"/>
    </row>
    <row r="581" spans="1:12" x14ac:dyDescent="0.25">
      <c r="A581" s="36"/>
      <c r="B581" s="36"/>
      <c r="C581" s="227"/>
      <c r="D581" s="36"/>
      <c r="E581" s="36"/>
      <c r="F581" s="36"/>
      <c r="G581" s="36"/>
      <c r="H581" s="36"/>
      <c r="I581" s="86"/>
      <c r="J581" s="36"/>
      <c r="K581" s="86"/>
      <c r="L581" s="36"/>
    </row>
    <row r="582" spans="1:12" x14ac:dyDescent="0.25">
      <c r="A582" s="36"/>
      <c r="B582" s="36"/>
      <c r="C582" s="227"/>
      <c r="D582" s="36"/>
      <c r="E582" s="36"/>
      <c r="F582" s="36"/>
      <c r="G582" s="36"/>
      <c r="H582" s="36"/>
      <c r="I582" s="86"/>
      <c r="J582" s="36"/>
      <c r="K582" s="86"/>
      <c r="L582" s="36"/>
    </row>
    <row r="583" spans="1:12" x14ac:dyDescent="0.25">
      <c r="A583" s="36"/>
      <c r="B583" s="36"/>
      <c r="C583" s="227"/>
      <c r="D583" s="36"/>
      <c r="E583" s="36"/>
      <c r="F583" s="36"/>
      <c r="G583" s="36"/>
      <c r="H583" s="36"/>
      <c r="I583" s="86"/>
      <c r="J583" s="36"/>
      <c r="K583" s="86"/>
      <c r="L583" s="36"/>
    </row>
    <row r="584" spans="1:12" x14ac:dyDescent="0.25">
      <c r="A584" s="36"/>
      <c r="B584" s="36"/>
      <c r="C584" s="227"/>
      <c r="D584" s="36"/>
      <c r="E584" s="36"/>
      <c r="F584" s="36"/>
      <c r="G584" s="36"/>
      <c r="H584" s="36"/>
      <c r="I584" s="86"/>
      <c r="J584" s="36"/>
      <c r="K584" s="86"/>
      <c r="L584" s="36"/>
    </row>
    <row r="585" spans="1:12" x14ac:dyDescent="0.25">
      <c r="A585" s="36"/>
      <c r="B585" s="36"/>
      <c r="C585" s="227"/>
      <c r="D585" s="36"/>
      <c r="E585" s="36"/>
      <c r="F585" s="36"/>
      <c r="G585" s="36"/>
      <c r="H585" s="36"/>
      <c r="I585" s="86"/>
      <c r="J585" s="36"/>
      <c r="K585" s="86"/>
      <c r="L585" s="36"/>
    </row>
    <row r="586" spans="1:12" x14ac:dyDescent="0.25">
      <c r="A586" s="36"/>
      <c r="B586" s="36"/>
      <c r="C586" s="227"/>
      <c r="D586" s="36"/>
      <c r="E586" s="36"/>
      <c r="F586" s="36"/>
      <c r="G586" s="36"/>
      <c r="H586" s="36"/>
      <c r="I586" s="86"/>
      <c r="J586" s="36"/>
      <c r="K586" s="86"/>
      <c r="L586" s="36"/>
    </row>
    <row r="587" spans="1:12" x14ac:dyDescent="0.25">
      <c r="A587" s="36"/>
      <c r="B587" s="36"/>
      <c r="C587" s="227"/>
      <c r="D587" s="36"/>
      <c r="E587" s="36"/>
      <c r="F587" s="36"/>
      <c r="G587" s="36"/>
      <c r="H587" s="36"/>
      <c r="I587" s="86"/>
      <c r="J587" s="36"/>
      <c r="K587" s="86"/>
      <c r="L587" s="36"/>
    </row>
    <row r="588" spans="1:12" x14ac:dyDescent="0.25">
      <c r="A588" s="36"/>
      <c r="B588" s="36"/>
      <c r="C588" s="227"/>
      <c r="D588" s="36"/>
      <c r="E588" s="36"/>
      <c r="F588" s="36"/>
      <c r="G588" s="36"/>
      <c r="H588" s="36"/>
      <c r="I588" s="86"/>
      <c r="J588" s="36"/>
      <c r="K588" s="86"/>
      <c r="L588" s="36"/>
    </row>
    <row r="589" spans="1:12" x14ac:dyDescent="0.25">
      <c r="A589" s="36"/>
      <c r="B589" s="36"/>
      <c r="C589" s="227"/>
      <c r="D589" s="36"/>
      <c r="E589" s="36"/>
      <c r="F589" s="36"/>
      <c r="G589" s="36"/>
      <c r="H589" s="36"/>
      <c r="I589" s="86"/>
      <c r="J589" s="36"/>
      <c r="K589" s="86"/>
      <c r="L589" s="36"/>
    </row>
    <row r="590" spans="1:12" x14ac:dyDescent="0.25">
      <c r="A590" s="36"/>
      <c r="B590" s="36"/>
      <c r="C590" s="227"/>
      <c r="D590" s="36"/>
      <c r="E590" s="36"/>
      <c r="F590" s="36"/>
      <c r="G590" s="36"/>
      <c r="H590" s="36"/>
      <c r="I590" s="86"/>
      <c r="J590" s="36"/>
      <c r="K590" s="86"/>
      <c r="L590" s="36"/>
    </row>
    <row r="591" spans="1:12" x14ac:dyDescent="0.25">
      <c r="A591" s="36"/>
      <c r="B591" s="36"/>
      <c r="C591" s="227"/>
      <c r="D591" s="36"/>
      <c r="E591" s="36"/>
      <c r="F591" s="36"/>
      <c r="G591" s="36"/>
      <c r="H591" s="36"/>
      <c r="I591" s="86"/>
      <c r="J591" s="36"/>
      <c r="K591" s="86"/>
      <c r="L591" s="36"/>
    </row>
    <row r="592" spans="1:12" x14ac:dyDescent="0.25">
      <c r="A592" s="36"/>
      <c r="B592" s="36"/>
      <c r="C592" s="227"/>
      <c r="D592" s="36"/>
      <c r="E592" s="36"/>
      <c r="F592" s="36"/>
      <c r="G592" s="36"/>
      <c r="H592" s="36"/>
      <c r="I592" s="86"/>
      <c r="J592" s="36"/>
      <c r="K592" s="86"/>
      <c r="L592" s="36"/>
    </row>
    <row r="593" spans="1:12" x14ac:dyDescent="0.25">
      <c r="A593" s="36"/>
      <c r="B593" s="36"/>
      <c r="C593" s="227"/>
      <c r="D593" s="36"/>
      <c r="E593" s="36"/>
      <c r="F593" s="36"/>
      <c r="G593" s="36"/>
      <c r="H593" s="36"/>
      <c r="I593" s="86"/>
      <c r="J593" s="36"/>
      <c r="K593" s="86"/>
      <c r="L593" s="36"/>
    </row>
    <row r="594" spans="1:12" x14ac:dyDescent="0.25">
      <c r="A594" s="36"/>
      <c r="B594" s="36"/>
      <c r="C594" s="227"/>
      <c r="D594" s="36"/>
      <c r="E594" s="36"/>
      <c r="F594" s="36"/>
      <c r="G594" s="36"/>
      <c r="H594" s="36"/>
      <c r="I594" s="86"/>
      <c r="J594" s="36"/>
      <c r="K594" s="86"/>
      <c r="L594" s="36"/>
    </row>
    <row r="595" spans="1:12" x14ac:dyDescent="0.25">
      <c r="A595" s="36"/>
      <c r="B595" s="36"/>
      <c r="C595" s="227"/>
      <c r="D595" s="36"/>
      <c r="E595" s="36"/>
      <c r="F595" s="36"/>
      <c r="G595" s="36"/>
      <c r="H595" s="36"/>
      <c r="I595" s="86"/>
      <c r="J595" s="36"/>
      <c r="K595" s="86"/>
      <c r="L595" s="36"/>
    </row>
    <row r="596" spans="1:12" x14ac:dyDescent="0.25">
      <c r="A596" s="36"/>
      <c r="B596" s="36"/>
      <c r="C596" s="227"/>
      <c r="D596" s="36"/>
      <c r="E596" s="36"/>
      <c r="F596" s="36"/>
      <c r="G596" s="36"/>
      <c r="H596" s="36"/>
      <c r="I596" s="86"/>
      <c r="J596" s="36"/>
      <c r="K596" s="86"/>
      <c r="L596" s="36"/>
    </row>
    <row r="597" spans="1:12" x14ac:dyDescent="0.25">
      <c r="A597" s="36"/>
      <c r="B597" s="36"/>
      <c r="C597" s="227"/>
      <c r="D597" s="36"/>
      <c r="E597" s="36"/>
      <c r="F597" s="36"/>
      <c r="G597" s="36"/>
      <c r="H597" s="36"/>
      <c r="I597" s="86"/>
      <c r="J597" s="36"/>
      <c r="K597" s="86"/>
      <c r="L597" s="36"/>
    </row>
    <row r="598" spans="1:12" x14ac:dyDescent="0.25">
      <c r="A598" s="36"/>
      <c r="B598" s="36"/>
      <c r="C598" s="227"/>
      <c r="D598" s="36"/>
      <c r="E598" s="36"/>
      <c r="F598" s="36"/>
      <c r="G598" s="36"/>
      <c r="H598" s="36"/>
      <c r="I598" s="86"/>
      <c r="J598" s="36"/>
      <c r="K598" s="86"/>
      <c r="L598" s="36"/>
    </row>
    <row r="599" spans="1:12" x14ac:dyDescent="0.25">
      <c r="A599" s="36"/>
      <c r="B599" s="36"/>
      <c r="C599" s="227"/>
      <c r="D599" s="36"/>
      <c r="E599" s="36"/>
      <c r="F599" s="36"/>
      <c r="G599" s="36"/>
      <c r="H599" s="36"/>
      <c r="I599" s="86"/>
      <c r="J599" s="36"/>
      <c r="K599" s="86"/>
      <c r="L599" s="36"/>
    </row>
    <row r="600" spans="1:12" x14ac:dyDescent="0.25">
      <c r="A600" s="36"/>
      <c r="B600" s="36"/>
      <c r="C600" s="227"/>
      <c r="D600" s="36"/>
      <c r="E600" s="36"/>
      <c r="F600" s="36"/>
      <c r="G600" s="36"/>
      <c r="H600" s="36"/>
      <c r="I600" s="86"/>
      <c r="J600" s="36"/>
      <c r="K600" s="86"/>
      <c r="L600" s="36"/>
    </row>
    <row r="601" spans="1:12" x14ac:dyDescent="0.25">
      <c r="A601" s="36"/>
      <c r="B601" s="36"/>
      <c r="C601" s="227"/>
      <c r="D601" s="36"/>
      <c r="E601" s="36"/>
      <c r="F601" s="36"/>
      <c r="G601" s="36"/>
      <c r="H601" s="36"/>
      <c r="I601" s="86"/>
      <c r="J601" s="36"/>
      <c r="K601" s="86"/>
      <c r="L601" s="36"/>
    </row>
    <row r="602" spans="1:12" x14ac:dyDescent="0.25">
      <c r="A602" s="36"/>
      <c r="B602" s="36"/>
      <c r="C602" s="227"/>
      <c r="D602" s="36"/>
      <c r="E602" s="36"/>
      <c r="F602" s="36"/>
      <c r="G602" s="36"/>
      <c r="H602" s="36"/>
      <c r="I602" s="86"/>
      <c r="J602" s="36"/>
      <c r="K602" s="86"/>
      <c r="L602" s="36"/>
    </row>
    <row r="603" spans="1:12" x14ac:dyDescent="0.25">
      <c r="A603" s="36"/>
      <c r="B603" s="36"/>
      <c r="C603" s="227"/>
      <c r="D603" s="36"/>
      <c r="E603" s="36"/>
      <c r="F603" s="36"/>
      <c r="G603" s="36"/>
      <c r="H603" s="36"/>
      <c r="I603" s="86"/>
      <c r="J603" s="36"/>
      <c r="K603" s="86"/>
      <c r="L603" s="36"/>
    </row>
    <row r="604" spans="1:12" x14ac:dyDescent="0.25">
      <c r="A604" s="36"/>
      <c r="B604" s="36"/>
      <c r="C604" s="227"/>
      <c r="D604" s="36"/>
      <c r="E604" s="36"/>
      <c r="F604" s="36"/>
      <c r="G604" s="36"/>
      <c r="H604" s="36"/>
      <c r="I604" s="86"/>
      <c r="J604" s="36"/>
      <c r="K604" s="86"/>
      <c r="L604" s="36"/>
    </row>
    <row r="605" spans="1:12" x14ac:dyDescent="0.25">
      <c r="A605" s="36"/>
      <c r="B605" s="36"/>
      <c r="C605" s="227"/>
      <c r="D605" s="36"/>
      <c r="E605" s="36"/>
      <c r="F605" s="36"/>
      <c r="G605" s="36"/>
      <c r="H605" s="36"/>
      <c r="I605" s="86"/>
      <c r="J605" s="36"/>
      <c r="K605" s="86"/>
      <c r="L605" s="36"/>
    </row>
    <row r="606" spans="1:12" x14ac:dyDescent="0.25">
      <c r="A606" s="36"/>
      <c r="B606" s="36"/>
      <c r="C606" s="227"/>
      <c r="D606" s="36"/>
      <c r="E606" s="36"/>
      <c r="F606" s="36"/>
      <c r="G606" s="36"/>
      <c r="H606" s="36"/>
      <c r="I606" s="86"/>
      <c r="J606" s="36"/>
      <c r="K606" s="86"/>
      <c r="L606" s="36"/>
    </row>
    <row r="607" spans="1:12" x14ac:dyDescent="0.25">
      <c r="A607" s="36"/>
      <c r="B607" s="36"/>
      <c r="C607" s="227"/>
      <c r="D607" s="36"/>
      <c r="E607" s="36"/>
      <c r="F607" s="36"/>
      <c r="G607" s="36"/>
      <c r="H607" s="36"/>
      <c r="I607" s="86"/>
      <c r="J607" s="36"/>
      <c r="K607" s="86"/>
      <c r="L607" s="36"/>
    </row>
    <row r="608" spans="1:12" x14ac:dyDescent="0.25">
      <c r="A608" s="36"/>
      <c r="B608" s="36"/>
      <c r="C608" s="227"/>
      <c r="D608" s="36"/>
      <c r="E608" s="36"/>
      <c r="F608" s="36"/>
      <c r="G608" s="36"/>
      <c r="H608" s="36"/>
      <c r="I608" s="86"/>
      <c r="J608" s="36"/>
      <c r="K608" s="86"/>
      <c r="L608" s="36"/>
    </row>
    <row r="609" spans="1:12" x14ac:dyDescent="0.25">
      <c r="A609" s="36"/>
      <c r="B609" s="36"/>
      <c r="C609" s="227"/>
      <c r="D609" s="36"/>
      <c r="E609" s="36"/>
      <c r="F609" s="36"/>
      <c r="G609" s="36"/>
      <c r="H609" s="36"/>
      <c r="I609" s="86"/>
      <c r="J609" s="36"/>
      <c r="K609" s="86"/>
      <c r="L609" s="36"/>
    </row>
    <row r="610" spans="1:12" x14ac:dyDescent="0.25">
      <c r="A610" s="36"/>
      <c r="B610" s="36"/>
      <c r="C610" s="227"/>
      <c r="D610" s="36"/>
      <c r="E610" s="36"/>
      <c r="F610" s="36"/>
      <c r="G610" s="36"/>
      <c r="H610" s="36"/>
      <c r="I610" s="86"/>
      <c r="J610" s="36"/>
      <c r="K610" s="86"/>
      <c r="L610" s="36"/>
    </row>
    <row r="611" spans="1:12" x14ac:dyDescent="0.25">
      <c r="A611" s="36"/>
      <c r="B611" s="36"/>
      <c r="C611" s="227"/>
      <c r="D611" s="36"/>
      <c r="E611" s="36"/>
      <c r="F611" s="36"/>
      <c r="G611" s="36"/>
      <c r="H611" s="36"/>
      <c r="I611" s="86"/>
      <c r="J611" s="36"/>
      <c r="K611" s="86"/>
      <c r="L611" s="36"/>
    </row>
    <row r="612" spans="1:12" x14ac:dyDescent="0.25">
      <c r="A612" s="36"/>
      <c r="B612" s="36"/>
      <c r="C612" s="227"/>
      <c r="D612" s="36"/>
      <c r="E612" s="36"/>
      <c r="F612" s="36"/>
      <c r="G612" s="36"/>
      <c r="H612" s="36"/>
      <c r="I612" s="86"/>
      <c r="J612" s="36"/>
      <c r="K612" s="86"/>
      <c r="L612" s="36"/>
    </row>
    <row r="613" spans="1:12" x14ac:dyDescent="0.25">
      <c r="A613" s="36"/>
      <c r="B613" s="36"/>
      <c r="C613" s="227"/>
      <c r="D613" s="36"/>
      <c r="E613" s="36"/>
      <c r="F613" s="36"/>
      <c r="G613" s="36"/>
      <c r="H613" s="36"/>
      <c r="I613" s="86"/>
      <c r="J613" s="36"/>
      <c r="K613" s="86"/>
      <c r="L613" s="36"/>
    </row>
    <row r="614" spans="1:12" x14ac:dyDescent="0.25">
      <c r="A614" s="36"/>
      <c r="B614" s="36"/>
      <c r="C614" s="227"/>
      <c r="D614" s="36"/>
      <c r="E614" s="36"/>
      <c r="F614" s="36"/>
      <c r="G614" s="36"/>
      <c r="H614" s="36"/>
      <c r="I614" s="86"/>
      <c r="J614" s="36"/>
      <c r="K614" s="86"/>
      <c r="L614" s="36"/>
    </row>
    <row r="615" spans="1:12" x14ac:dyDescent="0.25">
      <c r="A615" s="36"/>
      <c r="B615" s="36"/>
      <c r="C615" s="227"/>
      <c r="D615" s="36"/>
      <c r="E615" s="36"/>
      <c r="F615" s="36"/>
      <c r="G615" s="36"/>
      <c r="H615" s="36"/>
      <c r="I615" s="86"/>
      <c r="J615" s="36"/>
      <c r="K615" s="86"/>
      <c r="L615" s="36"/>
    </row>
    <row r="616" spans="1:12" x14ac:dyDescent="0.25">
      <c r="A616" s="36"/>
      <c r="B616" s="36"/>
      <c r="C616" s="227"/>
      <c r="D616" s="36"/>
      <c r="E616" s="36"/>
      <c r="F616" s="36"/>
      <c r="G616" s="36"/>
      <c r="H616" s="36"/>
      <c r="I616" s="86"/>
      <c r="J616" s="36"/>
      <c r="K616" s="86"/>
      <c r="L616" s="36"/>
    </row>
    <row r="617" spans="1:12" x14ac:dyDescent="0.25">
      <c r="A617" s="36"/>
      <c r="B617" s="36"/>
      <c r="C617" s="227"/>
      <c r="D617" s="36"/>
      <c r="E617" s="36"/>
      <c r="F617" s="36"/>
      <c r="G617" s="36"/>
      <c r="H617" s="36"/>
      <c r="I617" s="86"/>
      <c r="J617" s="36"/>
      <c r="K617" s="86"/>
      <c r="L617" s="36"/>
    </row>
    <row r="618" spans="1:12" x14ac:dyDescent="0.25">
      <c r="A618" s="36"/>
      <c r="B618" s="36"/>
      <c r="C618" s="227"/>
      <c r="D618" s="36"/>
      <c r="E618" s="36"/>
      <c r="F618" s="36"/>
      <c r="G618" s="36"/>
      <c r="H618" s="36"/>
      <c r="I618" s="86"/>
      <c r="J618" s="36"/>
      <c r="K618" s="86"/>
      <c r="L618" s="36"/>
    </row>
    <row r="619" spans="1:12" x14ac:dyDescent="0.25">
      <c r="A619" s="36"/>
      <c r="B619" s="36"/>
      <c r="C619" s="227"/>
      <c r="D619" s="36"/>
      <c r="E619" s="36"/>
      <c r="F619" s="36"/>
      <c r="G619" s="36"/>
      <c r="H619" s="36"/>
      <c r="I619" s="86"/>
      <c r="J619" s="36"/>
      <c r="K619" s="86"/>
      <c r="L619" s="36"/>
    </row>
    <row r="620" spans="1:12" x14ac:dyDescent="0.25">
      <c r="A620" s="36"/>
      <c r="B620" s="36"/>
      <c r="C620" s="227"/>
      <c r="D620" s="36"/>
      <c r="E620" s="36"/>
      <c r="F620" s="36"/>
      <c r="G620" s="36"/>
      <c r="H620" s="36"/>
      <c r="I620" s="86"/>
      <c r="J620" s="36"/>
      <c r="K620" s="86"/>
      <c r="L620" s="36"/>
    </row>
    <row r="621" spans="1:12" x14ac:dyDescent="0.25">
      <c r="A621" s="36"/>
      <c r="B621" s="36"/>
      <c r="C621" s="227"/>
      <c r="D621" s="36"/>
      <c r="E621" s="36"/>
      <c r="F621" s="36"/>
      <c r="G621" s="36"/>
      <c r="H621" s="36"/>
      <c r="I621" s="86"/>
      <c r="J621" s="36"/>
      <c r="K621" s="86"/>
      <c r="L621" s="36"/>
    </row>
    <row r="622" spans="1:12" x14ac:dyDescent="0.25">
      <c r="A622" s="36"/>
      <c r="B622" s="36"/>
      <c r="C622" s="227"/>
      <c r="D622" s="36"/>
      <c r="E622" s="36"/>
      <c r="F622" s="36"/>
      <c r="G622" s="36"/>
      <c r="H622" s="36"/>
      <c r="I622" s="86"/>
      <c r="J622" s="36"/>
      <c r="K622" s="86"/>
      <c r="L622" s="36"/>
    </row>
    <row r="623" spans="1:12" x14ac:dyDescent="0.25">
      <c r="A623" s="36"/>
      <c r="B623" s="36"/>
      <c r="C623" s="227"/>
      <c r="D623" s="36"/>
      <c r="E623" s="36"/>
      <c r="F623" s="36"/>
      <c r="G623" s="36"/>
      <c r="H623" s="36"/>
      <c r="I623" s="86"/>
      <c r="J623" s="36"/>
      <c r="K623" s="86"/>
      <c r="L623" s="36"/>
    </row>
    <row r="624" spans="1:12" x14ac:dyDescent="0.25">
      <c r="A624" s="36"/>
      <c r="B624" s="36"/>
      <c r="C624" s="227"/>
      <c r="D624" s="36"/>
      <c r="E624" s="36"/>
      <c r="F624" s="36"/>
      <c r="G624" s="36"/>
      <c r="H624" s="36"/>
      <c r="I624" s="86"/>
      <c r="J624" s="36"/>
      <c r="K624" s="86"/>
      <c r="L624" s="36"/>
    </row>
    <row r="625" spans="1:12" x14ac:dyDescent="0.25">
      <c r="A625" s="36"/>
      <c r="B625" s="36"/>
      <c r="C625" s="227"/>
      <c r="D625" s="36"/>
      <c r="E625" s="36"/>
      <c r="F625" s="36"/>
      <c r="G625" s="36"/>
      <c r="H625" s="36"/>
      <c r="I625" s="86"/>
      <c r="J625" s="36"/>
      <c r="K625" s="86"/>
      <c r="L625" s="36"/>
    </row>
    <row r="626" spans="1:12" x14ac:dyDescent="0.25">
      <c r="A626" s="36"/>
      <c r="B626" s="36"/>
      <c r="C626" s="227"/>
      <c r="D626" s="36"/>
      <c r="E626" s="36"/>
      <c r="F626" s="36"/>
      <c r="G626" s="36"/>
      <c r="H626" s="36"/>
      <c r="I626" s="86"/>
      <c r="J626" s="36"/>
      <c r="K626" s="86"/>
      <c r="L626" s="36"/>
    </row>
    <row r="627" spans="1:12" x14ac:dyDescent="0.25">
      <c r="A627" s="36"/>
      <c r="B627" s="36"/>
      <c r="C627" s="227"/>
      <c r="D627" s="36"/>
      <c r="E627" s="36"/>
      <c r="F627" s="36"/>
      <c r="G627" s="36"/>
      <c r="H627" s="36"/>
      <c r="I627" s="86"/>
      <c r="J627" s="36"/>
      <c r="K627" s="86"/>
      <c r="L627" s="36"/>
    </row>
    <row r="628" spans="1:12" x14ac:dyDescent="0.25">
      <c r="A628" s="36"/>
      <c r="B628" s="36"/>
      <c r="C628" s="227"/>
      <c r="D628" s="36"/>
      <c r="E628" s="36"/>
      <c r="F628" s="36"/>
      <c r="G628" s="36"/>
      <c r="H628" s="36"/>
      <c r="I628" s="86"/>
      <c r="J628" s="36"/>
      <c r="K628" s="86"/>
      <c r="L628" s="36"/>
    </row>
    <row r="629" spans="1:12" x14ac:dyDescent="0.25">
      <c r="A629" s="36"/>
      <c r="B629" s="36"/>
      <c r="C629" s="227"/>
      <c r="D629" s="36"/>
      <c r="E629" s="36"/>
      <c r="F629" s="36"/>
      <c r="G629" s="36"/>
      <c r="H629" s="36"/>
      <c r="I629" s="86"/>
      <c r="J629" s="36"/>
      <c r="K629" s="86"/>
      <c r="L629" s="36"/>
    </row>
    <row r="630" spans="1:12" x14ac:dyDescent="0.25">
      <c r="A630" s="36"/>
      <c r="B630" s="36"/>
      <c r="C630" s="227"/>
      <c r="D630" s="36"/>
      <c r="E630" s="36"/>
      <c r="F630" s="36"/>
      <c r="G630" s="36"/>
      <c r="H630" s="36"/>
      <c r="I630" s="86"/>
      <c r="J630" s="36"/>
      <c r="K630" s="86"/>
      <c r="L630" s="36"/>
    </row>
    <row r="631" spans="1:12" x14ac:dyDescent="0.25">
      <c r="A631" s="36"/>
      <c r="B631" s="36"/>
      <c r="C631" s="227"/>
      <c r="D631" s="36"/>
      <c r="E631" s="36"/>
      <c r="F631" s="36"/>
      <c r="G631" s="36"/>
      <c r="H631" s="36"/>
      <c r="I631" s="86"/>
      <c r="J631" s="36"/>
      <c r="K631" s="86"/>
      <c r="L631" s="36"/>
    </row>
    <row r="632" spans="1:12" x14ac:dyDescent="0.25">
      <c r="A632" s="36"/>
      <c r="B632" s="36"/>
      <c r="C632" s="227"/>
      <c r="D632" s="36"/>
      <c r="E632" s="36"/>
      <c r="F632" s="36"/>
      <c r="G632" s="36"/>
      <c r="H632" s="36"/>
      <c r="I632" s="86"/>
      <c r="J632" s="36"/>
      <c r="K632" s="86"/>
      <c r="L632" s="36"/>
    </row>
    <row r="633" spans="1:12" x14ac:dyDescent="0.25">
      <c r="A633" s="36"/>
      <c r="B633" s="36"/>
      <c r="C633" s="227"/>
      <c r="D633" s="36"/>
      <c r="E633" s="36"/>
      <c r="F633" s="36"/>
      <c r="G633" s="36"/>
      <c r="H633" s="36"/>
      <c r="I633" s="86"/>
      <c r="J633" s="36"/>
      <c r="K633" s="86"/>
      <c r="L633" s="36"/>
    </row>
    <row r="634" spans="1:12" x14ac:dyDescent="0.25">
      <c r="A634" s="36"/>
      <c r="B634" s="36"/>
      <c r="C634" s="227"/>
      <c r="D634" s="36"/>
      <c r="E634" s="36"/>
      <c r="F634" s="36"/>
      <c r="G634" s="36"/>
      <c r="H634" s="36"/>
      <c r="I634" s="86"/>
      <c r="J634" s="36"/>
      <c r="K634" s="86"/>
      <c r="L634" s="36"/>
    </row>
    <row r="635" spans="1:12" x14ac:dyDescent="0.25">
      <c r="A635" s="36"/>
      <c r="B635" s="36"/>
      <c r="C635" s="227"/>
      <c r="D635" s="36"/>
      <c r="E635" s="36"/>
      <c r="F635" s="36"/>
      <c r="G635" s="36"/>
      <c r="H635" s="36"/>
      <c r="I635" s="86"/>
      <c r="J635" s="36"/>
      <c r="K635" s="86"/>
      <c r="L635" s="36"/>
    </row>
    <row r="636" spans="1:12" x14ac:dyDescent="0.25">
      <c r="A636" s="36"/>
      <c r="B636" s="36"/>
      <c r="C636" s="227"/>
      <c r="D636" s="36"/>
      <c r="E636" s="36"/>
      <c r="F636" s="36"/>
      <c r="G636" s="36"/>
      <c r="H636" s="36"/>
      <c r="I636" s="86"/>
      <c r="J636" s="36"/>
      <c r="K636" s="86"/>
      <c r="L636" s="36"/>
    </row>
    <row r="637" spans="1:12" x14ac:dyDescent="0.25">
      <c r="A637" s="36"/>
      <c r="B637" s="36"/>
      <c r="C637" s="227"/>
      <c r="D637" s="36"/>
      <c r="E637" s="36"/>
      <c r="F637" s="36"/>
      <c r="G637" s="36"/>
      <c r="H637" s="36"/>
      <c r="I637" s="86"/>
      <c r="J637" s="36"/>
      <c r="K637" s="86"/>
      <c r="L637" s="36"/>
    </row>
    <row r="638" spans="1:12" x14ac:dyDescent="0.25">
      <c r="A638" s="36"/>
      <c r="B638" s="36"/>
      <c r="C638" s="227"/>
      <c r="D638" s="36"/>
      <c r="E638" s="36"/>
      <c r="F638" s="36"/>
      <c r="G638" s="36"/>
      <c r="H638" s="36"/>
      <c r="I638" s="86"/>
      <c r="J638" s="36"/>
      <c r="K638" s="86"/>
      <c r="L638" s="36"/>
    </row>
    <row r="639" spans="1:12" x14ac:dyDescent="0.25">
      <c r="A639" s="36"/>
      <c r="B639" s="36"/>
      <c r="C639" s="227"/>
      <c r="D639" s="36"/>
      <c r="E639" s="36"/>
      <c r="F639" s="36"/>
      <c r="G639" s="36"/>
      <c r="H639" s="36"/>
      <c r="I639" s="86"/>
      <c r="J639" s="36"/>
      <c r="K639" s="86"/>
      <c r="L639" s="36"/>
    </row>
    <row r="640" spans="1:12" x14ac:dyDescent="0.25">
      <c r="A640" s="36"/>
      <c r="B640" s="36"/>
      <c r="C640" s="227"/>
      <c r="D640" s="36"/>
      <c r="E640" s="36"/>
      <c r="F640" s="36"/>
      <c r="G640" s="36"/>
      <c r="H640" s="36"/>
      <c r="I640" s="86"/>
      <c r="J640" s="36"/>
      <c r="K640" s="86"/>
      <c r="L640" s="36"/>
    </row>
    <row r="641" spans="1:12" x14ac:dyDescent="0.25">
      <c r="A641" s="36"/>
      <c r="B641" s="36"/>
      <c r="C641" s="227"/>
      <c r="D641" s="36"/>
      <c r="E641" s="36"/>
      <c r="F641" s="36"/>
      <c r="G641" s="36"/>
      <c r="H641" s="36"/>
      <c r="I641" s="86"/>
      <c r="J641" s="36"/>
      <c r="K641" s="86"/>
      <c r="L641" s="36"/>
    </row>
    <row r="642" spans="1:12" x14ac:dyDescent="0.25">
      <c r="A642" s="36"/>
      <c r="B642" s="36"/>
      <c r="C642" s="227"/>
      <c r="D642" s="36"/>
      <c r="E642" s="36"/>
      <c r="F642" s="36"/>
      <c r="G642" s="36"/>
      <c r="H642" s="36"/>
      <c r="I642" s="86"/>
      <c r="J642" s="36"/>
      <c r="K642" s="86"/>
      <c r="L642" s="36"/>
    </row>
    <row r="643" spans="1:12" x14ac:dyDescent="0.25">
      <c r="A643" s="36"/>
      <c r="B643" s="36"/>
      <c r="C643" s="227"/>
      <c r="D643" s="36"/>
      <c r="E643" s="36"/>
      <c r="F643" s="36"/>
      <c r="G643" s="36"/>
      <c r="H643" s="36"/>
      <c r="I643" s="86"/>
      <c r="J643" s="36"/>
      <c r="K643" s="86"/>
      <c r="L643" s="36"/>
    </row>
    <row r="644" spans="1:12" x14ac:dyDescent="0.25">
      <c r="A644" s="36"/>
      <c r="B644" s="36"/>
      <c r="C644" s="227"/>
      <c r="D644" s="36"/>
      <c r="E644" s="36"/>
      <c r="F644" s="36"/>
      <c r="G644" s="36"/>
      <c r="H644" s="36"/>
      <c r="I644" s="86"/>
      <c r="J644" s="36"/>
      <c r="K644" s="86"/>
      <c r="L644" s="36"/>
    </row>
    <row r="645" spans="1:12" x14ac:dyDescent="0.25">
      <c r="A645" s="36"/>
      <c r="B645" s="36"/>
      <c r="C645" s="227"/>
      <c r="D645" s="36"/>
      <c r="E645" s="36"/>
      <c r="F645" s="36"/>
      <c r="G645" s="36"/>
      <c r="H645" s="36"/>
      <c r="I645" s="86"/>
      <c r="J645" s="36"/>
      <c r="K645" s="86"/>
      <c r="L645" s="36"/>
    </row>
    <row r="646" spans="1:12" x14ac:dyDescent="0.25">
      <c r="A646" s="36"/>
      <c r="B646" s="36"/>
      <c r="C646" s="227"/>
      <c r="D646" s="36"/>
      <c r="E646" s="36"/>
      <c r="F646" s="36"/>
      <c r="G646" s="36"/>
      <c r="H646" s="36"/>
      <c r="I646" s="86"/>
      <c r="J646" s="36"/>
      <c r="K646" s="86"/>
      <c r="L646" s="36"/>
    </row>
    <row r="647" spans="1:12" x14ac:dyDescent="0.25">
      <c r="A647" s="36"/>
      <c r="B647" s="36"/>
      <c r="C647" s="227"/>
      <c r="D647" s="36"/>
      <c r="E647" s="36"/>
      <c r="F647" s="36"/>
      <c r="G647" s="36"/>
      <c r="H647" s="36"/>
      <c r="I647" s="86"/>
      <c r="J647" s="36"/>
      <c r="K647" s="86"/>
      <c r="L647" s="36"/>
    </row>
    <row r="648" spans="1:12" x14ac:dyDescent="0.25">
      <c r="A648" s="36"/>
      <c r="B648" s="36"/>
      <c r="C648" s="227"/>
      <c r="D648" s="36"/>
      <c r="E648" s="36"/>
      <c r="F648" s="36"/>
      <c r="G648" s="36"/>
      <c r="H648" s="36"/>
      <c r="I648" s="86"/>
      <c r="J648" s="36"/>
      <c r="K648" s="86"/>
      <c r="L648" s="36"/>
    </row>
    <row r="649" spans="1:12" x14ac:dyDescent="0.25">
      <c r="A649" s="36"/>
      <c r="B649" s="36"/>
      <c r="C649" s="227"/>
      <c r="D649" s="36"/>
      <c r="E649" s="36"/>
      <c r="F649" s="36"/>
      <c r="G649" s="36"/>
      <c r="H649" s="36"/>
      <c r="I649" s="86"/>
      <c r="J649" s="36"/>
      <c r="K649" s="86"/>
      <c r="L649" s="36"/>
    </row>
    <row r="650" spans="1:12" x14ac:dyDescent="0.25">
      <c r="A650" s="36"/>
      <c r="B650" s="36"/>
      <c r="C650" s="227"/>
      <c r="D650" s="36"/>
      <c r="E650" s="36"/>
      <c r="F650" s="36"/>
      <c r="G650" s="36"/>
      <c r="H650" s="36"/>
      <c r="I650" s="86"/>
      <c r="J650" s="36"/>
      <c r="K650" s="86"/>
      <c r="L650" s="36"/>
    </row>
    <row r="651" spans="1:12" x14ac:dyDescent="0.25">
      <c r="A651" s="36"/>
      <c r="B651" s="36"/>
      <c r="C651" s="227"/>
      <c r="D651" s="36"/>
      <c r="E651" s="36"/>
      <c r="F651" s="36"/>
      <c r="G651" s="36"/>
      <c r="H651" s="36"/>
      <c r="I651" s="86"/>
      <c r="J651" s="36"/>
      <c r="K651" s="86"/>
      <c r="L651" s="36"/>
    </row>
    <row r="652" spans="1:12" x14ac:dyDescent="0.25">
      <c r="A652" s="36"/>
      <c r="B652" s="36"/>
      <c r="C652" s="227"/>
      <c r="D652" s="36"/>
      <c r="E652" s="36"/>
      <c r="F652" s="36"/>
      <c r="G652" s="36"/>
      <c r="H652" s="36"/>
      <c r="I652" s="86"/>
      <c r="J652" s="36"/>
      <c r="K652" s="86"/>
      <c r="L652" s="36"/>
    </row>
    <row r="653" spans="1:12" x14ac:dyDescent="0.25">
      <c r="A653" s="36"/>
      <c r="B653" s="36"/>
      <c r="C653" s="227"/>
      <c r="D653" s="36"/>
      <c r="E653" s="36"/>
      <c r="F653" s="36"/>
      <c r="G653" s="36"/>
      <c r="H653" s="36"/>
      <c r="I653" s="86"/>
      <c r="J653" s="36"/>
      <c r="K653" s="86"/>
      <c r="L653" s="36"/>
    </row>
    <row r="654" spans="1:12" x14ac:dyDescent="0.25">
      <c r="A654" s="36"/>
      <c r="B654" s="36"/>
      <c r="C654" s="227"/>
      <c r="D654" s="36"/>
      <c r="E654" s="36"/>
      <c r="F654" s="36"/>
      <c r="G654" s="36"/>
      <c r="H654" s="36"/>
      <c r="I654" s="86"/>
      <c r="J654" s="36"/>
      <c r="K654" s="86"/>
      <c r="L654" s="36"/>
    </row>
    <row r="655" spans="1:12" x14ac:dyDescent="0.25">
      <c r="A655" s="36"/>
      <c r="B655" s="36"/>
      <c r="C655" s="227"/>
      <c r="D655" s="36"/>
      <c r="E655" s="36"/>
      <c r="F655" s="36"/>
      <c r="G655" s="36"/>
      <c r="H655" s="36"/>
      <c r="I655" s="86"/>
      <c r="J655" s="36"/>
      <c r="K655" s="86"/>
      <c r="L655" s="36"/>
    </row>
    <row r="656" spans="1:12" x14ac:dyDescent="0.25">
      <c r="A656" s="36"/>
      <c r="B656" s="36"/>
      <c r="C656" s="227"/>
      <c r="D656" s="36"/>
      <c r="E656" s="36"/>
      <c r="F656" s="36"/>
      <c r="G656" s="36"/>
      <c r="H656" s="36"/>
      <c r="I656" s="86"/>
      <c r="J656" s="36"/>
      <c r="K656" s="86"/>
      <c r="L656" s="36"/>
    </row>
    <row r="657" spans="1:12" x14ac:dyDescent="0.25">
      <c r="A657" s="36"/>
      <c r="B657" s="36"/>
      <c r="C657" s="227"/>
      <c r="D657" s="36"/>
      <c r="E657" s="36"/>
      <c r="F657" s="36"/>
      <c r="G657" s="36"/>
      <c r="H657" s="36"/>
      <c r="I657" s="86"/>
      <c r="J657" s="36"/>
      <c r="K657" s="86"/>
      <c r="L657" s="36"/>
    </row>
    <row r="658" spans="1:12" x14ac:dyDescent="0.25">
      <c r="A658" s="36"/>
      <c r="B658" s="36"/>
      <c r="C658" s="227"/>
      <c r="D658" s="36"/>
      <c r="E658" s="36"/>
      <c r="F658" s="36"/>
      <c r="G658" s="36"/>
      <c r="H658" s="36"/>
      <c r="I658" s="86"/>
      <c r="J658" s="36"/>
      <c r="K658" s="86"/>
      <c r="L658" s="36"/>
    </row>
    <row r="659" spans="1:12" x14ac:dyDescent="0.25">
      <c r="A659" s="36"/>
      <c r="B659" s="36"/>
      <c r="C659" s="227"/>
      <c r="D659" s="36"/>
      <c r="E659" s="36"/>
      <c r="F659" s="36"/>
      <c r="G659" s="36"/>
      <c r="H659" s="36"/>
      <c r="I659" s="86"/>
      <c r="J659" s="36"/>
      <c r="K659" s="86"/>
      <c r="L659" s="36"/>
    </row>
    <row r="660" spans="1:12" x14ac:dyDescent="0.25">
      <c r="A660" s="36"/>
      <c r="B660" s="36"/>
      <c r="C660" s="227"/>
      <c r="D660" s="36"/>
      <c r="E660" s="36"/>
      <c r="F660" s="36"/>
      <c r="G660" s="36"/>
      <c r="H660" s="36"/>
      <c r="I660" s="86"/>
      <c r="J660" s="36"/>
      <c r="K660" s="86"/>
      <c r="L660" s="36"/>
    </row>
    <row r="661" spans="1:12" x14ac:dyDescent="0.25">
      <c r="A661" s="36"/>
      <c r="B661" s="36"/>
      <c r="C661" s="227"/>
      <c r="D661" s="36"/>
      <c r="E661" s="36"/>
      <c r="F661" s="36"/>
      <c r="G661" s="36"/>
      <c r="H661" s="36"/>
      <c r="I661" s="86"/>
      <c r="J661" s="36"/>
      <c r="K661" s="86"/>
      <c r="L661" s="36"/>
    </row>
    <row r="662" spans="1:12" x14ac:dyDescent="0.25">
      <c r="A662" s="36"/>
      <c r="B662" s="36"/>
      <c r="C662" s="227"/>
      <c r="D662" s="36"/>
      <c r="E662" s="36"/>
      <c r="F662" s="36"/>
      <c r="G662" s="36"/>
      <c r="H662" s="36"/>
      <c r="I662" s="86"/>
      <c r="J662" s="36"/>
      <c r="K662" s="86"/>
      <c r="L662" s="36"/>
    </row>
    <row r="663" spans="1:12" x14ac:dyDescent="0.25">
      <c r="A663" s="36"/>
      <c r="B663" s="36"/>
      <c r="C663" s="227"/>
      <c r="D663" s="36"/>
      <c r="E663" s="36"/>
      <c r="F663" s="36"/>
      <c r="G663" s="36"/>
      <c r="H663" s="36"/>
      <c r="I663" s="86"/>
      <c r="J663" s="36"/>
      <c r="K663" s="86"/>
      <c r="L663" s="36"/>
    </row>
    <row r="664" spans="1:12" x14ac:dyDescent="0.25">
      <c r="A664" s="36"/>
      <c r="B664" s="36"/>
      <c r="C664" s="227"/>
      <c r="D664" s="36"/>
      <c r="E664" s="36"/>
      <c r="F664" s="36"/>
      <c r="G664" s="36"/>
      <c r="H664" s="36"/>
      <c r="I664" s="86"/>
      <c r="J664" s="36"/>
      <c r="K664" s="86"/>
      <c r="L664" s="36"/>
    </row>
    <row r="665" spans="1:12" x14ac:dyDescent="0.25">
      <c r="A665" s="36"/>
      <c r="B665" s="36"/>
      <c r="C665" s="227"/>
      <c r="D665" s="36"/>
      <c r="E665" s="36"/>
      <c r="F665" s="36"/>
      <c r="G665" s="36"/>
      <c r="H665" s="36"/>
      <c r="I665" s="86"/>
      <c r="J665" s="36"/>
      <c r="K665" s="86"/>
      <c r="L665" s="36"/>
    </row>
    <row r="666" spans="1:12" x14ac:dyDescent="0.25">
      <c r="A666" s="36"/>
      <c r="B666" s="36"/>
      <c r="C666" s="227"/>
      <c r="D666" s="36"/>
      <c r="E666" s="36"/>
      <c r="F666" s="36"/>
      <c r="G666" s="36"/>
      <c r="H666" s="36"/>
      <c r="I666" s="86"/>
      <c r="J666" s="36"/>
      <c r="K666" s="86"/>
      <c r="L666" s="36"/>
    </row>
    <row r="667" spans="1:12" x14ac:dyDescent="0.25">
      <c r="A667" s="36"/>
      <c r="B667" s="36"/>
      <c r="C667" s="227"/>
      <c r="D667" s="36"/>
      <c r="E667" s="36"/>
      <c r="F667" s="36"/>
      <c r="G667" s="36"/>
      <c r="H667" s="36"/>
      <c r="I667" s="86"/>
      <c r="J667" s="36"/>
      <c r="K667" s="86"/>
      <c r="L667" s="36"/>
    </row>
    <row r="668" spans="1:12" x14ac:dyDescent="0.25">
      <c r="A668" s="36"/>
      <c r="B668" s="36"/>
      <c r="C668" s="227"/>
      <c r="D668" s="36"/>
      <c r="E668" s="36"/>
      <c r="F668" s="36"/>
      <c r="G668" s="36"/>
      <c r="H668" s="36"/>
      <c r="I668" s="86"/>
      <c r="J668" s="36"/>
      <c r="K668" s="86"/>
      <c r="L668" s="36"/>
    </row>
    <row r="669" spans="1:12" x14ac:dyDescent="0.25">
      <c r="A669" s="36"/>
      <c r="B669" s="36"/>
      <c r="C669" s="227"/>
      <c r="D669" s="36"/>
      <c r="E669" s="36"/>
      <c r="F669" s="36"/>
      <c r="G669" s="36"/>
      <c r="H669" s="36"/>
      <c r="I669" s="86"/>
      <c r="J669" s="36"/>
      <c r="K669" s="86"/>
      <c r="L669" s="36"/>
    </row>
    <row r="670" spans="1:12" x14ac:dyDescent="0.25">
      <c r="A670" s="36"/>
      <c r="B670" s="36"/>
      <c r="C670" s="227"/>
      <c r="D670" s="36"/>
      <c r="E670" s="36"/>
      <c r="F670" s="36"/>
      <c r="G670" s="36"/>
      <c r="H670" s="36"/>
      <c r="I670" s="86"/>
      <c r="J670" s="36"/>
      <c r="K670" s="86"/>
      <c r="L670" s="36"/>
    </row>
    <row r="671" spans="1:12" x14ac:dyDescent="0.25">
      <c r="A671" s="36"/>
      <c r="B671" s="36"/>
      <c r="C671" s="227"/>
      <c r="D671" s="36"/>
      <c r="E671" s="36"/>
      <c r="F671" s="36"/>
      <c r="G671" s="36"/>
      <c r="H671" s="36"/>
      <c r="I671" s="86"/>
      <c r="J671" s="36"/>
      <c r="K671" s="86"/>
      <c r="L671" s="36"/>
    </row>
    <row r="672" spans="1:12" x14ac:dyDescent="0.25">
      <c r="A672" s="36"/>
      <c r="B672" s="36"/>
      <c r="C672" s="227"/>
      <c r="D672" s="36"/>
      <c r="E672" s="36"/>
      <c r="F672" s="36"/>
      <c r="G672" s="36"/>
      <c r="H672" s="36"/>
      <c r="I672" s="86"/>
      <c r="J672" s="36"/>
      <c r="K672" s="86"/>
      <c r="L672" s="36"/>
    </row>
    <row r="673" spans="1:12" x14ac:dyDescent="0.25">
      <c r="A673" s="36"/>
      <c r="B673" s="36"/>
      <c r="C673" s="227"/>
      <c r="D673" s="36"/>
      <c r="E673" s="36"/>
      <c r="F673" s="36"/>
      <c r="G673" s="36"/>
      <c r="H673" s="36"/>
      <c r="I673" s="86"/>
      <c r="J673" s="36"/>
      <c r="K673" s="86"/>
      <c r="L673" s="36"/>
    </row>
    <row r="674" spans="1:12" x14ac:dyDescent="0.25">
      <c r="A674" s="36"/>
      <c r="B674" s="36"/>
      <c r="C674" s="227"/>
      <c r="D674" s="36"/>
      <c r="E674" s="36"/>
      <c r="F674" s="36"/>
      <c r="G674" s="36"/>
      <c r="H674" s="36"/>
      <c r="I674" s="86"/>
      <c r="J674" s="36"/>
      <c r="K674" s="86"/>
      <c r="L674" s="36"/>
    </row>
    <row r="675" spans="1:12" x14ac:dyDescent="0.25">
      <c r="A675" s="36"/>
      <c r="B675" s="36"/>
      <c r="C675" s="227"/>
      <c r="D675" s="36"/>
      <c r="E675" s="36"/>
      <c r="F675" s="36"/>
      <c r="G675" s="36"/>
      <c r="H675" s="36"/>
      <c r="I675" s="86"/>
      <c r="J675" s="36"/>
      <c r="K675" s="86"/>
      <c r="L675" s="36"/>
    </row>
    <row r="676" spans="1:12" x14ac:dyDescent="0.25">
      <c r="A676" s="36"/>
      <c r="B676" s="36"/>
      <c r="C676" s="227"/>
      <c r="D676" s="36"/>
      <c r="E676" s="36"/>
      <c r="F676" s="36"/>
      <c r="G676" s="36"/>
      <c r="H676" s="36"/>
      <c r="I676" s="86"/>
      <c r="J676" s="36"/>
      <c r="K676" s="86"/>
      <c r="L676" s="36"/>
    </row>
    <row r="677" spans="1:12" x14ac:dyDescent="0.25">
      <c r="A677" s="36"/>
      <c r="B677" s="36"/>
      <c r="C677" s="227"/>
      <c r="D677" s="36"/>
      <c r="E677" s="36"/>
      <c r="F677" s="36"/>
      <c r="G677" s="36"/>
      <c r="H677" s="36"/>
      <c r="I677" s="86"/>
      <c r="J677" s="36"/>
      <c r="K677" s="86"/>
      <c r="L677" s="36"/>
    </row>
    <row r="678" spans="1:12" x14ac:dyDescent="0.25">
      <c r="A678" s="36"/>
      <c r="B678" s="36"/>
      <c r="C678" s="227"/>
      <c r="D678" s="36"/>
      <c r="E678" s="36"/>
      <c r="F678" s="36"/>
      <c r="G678" s="36"/>
      <c r="H678" s="36"/>
      <c r="I678" s="86"/>
      <c r="J678" s="36"/>
      <c r="K678" s="86"/>
      <c r="L678" s="36"/>
    </row>
    <row r="679" spans="1:12" x14ac:dyDescent="0.25">
      <c r="A679" s="36"/>
      <c r="B679" s="36"/>
      <c r="C679" s="227"/>
      <c r="D679" s="36"/>
      <c r="E679" s="36"/>
      <c r="F679" s="36"/>
      <c r="G679" s="36"/>
      <c r="H679" s="36"/>
      <c r="I679" s="86"/>
      <c r="J679" s="36"/>
      <c r="K679" s="86"/>
      <c r="L679" s="36"/>
    </row>
    <row r="680" spans="1:12" x14ac:dyDescent="0.25">
      <c r="A680" s="36"/>
      <c r="B680" s="36"/>
      <c r="C680" s="227"/>
      <c r="D680" s="36"/>
      <c r="E680" s="36"/>
      <c r="F680" s="36"/>
      <c r="G680" s="36"/>
      <c r="H680" s="36"/>
      <c r="I680" s="86"/>
      <c r="J680" s="36"/>
      <c r="K680" s="86"/>
      <c r="L680" s="36"/>
    </row>
    <row r="681" spans="1:12" x14ac:dyDescent="0.25">
      <c r="A681" s="36"/>
      <c r="B681" s="36"/>
      <c r="C681" s="227"/>
      <c r="D681" s="36"/>
      <c r="E681" s="36"/>
      <c r="F681" s="36"/>
      <c r="G681" s="36"/>
      <c r="H681" s="36"/>
      <c r="I681" s="86"/>
      <c r="J681" s="36"/>
      <c r="K681" s="86"/>
      <c r="L681" s="36"/>
    </row>
    <row r="682" spans="1:12" x14ac:dyDescent="0.25">
      <c r="A682" s="36"/>
      <c r="B682" s="36"/>
      <c r="C682" s="227"/>
      <c r="D682" s="36"/>
      <c r="E682" s="36"/>
      <c r="F682" s="36"/>
      <c r="G682" s="36"/>
      <c r="H682" s="36"/>
      <c r="I682" s="86"/>
      <c r="J682" s="36"/>
      <c r="K682" s="86"/>
      <c r="L682" s="36"/>
    </row>
    <row r="683" spans="1:12" x14ac:dyDescent="0.25">
      <c r="A683" s="36"/>
      <c r="B683" s="36"/>
      <c r="C683" s="227"/>
      <c r="D683" s="36"/>
      <c r="E683" s="36"/>
      <c r="F683" s="36"/>
      <c r="G683" s="36"/>
      <c r="H683" s="36"/>
      <c r="I683" s="86"/>
      <c r="J683" s="36"/>
      <c r="K683" s="86"/>
      <c r="L683" s="36"/>
    </row>
    <row r="684" spans="1:12" x14ac:dyDescent="0.25">
      <c r="A684" s="36"/>
      <c r="B684" s="36"/>
      <c r="C684" s="227"/>
      <c r="D684" s="36"/>
      <c r="E684" s="36"/>
      <c r="F684" s="36"/>
      <c r="G684" s="36"/>
      <c r="H684" s="36"/>
      <c r="I684" s="86"/>
      <c r="J684" s="36"/>
      <c r="K684" s="86"/>
      <c r="L684" s="36"/>
    </row>
    <row r="685" spans="1:12" x14ac:dyDescent="0.25">
      <c r="A685" s="36"/>
      <c r="B685" s="36"/>
      <c r="C685" s="227"/>
      <c r="D685" s="36"/>
      <c r="E685" s="36"/>
      <c r="F685" s="36"/>
      <c r="G685" s="36"/>
      <c r="H685" s="36"/>
      <c r="I685" s="86"/>
      <c r="J685" s="36"/>
      <c r="K685" s="86"/>
      <c r="L685" s="36"/>
    </row>
    <row r="686" spans="1:12" x14ac:dyDescent="0.25">
      <c r="A686" s="36"/>
      <c r="B686" s="36"/>
      <c r="C686" s="227"/>
      <c r="D686" s="36"/>
      <c r="E686" s="36"/>
      <c r="F686" s="36"/>
      <c r="G686" s="36"/>
      <c r="H686" s="36"/>
      <c r="I686" s="86"/>
      <c r="J686" s="36"/>
      <c r="K686" s="86"/>
      <c r="L686" s="36"/>
    </row>
    <row r="687" spans="1:12" x14ac:dyDescent="0.25">
      <c r="A687" s="36"/>
      <c r="B687" s="36"/>
      <c r="C687" s="227"/>
      <c r="D687" s="36"/>
      <c r="E687" s="36"/>
      <c r="F687" s="36"/>
      <c r="G687" s="36"/>
      <c r="H687" s="36"/>
      <c r="I687" s="86"/>
      <c r="J687" s="36"/>
      <c r="K687" s="86"/>
      <c r="L687" s="36"/>
    </row>
    <row r="688" spans="1:12" x14ac:dyDescent="0.25">
      <c r="A688" s="36"/>
      <c r="B688" s="36"/>
      <c r="C688" s="227"/>
      <c r="D688" s="36"/>
      <c r="E688" s="36"/>
      <c r="F688" s="36"/>
      <c r="G688" s="36"/>
      <c r="H688" s="36"/>
      <c r="I688" s="86"/>
      <c r="J688" s="36"/>
      <c r="K688" s="86"/>
      <c r="L688" s="36"/>
    </row>
    <row r="689" spans="1:12" x14ac:dyDescent="0.25">
      <c r="A689" s="36"/>
      <c r="B689" s="36"/>
      <c r="C689" s="227"/>
      <c r="D689" s="36"/>
      <c r="E689" s="36"/>
      <c r="F689" s="36"/>
      <c r="G689" s="36"/>
      <c r="H689" s="36"/>
      <c r="I689" s="86"/>
      <c r="J689" s="36"/>
      <c r="K689" s="86"/>
      <c r="L689" s="36"/>
    </row>
    <row r="690" spans="1:12" x14ac:dyDescent="0.25">
      <c r="A690" s="36"/>
      <c r="B690" s="36"/>
      <c r="C690" s="227"/>
      <c r="D690" s="36"/>
      <c r="E690" s="36"/>
      <c r="F690" s="36"/>
      <c r="G690" s="36"/>
      <c r="H690" s="36"/>
      <c r="I690" s="86"/>
      <c r="J690" s="36"/>
      <c r="K690" s="86"/>
      <c r="L690" s="36"/>
    </row>
    <row r="691" spans="1:12" x14ac:dyDescent="0.25">
      <c r="A691" s="36"/>
      <c r="B691" s="36"/>
      <c r="C691" s="227"/>
      <c r="D691" s="36"/>
      <c r="E691" s="36"/>
      <c r="F691" s="36"/>
      <c r="G691" s="36"/>
      <c r="H691" s="36"/>
      <c r="I691" s="86"/>
      <c r="J691" s="36"/>
      <c r="K691" s="86"/>
      <c r="L691" s="36"/>
    </row>
    <row r="692" spans="1:12" x14ac:dyDescent="0.25">
      <c r="A692" s="36"/>
      <c r="B692" s="36"/>
      <c r="C692" s="227"/>
      <c r="D692" s="36"/>
      <c r="E692" s="36"/>
      <c r="F692" s="36"/>
      <c r="G692" s="36"/>
      <c r="H692" s="36"/>
      <c r="I692" s="86"/>
      <c r="J692" s="36"/>
      <c r="K692" s="86"/>
      <c r="L692" s="36"/>
    </row>
    <row r="693" spans="1:12" x14ac:dyDescent="0.25">
      <c r="A693" s="36"/>
      <c r="B693" s="36"/>
      <c r="C693" s="227"/>
      <c r="D693" s="36"/>
      <c r="E693" s="36"/>
      <c r="F693" s="36"/>
      <c r="G693" s="36"/>
      <c r="H693" s="36"/>
      <c r="I693" s="86"/>
      <c r="J693" s="36"/>
      <c r="K693" s="86"/>
      <c r="L693" s="36"/>
    </row>
    <row r="694" spans="1:12" x14ac:dyDescent="0.25">
      <c r="A694" s="36"/>
      <c r="B694" s="36"/>
      <c r="C694" s="227"/>
      <c r="D694" s="36"/>
      <c r="E694" s="36"/>
      <c r="F694" s="36"/>
      <c r="G694" s="36"/>
      <c r="H694" s="36"/>
      <c r="I694" s="86"/>
      <c r="J694" s="36"/>
      <c r="K694" s="86"/>
      <c r="L694" s="36"/>
    </row>
    <row r="695" spans="1:12" x14ac:dyDescent="0.25">
      <c r="A695" s="36"/>
      <c r="B695" s="36"/>
      <c r="C695" s="227"/>
      <c r="D695" s="36"/>
      <c r="E695" s="36"/>
      <c r="F695" s="36"/>
      <c r="G695" s="36"/>
      <c r="H695" s="36"/>
      <c r="I695" s="86"/>
      <c r="J695" s="36"/>
      <c r="K695" s="86"/>
      <c r="L695" s="36"/>
    </row>
    <row r="696" spans="1:12" x14ac:dyDescent="0.25">
      <c r="A696" s="36"/>
      <c r="B696" s="36"/>
      <c r="C696" s="227"/>
      <c r="D696" s="36"/>
      <c r="E696" s="36"/>
      <c r="F696" s="36"/>
      <c r="G696" s="36"/>
      <c r="H696" s="36"/>
      <c r="I696" s="86"/>
      <c r="J696" s="36"/>
      <c r="K696" s="86"/>
      <c r="L696" s="36"/>
    </row>
    <row r="697" spans="1:12" x14ac:dyDescent="0.25">
      <c r="A697" s="36"/>
      <c r="B697" s="36"/>
      <c r="C697" s="227"/>
      <c r="D697" s="36"/>
      <c r="E697" s="36"/>
      <c r="F697" s="36"/>
      <c r="G697" s="36"/>
      <c r="H697" s="36"/>
      <c r="I697" s="86"/>
      <c r="J697" s="36"/>
      <c r="K697" s="86"/>
      <c r="L697" s="36"/>
    </row>
    <row r="698" spans="1:12" x14ac:dyDescent="0.25">
      <c r="A698" s="36"/>
      <c r="B698" s="36"/>
      <c r="C698" s="227"/>
      <c r="D698" s="36"/>
      <c r="E698" s="36"/>
      <c r="F698" s="36"/>
      <c r="G698" s="36"/>
      <c r="H698" s="36"/>
      <c r="I698" s="86"/>
      <c r="J698" s="36"/>
      <c r="K698" s="86"/>
      <c r="L698" s="36"/>
    </row>
    <row r="699" spans="1:12" x14ac:dyDescent="0.25">
      <c r="A699" s="36"/>
      <c r="B699" s="36"/>
      <c r="C699" s="227"/>
      <c r="D699" s="36"/>
      <c r="E699" s="36"/>
      <c r="F699" s="36"/>
      <c r="G699" s="36"/>
      <c r="H699" s="36"/>
      <c r="I699" s="86"/>
      <c r="J699" s="36"/>
      <c r="K699" s="86"/>
      <c r="L699" s="36"/>
    </row>
    <row r="700" spans="1:12" x14ac:dyDescent="0.25">
      <c r="A700" s="36"/>
      <c r="B700" s="36"/>
      <c r="C700" s="227"/>
      <c r="D700" s="36"/>
      <c r="E700" s="36"/>
      <c r="F700" s="36"/>
      <c r="G700" s="36"/>
      <c r="H700" s="36"/>
      <c r="I700" s="86"/>
      <c r="J700" s="36"/>
      <c r="K700" s="86"/>
      <c r="L700" s="36"/>
    </row>
    <row r="701" spans="1:12" x14ac:dyDescent="0.25">
      <c r="A701" s="36"/>
      <c r="B701" s="36"/>
      <c r="C701" s="227"/>
      <c r="D701" s="36"/>
      <c r="E701" s="36"/>
      <c r="F701" s="36"/>
      <c r="G701" s="36"/>
      <c r="H701" s="36"/>
      <c r="I701" s="86"/>
      <c r="J701" s="36"/>
      <c r="K701" s="86"/>
      <c r="L701" s="36"/>
    </row>
    <row r="702" spans="1:12" x14ac:dyDescent="0.25">
      <c r="A702" s="36"/>
      <c r="B702" s="36"/>
      <c r="C702" s="227"/>
      <c r="D702" s="36"/>
      <c r="E702" s="36"/>
      <c r="F702" s="36"/>
      <c r="G702" s="36"/>
      <c r="H702" s="36"/>
      <c r="I702" s="86"/>
      <c r="J702" s="36"/>
      <c r="K702" s="86"/>
      <c r="L702" s="36"/>
    </row>
    <row r="703" spans="1:12" x14ac:dyDescent="0.25">
      <c r="A703" s="36"/>
      <c r="B703" s="36"/>
      <c r="C703" s="227"/>
      <c r="D703" s="36"/>
      <c r="E703" s="36"/>
      <c r="F703" s="36"/>
      <c r="G703" s="36"/>
      <c r="H703" s="36"/>
      <c r="I703" s="86"/>
      <c r="J703" s="36"/>
      <c r="K703" s="86"/>
      <c r="L703" s="36"/>
    </row>
    <row r="704" spans="1:12" x14ac:dyDescent="0.25">
      <c r="A704" s="36"/>
      <c r="B704" s="36"/>
      <c r="C704" s="227"/>
      <c r="D704" s="36"/>
      <c r="E704" s="36"/>
      <c r="F704" s="36"/>
      <c r="G704" s="36"/>
      <c r="H704" s="36"/>
      <c r="I704" s="86"/>
      <c r="J704" s="36"/>
      <c r="K704" s="86"/>
      <c r="L704" s="36"/>
    </row>
    <row r="705" spans="1:12" x14ac:dyDescent="0.25">
      <c r="A705" s="36"/>
      <c r="B705" s="36"/>
      <c r="C705" s="227"/>
      <c r="D705" s="36"/>
      <c r="E705" s="36"/>
      <c r="F705" s="36"/>
      <c r="G705" s="36"/>
      <c r="H705" s="36"/>
      <c r="I705" s="86"/>
      <c r="J705" s="36"/>
      <c r="K705" s="86"/>
      <c r="L705" s="36"/>
    </row>
    <row r="706" spans="1:12" x14ac:dyDescent="0.25">
      <c r="A706" s="36"/>
      <c r="B706" s="36"/>
      <c r="C706" s="227"/>
      <c r="D706" s="36"/>
      <c r="E706" s="36"/>
      <c r="F706" s="36"/>
      <c r="G706" s="36"/>
      <c r="H706" s="36"/>
      <c r="I706" s="86"/>
      <c r="J706" s="36"/>
      <c r="K706" s="86"/>
      <c r="L706" s="36"/>
    </row>
    <row r="707" spans="1:12" x14ac:dyDescent="0.25">
      <c r="A707" s="36"/>
      <c r="B707" s="36"/>
      <c r="C707" s="227"/>
      <c r="D707" s="36"/>
      <c r="E707" s="36"/>
      <c r="F707" s="36"/>
      <c r="G707" s="36"/>
      <c r="H707" s="36"/>
      <c r="I707" s="86"/>
      <c r="J707" s="36"/>
      <c r="K707" s="86"/>
      <c r="L707" s="36"/>
    </row>
    <row r="708" spans="1:12" x14ac:dyDescent="0.25">
      <c r="A708" s="36"/>
      <c r="B708" s="36"/>
      <c r="C708" s="227"/>
      <c r="D708" s="36"/>
      <c r="E708" s="36"/>
      <c r="F708" s="36"/>
      <c r="G708" s="36"/>
      <c r="H708" s="36"/>
      <c r="I708" s="86"/>
      <c r="J708" s="36"/>
      <c r="K708" s="86"/>
      <c r="L708" s="36"/>
    </row>
    <row r="709" spans="1:12" x14ac:dyDescent="0.25">
      <c r="A709" s="36"/>
      <c r="B709" s="36"/>
      <c r="C709" s="227"/>
      <c r="D709" s="36"/>
      <c r="E709" s="36"/>
      <c r="F709" s="36"/>
      <c r="G709" s="36"/>
      <c r="H709" s="36"/>
      <c r="I709" s="86"/>
      <c r="J709" s="36"/>
      <c r="K709" s="86"/>
      <c r="L709" s="36"/>
    </row>
    <row r="710" spans="1:12" x14ac:dyDescent="0.25">
      <c r="A710" s="36"/>
      <c r="B710" s="36"/>
      <c r="C710" s="227"/>
      <c r="D710" s="36"/>
      <c r="E710" s="36"/>
      <c r="F710" s="36"/>
      <c r="G710" s="36"/>
      <c r="H710" s="36"/>
      <c r="I710" s="86"/>
      <c r="J710" s="36"/>
      <c r="K710" s="86"/>
      <c r="L710" s="36"/>
    </row>
    <row r="711" spans="1:12" x14ac:dyDescent="0.25">
      <c r="A711" s="36"/>
      <c r="B711" s="36"/>
      <c r="C711" s="227"/>
      <c r="D711" s="36"/>
      <c r="E711" s="36"/>
      <c r="F711" s="36"/>
      <c r="G711" s="36"/>
      <c r="H711" s="36"/>
      <c r="I711" s="86"/>
      <c r="J711" s="36"/>
      <c r="K711" s="86"/>
      <c r="L711" s="36"/>
    </row>
    <row r="712" spans="1:12" x14ac:dyDescent="0.25">
      <c r="A712" s="36"/>
      <c r="B712" s="36"/>
      <c r="C712" s="227"/>
      <c r="D712" s="36"/>
      <c r="E712" s="36"/>
      <c r="F712" s="36"/>
      <c r="G712" s="36"/>
      <c r="H712" s="36"/>
      <c r="I712" s="86"/>
      <c r="J712" s="36"/>
      <c r="K712" s="86"/>
      <c r="L712" s="36"/>
    </row>
    <row r="713" spans="1:12" x14ac:dyDescent="0.25">
      <c r="A713" s="36"/>
      <c r="B713" s="36"/>
      <c r="C713" s="227"/>
      <c r="D713" s="36"/>
      <c r="E713" s="36"/>
      <c r="F713" s="36"/>
      <c r="G713" s="36"/>
      <c r="H713" s="36"/>
      <c r="I713" s="86"/>
      <c r="J713" s="36"/>
      <c r="K713" s="86"/>
      <c r="L713" s="36"/>
    </row>
    <row r="714" spans="1:12" x14ac:dyDescent="0.25">
      <c r="A714" s="36"/>
      <c r="B714" s="36"/>
      <c r="C714" s="227"/>
      <c r="D714" s="36"/>
      <c r="E714" s="36"/>
      <c r="F714" s="36"/>
      <c r="G714" s="36"/>
      <c r="H714" s="36"/>
      <c r="I714" s="86"/>
      <c r="J714" s="36"/>
      <c r="K714" s="86"/>
      <c r="L714" s="36"/>
    </row>
    <row r="715" spans="1:12" x14ac:dyDescent="0.25">
      <c r="A715" s="36"/>
      <c r="B715" s="36"/>
      <c r="C715" s="227"/>
      <c r="D715" s="36"/>
      <c r="E715" s="36"/>
      <c r="F715" s="36"/>
      <c r="G715" s="36"/>
      <c r="H715" s="36"/>
      <c r="I715" s="86"/>
      <c r="J715" s="36"/>
      <c r="K715" s="86"/>
      <c r="L715" s="36"/>
    </row>
    <row r="716" spans="1:12" x14ac:dyDescent="0.25">
      <c r="A716" s="36"/>
      <c r="B716" s="36"/>
      <c r="C716" s="227"/>
      <c r="D716" s="36"/>
      <c r="E716" s="36"/>
      <c r="F716" s="36"/>
      <c r="G716" s="36"/>
      <c r="H716" s="36"/>
      <c r="I716" s="86"/>
      <c r="J716" s="36"/>
      <c r="K716" s="86"/>
      <c r="L716" s="36"/>
    </row>
    <row r="717" spans="1:12" x14ac:dyDescent="0.25">
      <c r="A717" s="36"/>
      <c r="B717" s="36"/>
      <c r="C717" s="227"/>
      <c r="D717" s="36"/>
      <c r="E717" s="36"/>
      <c r="F717" s="36"/>
      <c r="G717" s="36"/>
      <c r="H717" s="36"/>
      <c r="I717" s="86"/>
      <c r="J717" s="36"/>
      <c r="K717" s="86"/>
      <c r="L717" s="36"/>
    </row>
    <row r="718" spans="1:12" x14ac:dyDescent="0.25">
      <c r="A718" s="36"/>
      <c r="B718" s="36"/>
      <c r="C718" s="227"/>
      <c r="D718" s="36"/>
      <c r="E718" s="36"/>
      <c r="F718" s="36"/>
      <c r="G718" s="36"/>
      <c r="H718" s="36"/>
      <c r="I718" s="86"/>
      <c r="J718" s="36"/>
      <c r="K718" s="86"/>
      <c r="L718" s="36"/>
    </row>
    <row r="719" spans="1:12" x14ac:dyDescent="0.25">
      <c r="A719" s="36"/>
      <c r="B719" s="36"/>
      <c r="C719" s="227"/>
      <c r="D719" s="36"/>
      <c r="E719" s="36"/>
      <c r="F719" s="36"/>
      <c r="G719" s="36"/>
      <c r="H719" s="36"/>
      <c r="I719" s="86"/>
      <c r="J719" s="36"/>
      <c r="K719" s="86"/>
      <c r="L719" s="36"/>
    </row>
    <row r="720" spans="1:12" x14ac:dyDescent="0.25">
      <c r="A720" s="36"/>
      <c r="B720" s="36"/>
      <c r="C720" s="227"/>
      <c r="D720" s="36"/>
      <c r="E720" s="36"/>
      <c r="F720" s="36"/>
      <c r="G720" s="36"/>
      <c r="H720" s="36"/>
      <c r="I720" s="86"/>
      <c r="J720" s="36"/>
      <c r="K720" s="86"/>
      <c r="L720" s="36"/>
    </row>
    <row r="721" spans="1:12" x14ac:dyDescent="0.25">
      <c r="A721" s="36"/>
      <c r="B721" s="36"/>
      <c r="C721" s="227"/>
      <c r="D721" s="36"/>
      <c r="E721" s="36"/>
      <c r="F721" s="36"/>
      <c r="G721" s="36"/>
      <c r="H721" s="36"/>
      <c r="I721" s="86"/>
      <c r="J721" s="36"/>
      <c r="K721" s="86"/>
      <c r="L721" s="36"/>
    </row>
    <row r="722" spans="1:12" x14ac:dyDescent="0.25">
      <c r="A722" s="36"/>
      <c r="B722" s="36"/>
      <c r="C722" s="227"/>
      <c r="D722" s="36"/>
      <c r="E722" s="36"/>
      <c r="F722" s="36"/>
      <c r="G722" s="36"/>
      <c r="H722" s="36"/>
      <c r="I722" s="86"/>
      <c r="J722" s="36"/>
      <c r="K722" s="86"/>
      <c r="L722" s="36"/>
    </row>
    <row r="723" spans="1:12" x14ac:dyDescent="0.25">
      <c r="A723" s="36"/>
      <c r="B723" s="36"/>
      <c r="C723" s="227"/>
      <c r="D723" s="36"/>
      <c r="E723" s="36"/>
      <c r="F723" s="36"/>
      <c r="G723" s="36"/>
      <c r="H723" s="36"/>
      <c r="I723" s="86"/>
      <c r="J723" s="36"/>
      <c r="K723" s="86"/>
      <c r="L723" s="36"/>
    </row>
    <row r="724" spans="1:12" x14ac:dyDescent="0.25">
      <c r="A724" s="36"/>
      <c r="B724" s="36"/>
      <c r="C724" s="227"/>
      <c r="D724" s="36"/>
      <c r="E724" s="36"/>
      <c r="F724" s="36"/>
      <c r="G724" s="36"/>
      <c r="H724" s="36"/>
      <c r="I724" s="86"/>
      <c r="J724" s="36"/>
      <c r="K724" s="86"/>
      <c r="L724" s="36"/>
    </row>
    <row r="725" spans="1:12" x14ac:dyDescent="0.25">
      <c r="A725" s="36"/>
      <c r="B725" s="36"/>
      <c r="C725" s="227"/>
      <c r="D725" s="36"/>
      <c r="E725" s="36"/>
      <c r="F725" s="36"/>
      <c r="G725" s="36"/>
      <c r="H725" s="36"/>
      <c r="I725" s="86"/>
      <c r="J725" s="36"/>
      <c r="K725" s="86"/>
      <c r="L725" s="36"/>
    </row>
    <row r="726" spans="1:12" x14ac:dyDescent="0.25">
      <c r="A726" s="36"/>
      <c r="B726" s="36"/>
      <c r="C726" s="227"/>
      <c r="D726" s="36"/>
      <c r="E726" s="36"/>
      <c r="F726" s="36"/>
      <c r="G726" s="36"/>
      <c r="H726" s="36"/>
      <c r="I726" s="86"/>
      <c r="J726" s="36"/>
      <c r="K726" s="86"/>
      <c r="L726" s="36"/>
    </row>
    <row r="727" spans="1:12" x14ac:dyDescent="0.25">
      <c r="A727" s="36"/>
      <c r="B727" s="36"/>
      <c r="C727" s="227"/>
      <c r="D727" s="36"/>
      <c r="E727" s="36"/>
      <c r="F727" s="36"/>
      <c r="G727" s="36"/>
      <c r="H727" s="36"/>
      <c r="I727" s="86"/>
      <c r="J727" s="36"/>
      <c r="K727" s="86"/>
      <c r="L727" s="36"/>
    </row>
    <row r="728" spans="1:12" x14ac:dyDescent="0.25">
      <c r="A728" s="36"/>
      <c r="B728" s="36"/>
      <c r="C728" s="227"/>
      <c r="D728" s="36"/>
      <c r="E728" s="36"/>
      <c r="F728" s="36"/>
      <c r="G728" s="36"/>
      <c r="H728" s="36"/>
      <c r="I728" s="86"/>
      <c r="J728" s="36"/>
      <c r="K728" s="86"/>
      <c r="L728" s="36"/>
    </row>
    <row r="729" spans="1:12" x14ac:dyDescent="0.25">
      <c r="A729" s="36"/>
      <c r="B729" s="36"/>
      <c r="C729" s="227"/>
      <c r="D729" s="36"/>
      <c r="E729" s="36"/>
      <c r="F729" s="36"/>
      <c r="G729" s="36"/>
      <c r="H729" s="36"/>
      <c r="I729" s="86"/>
      <c r="J729" s="36"/>
      <c r="K729" s="86"/>
      <c r="L729" s="36"/>
    </row>
    <row r="730" spans="1:12" x14ac:dyDescent="0.25">
      <c r="A730" s="36"/>
      <c r="B730" s="36"/>
      <c r="C730" s="227"/>
      <c r="D730" s="36"/>
      <c r="E730" s="36"/>
      <c r="F730" s="36"/>
      <c r="G730" s="36"/>
      <c r="H730" s="36"/>
      <c r="I730" s="86"/>
      <c r="J730" s="36"/>
      <c r="K730" s="86"/>
      <c r="L730" s="36"/>
    </row>
    <row r="731" spans="1:12" x14ac:dyDescent="0.25">
      <c r="A731" s="36"/>
      <c r="B731" s="36"/>
      <c r="C731" s="227"/>
      <c r="D731" s="36"/>
      <c r="E731" s="36"/>
      <c r="F731" s="36"/>
      <c r="G731" s="36"/>
      <c r="H731" s="36"/>
      <c r="I731" s="86"/>
      <c r="J731" s="36"/>
      <c r="K731" s="86"/>
      <c r="L731" s="36"/>
    </row>
    <row r="732" spans="1:12" x14ac:dyDescent="0.25">
      <c r="A732" s="36"/>
      <c r="B732" s="36"/>
      <c r="C732" s="227"/>
      <c r="D732" s="36"/>
      <c r="E732" s="36"/>
      <c r="F732" s="36"/>
      <c r="G732" s="36"/>
      <c r="H732" s="36"/>
      <c r="I732" s="86"/>
      <c r="J732" s="36"/>
      <c r="K732" s="86"/>
      <c r="L732" s="36"/>
    </row>
    <row r="733" spans="1:12" x14ac:dyDescent="0.25">
      <c r="A733" s="36"/>
      <c r="B733" s="36"/>
      <c r="C733" s="227"/>
      <c r="D733" s="36"/>
      <c r="E733" s="36"/>
      <c r="F733" s="36"/>
      <c r="G733" s="36"/>
      <c r="H733" s="36"/>
      <c r="I733" s="86"/>
      <c r="J733" s="36"/>
      <c r="K733" s="86"/>
      <c r="L733" s="36"/>
    </row>
    <row r="734" spans="1:12" x14ac:dyDescent="0.25">
      <c r="A734" s="36"/>
      <c r="B734" s="36"/>
      <c r="C734" s="227"/>
      <c r="D734" s="36"/>
      <c r="E734" s="36"/>
      <c r="F734" s="36"/>
      <c r="G734" s="36"/>
      <c r="H734" s="36"/>
      <c r="I734" s="86"/>
      <c r="J734" s="36"/>
      <c r="K734" s="86"/>
      <c r="L734" s="36"/>
    </row>
    <row r="735" spans="1:12" x14ac:dyDescent="0.25">
      <c r="A735" s="36"/>
      <c r="B735" s="36"/>
      <c r="C735" s="227"/>
      <c r="D735" s="36"/>
      <c r="E735" s="36"/>
      <c r="F735" s="36"/>
      <c r="G735" s="36"/>
      <c r="H735" s="36"/>
      <c r="I735" s="86"/>
      <c r="J735" s="36"/>
      <c r="K735" s="86"/>
      <c r="L735" s="36"/>
    </row>
    <row r="736" spans="1:12" x14ac:dyDescent="0.25">
      <c r="A736" s="36"/>
      <c r="B736" s="36"/>
      <c r="C736" s="227"/>
      <c r="D736" s="36"/>
      <c r="E736" s="36"/>
      <c r="F736" s="36"/>
      <c r="G736" s="36"/>
      <c r="H736" s="36"/>
      <c r="I736" s="86"/>
      <c r="J736" s="36"/>
      <c r="K736" s="86"/>
      <c r="L736" s="36"/>
    </row>
    <row r="737" spans="1:12" x14ac:dyDescent="0.25">
      <c r="A737" s="36"/>
      <c r="B737" s="36"/>
      <c r="C737" s="227"/>
      <c r="D737" s="36"/>
      <c r="E737" s="36"/>
      <c r="F737" s="36"/>
      <c r="G737" s="36"/>
      <c r="H737" s="36"/>
      <c r="I737" s="86"/>
      <c r="J737" s="36"/>
      <c r="K737" s="86"/>
      <c r="L737" s="36"/>
    </row>
    <row r="738" spans="1:12" x14ac:dyDescent="0.25">
      <c r="A738" s="36"/>
      <c r="B738" s="36"/>
      <c r="C738" s="227"/>
      <c r="D738" s="36"/>
      <c r="E738" s="36"/>
      <c r="F738" s="36"/>
      <c r="G738" s="36"/>
      <c r="H738" s="36"/>
      <c r="I738" s="86"/>
      <c r="J738" s="36"/>
      <c r="K738" s="86"/>
      <c r="L738" s="36"/>
    </row>
    <row r="739" spans="1:12" x14ac:dyDescent="0.25">
      <c r="A739" s="36"/>
      <c r="B739" s="36"/>
      <c r="C739" s="227"/>
      <c r="D739" s="36"/>
      <c r="E739" s="36"/>
      <c r="F739" s="36"/>
      <c r="G739" s="36"/>
      <c r="H739" s="36"/>
      <c r="I739" s="86"/>
      <c r="J739" s="36"/>
      <c r="K739" s="86"/>
      <c r="L739" s="36"/>
    </row>
    <row r="740" spans="1:12" x14ac:dyDescent="0.25">
      <c r="A740" s="36"/>
      <c r="B740" s="36"/>
      <c r="C740" s="227"/>
      <c r="D740" s="36"/>
      <c r="E740" s="36"/>
      <c r="F740" s="36"/>
      <c r="G740" s="36"/>
      <c r="H740" s="36"/>
      <c r="I740" s="86"/>
      <c r="J740" s="36"/>
      <c r="K740" s="86"/>
      <c r="L740" s="36"/>
    </row>
    <row r="741" spans="1:12" x14ac:dyDescent="0.25">
      <c r="A741" s="36"/>
      <c r="B741" s="36"/>
      <c r="C741" s="227"/>
      <c r="D741" s="36"/>
      <c r="E741" s="36"/>
      <c r="F741" s="36"/>
      <c r="G741" s="36"/>
      <c r="H741" s="36"/>
      <c r="I741" s="86"/>
      <c r="J741" s="36"/>
      <c r="K741" s="86"/>
      <c r="L741" s="36"/>
    </row>
    <row r="742" spans="1:12" x14ac:dyDescent="0.25">
      <c r="A742" s="36"/>
      <c r="B742" s="36"/>
      <c r="C742" s="227"/>
      <c r="D742" s="36"/>
      <c r="E742" s="36"/>
      <c r="F742" s="36"/>
      <c r="G742" s="36"/>
      <c r="H742" s="36"/>
      <c r="I742" s="86"/>
      <c r="J742" s="36"/>
      <c r="K742" s="86"/>
      <c r="L742" s="36"/>
    </row>
    <row r="743" spans="1:12" x14ac:dyDescent="0.25">
      <c r="A743" s="36"/>
      <c r="B743" s="36"/>
      <c r="C743" s="227"/>
      <c r="D743" s="36"/>
      <c r="E743" s="36"/>
      <c r="F743" s="36"/>
      <c r="G743" s="36"/>
      <c r="H743" s="36"/>
      <c r="I743" s="86"/>
      <c r="J743" s="36"/>
      <c r="K743" s="86"/>
      <c r="L743" s="36"/>
    </row>
    <row r="744" spans="1:12" x14ac:dyDescent="0.25">
      <c r="A744" s="36"/>
      <c r="B744" s="36"/>
      <c r="C744" s="227"/>
      <c r="D744" s="36"/>
      <c r="E744" s="36"/>
      <c r="F744" s="36"/>
      <c r="G744" s="36"/>
      <c r="H744" s="36"/>
      <c r="I744" s="86"/>
      <c r="J744" s="36"/>
      <c r="K744" s="86"/>
      <c r="L744" s="36"/>
    </row>
    <row r="745" spans="1:12" x14ac:dyDescent="0.25">
      <c r="A745" s="36"/>
      <c r="B745" s="36"/>
      <c r="C745" s="227"/>
      <c r="D745" s="36"/>
      <c r="E745" s="36"/>
      <c r="F745" s="36"/>
      <c r="G745" s="36"/>
      <c r="H745" s="36"/>
      <c r="I745" s="86"/>
      <c r="J745" s="36"/>
      <c r="K745" s="86"/>
      <c r="L745" s="36"/>
    </row>
    <row r="746" spans="1:12" x14ac:dyDescent="0.25">
      <c r="A746" s="36"/>
      <c r="B746" s="36"/>
      <c r="C746" s="227"/>
      <c r="D746" s="36"/>
      <c r="E746" s="36"/>
      <c r="F746" s="36"/>
      <c r="G746" s="36"/>
      <c r="H746" s="36"/>
      <c r="I746" s="86"/>
      <c r="J746" s="36"/>
      <c r="K746" s="86"/>
      <c r="L746" s="36"/>
    </row>
    <row r="747" spans="1:12" x14ac:dyDescent="0.25">
      <c r="A747" s="36"/>
      <c r="B747" s="36"/>
      <c r="C747" s="227"/>
      <c r="D747" s="36"/>
      <c r="E747" s="36"/>
      <c r="F747" s="36"/>
      <c r="G747" s="36"/>
      <c r="H747" s="36"/>
      <c r="I747" s="86"/>
      <c r="J747" s="36"/>
      <c r="K747" s="86"/>
      <c r="L747" s="36"/>
    </row>
    <row r="748" spans="1:12" x14ac:dyDescent="0.25">
      <c r="A748" s="36"/>
      <c r="B748" s="36"/>
      <c r="C748" s="227"/>
      <c r="D748" s="36"/>
      <c r="E748" s="36"/>
      <c r="F748" s="36"/>
      <c r="G748" s="36"/>
      <c r="H748" s="36"/>
      <c r="I748" s="86"/>
      <c r="J748" s="36"/>
      <c r="K748" s="86"/>
      <c r="L748" s="36"/>
    </row>
    <row r="749" spans="1:12" x14ac:dyDescent="0.25">
      <c r="A749" s="36"/>
      <c r="B749" s="36"/>
      <c r="C749" s="227"/>
      <c r="D749" s="36"/>
      <c r="E749" s="36"/>
      <c r="F749" s="36"/>
      <c r="G749" s="36"/>
      <c r="H749" s="36"/>
      <c r="I749" s="86"/>
      <c r="J749" s="36"/>
      <c r="K749" s="86"/>
      <c r="L749" s="36"/>
    </row>
    <row r="750" spans="1:12" x14ac:dyDescent="0.25">
      <c r="A750" s="36"/>
      <c r="B750" s="36"/>
      <c r="C750" s="227"/>
      <c r="D750" s="36"/>
      <c r="E750" s="36"/>
      <c r="F750" s="36"/>
      <c r="G750" s="36"/>
      <c r="H750" s="36"/>
      <c r="I750" s="86"/>
      <c r="J750" s="36"/>
      <c r="K750" s="86"/>
      <c r="L750" s="36"/>
    </row>
    <row r="751" spans="1:12" x14ac:dyDescent="0.25">
      <c r="A751" s="36"/>
      <c r="B751" s="36"/>
      <c r="C751" s="227"/>
      <c r="D751" s="36"/>
      <c r="E751" s="36"/>
      <c r="F751" s="36"/>
      <c r="G751" s="36"/>
      <c r="H751" s="36"/>
      <c r="I751" s="86"/>
      <c r="J751" s="36"/>
      <c r="K751" s="86"/>
      <c r="L751" s="36"/>
    </row>
    <row r="752" spans="1:12" x14ac:dyDescent="0.25">
      <c r="A752" s="36"/>
      <c r="B752" s="36"/>
      <c r="C752" s="227"/>
      <c r="D752" s="36"/>
      <c r="E752" s="36"/>
      <c r="F752" s="36"/>
      <c r="G752" s="36"/>
      <c r="H752" s="36"/>
      <c r="I752" s="86"/>
      <c r="J752" s="36"/>
      <c r="K752" s="86"/>
      <c r="L752" s="36"/>
    </row>
  </sheetData>
  <sheetProtection sort="0" autoFilter="0"/>
  <phoneticPr fontId="20" type="noConversion"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Marque Textile" prompt="La saisie de la marque, si elle n'apparaît, pas doit se faire dans la feuille Hypothése de ventes &quot;Marque Textile&quot;" xr:uid="{52BE64D8-419D-436F-B610-928B31E7CE50}">
          <x14:formula1>
            <xm:f>'Hypothése des ventes'!$P$4:$P$13</xm:f>
          </x14:formula1>
          <xm:sqref>A1:A1048576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P56"/>
  <sheetViews>
    <sheetView zoomScale="80" zoomScaleNormal="80" workbookViewId="0">
      <pane ySplit="1" topLeftCell="A2" activePane="bottomLeft" state="frozen"/>
      <selection pane="bottomLeft" activeCell="C59" sqref="C59"/>
    </sheetView>
  </sheetViews>
  <sheetFormatPr baseColWidth="10" defaultColWidth="11.5703125" defaultRowHeight="15" x14ac:dyDescent="0.25"/>
  <cols>
    <col min="1" max="1" width="9.85546875" style="49" bestFit="1" customWidth="1"/>
    <col min="2" max="2" width="12.140625" style="49" customWidth="1"/>
    <col min="3" max="3" width="6.42578125" style="49" customWidth="1"/>
    <col min="4" max="4" width="11.42578125" style="49" customWidth="1"/>
    <col min="5" max="5" width="32.85546875" style="49" customWidth="1"/>
    <col min="6" max="6" width="8.5703125" style="49" bestFit="1" customWidth="1"/>
    <col min="7" max="7" width="4.5703125" style="49" bestFit="1" customWidth="1"/>
    <col min="8" max="8" width="6.5703125" style="49" bestFit="1" customWidth="1"/>
    <col min="9" max="9" width="9.140625" style="296" bestFit="1" customWidth="1"/>
    <col min="10" max="10" width="7.5703125" style="49" bestFit="1" customWidth="1"/>
    <col min="11" max="11" width="6.42578125" style="296" bestFit="1" customWidth="1"/>
    <col min="12" max="12" width="12.140625" style="49" bestFit="1" customWidth="1"/>
    <col min="13" max="13" width="9.7109375" style="253" bestFit="1" customWidth="1"/>
    <col min="14" max="14" width="8.28515625" style="49" bestFit="1" customWidth="1"/>
    <col min="15" max="15" width="12.85546875" style="49" bestFit="1" customWidth="1"/>
    <col min="16" max="16" width="13.42578125" style="49" bestFit="1" customWidth="1"/>
    <col min="17" max="21" width="7.42578125" style="50" bestFit="1" customWidth="1"/>
    <col min="22" max="22" width="9.5703125" style="50" bestFit="1" customWidth="1"/>
    <col min="23" max="23" width="8.85546875" style="50" bestFit="1" customWidth="1"/>
    <col min="24" max="24" width="9.7109375" style="50" bestFit="1" customWidth="1"/>
    <col min="25" max="25" width="9.28515625" style="50" bestFit="1" customWidth="1"/>
    <col min="26" max="26" width="9.42578125" style="50" bestFit="1" customWidth="1"/>
    <col min="27" max="27" width="10.5703125" style="50" bestFit="1" customWidth="1"/>
    <col min="28" max="28" width="7.42578125" style="50" bestFit="1" customWidth="1"/>
    <col min="29" max="29" width="16.7109375" style="10" hidden="1" customWidth="1"/>
    <col min="30" max="30" width="14.140625" style="10" hidden="1" customWidth="1"/>
    <col min="31" max="31" width="12.7109375" style="10" hidden="1" customWidth="1"/>
    <col min="32" max="32" width="13" style="10" hidden="1" customWidth="1"/>
    <col min="33" max="33" width="7.42578125" style="10" hidden="1" customWidth="1"/>
    <col min="34" max="36" width="6.7109375" style="10" hidden="1" customWidth="1"/>
    <col min="37" max="37" width="10.28515625" style="10" hidden="1" customWidth="1"/>
    <col min="38" max="38" width="10" style="10" hidden="1" customWidth="1"/>
    <col min="39" max="39" width="12" style="10" hidden="1" customWidth="1"/>
    <col min="40" max="40" width="11.5703125" style="10" hidden="1" customWidth="1"/>
    <col min="41" max="41" width="11.28515625" style="10" hidden="1" customWidth="1"/>
    <col min="42" max="42" width="14" style="12" hidden="1" customWidth="1"/>
    <col min="43" max="16384" width="11.5703125" style="4"/>
  </cols>
  <sheetData>
    <row r="1" spans="1:42" s="276" customFormat="1" ht="14.45" customHeight="1" x14ac:dyDescent="0.25">
      <c r="A1" s="257" t="s">
        <v>0</v>
      </c>
      <c r="B1" s="258" t="s">
        <v>1</v>
      </c>
      <c r="C1" s="259" t="s">
        <v>2</v>
      </c>
      <c r="D1" s="260" t="s">
        <v>3</v>
      </c>
      <c r="E1" s="261" t="s">
        <v>4</v>
      </c>
      <c r="F1" s="258" t="s">
        <v>5</v>
      </c>
      <c r="G1" s="258" t="s">
        <v>17</v>
      </c>
      <c r="H1" s="262" t="s">
        <v>18</v>
      </c>
      <c r="I1" s="263" t="s">
        <v>19</v>
      </c>
      <c r="J1" s="264" t="s">
        <v>20</v>
      </c>
      <c r="K1" s="265" t="s">
        <v>21</v>
      </c>
      <c r="L1" s="266" t="s">
        <v>22</v>
      </c>
      <c r="M1" s="267" t="s">
        <v>235</v>
      </c>
      <c r="N1" s="261" t="s">
        <v>198</v>
      </c>
      <c r="O1" s="268" t="s">
        <v>6</v>
      </c>
      <c r="P1" s="268" t="s">
        <v>7</v>
      </c>
      <c r="Q1" s="268" t="s">
        <v>166</v>
      </c>
      <c r="R1" s="268" t="s">
        <v>167</v>
      </c>
      <c r="S1" s="269" t="s">
        <v>168</v>
      </c>
      <c r="T1" s="269" t="s">
        <v>8</v>
      </c>
      <c r="U1" s="269" t="s">
        <v>9</v>
      </c>
      <c r="V1" s="270" t="s">
        <v>10</v>
      </c>
      <c r="W1" s="270" t="s">
        <v>11</v>
      </c>
      <c r="X1" s="270" t="s">
        <v>12</v>
      </c>
      <c r="Y1" s="270" t="s">
        <v>13</v>
      </c>
      <c r="Z1" s="270" t="s">
        <v>14</v>
      </c>
      <c r="AA1" s="270" t="s">
        <v>15</v>
      </c>
      <c r="AB1" s="271" t="s">
        <v>16</v>
      </c>
      <c r="AC1" s="272" t="s">
        <v>155</v>
      </c>
      <c r="AD1" s="273" t="s">
        <v>156</v>
      </c>
      <c r="AE1" s="272" t="s">
        <v>157</v>
      </c>
      <c r="AF1" s="274" t="s">
        <v>159</v>
      </c>
      <c r="AG1" s="274" t="s">
        <v>169</v>
      </c>
      <c r="AH1" s="274" t="s">
        <v>170</v>
      </c>
      <c r="AI1" s="274" t="s">
        <v>171</v>
      </c>
      <c r="AJ1" s="274" t="s">
        <v>172</v>
      </c>
      <c r="AK1" s="273" t="s">
        <v>158</v>
      </c>
      <c r="AL1" s="273" t="s">
        <v>164</v>
      </c>
      <c r="AM1" s="273" t="s">
        <v>163</v>
      </c>
      <c r="AN1" s="272" t="s">
        <v>160</v>
      </c>
      <c r="AO1" s="273" t="s">
        <v>161</v>
      </c>
      <c r="AP1" s="275" t="s">
        <v>162</v>
      </c>
    </row>
    <row r="2" spans="1:42" ht="14.45" customHeight="1" x14ac:dyDescent="0.25">
      <c r="A2" s="442">
        <v>7</v>
      </c>
      <c r="B2" s="438"/>
      <c r="C2" s="438" t="s">
        <v>201</v>
      </c>
      <c r="D2" s="438"/>
      <c r="E2" s="438"/>
      <c r="F2" s="528" t="s">
        <v>57</v>
      </c>
      <c r="G2" s="438"/>
      <c r="H2" s="438"/>
      <c r="I2" s="284"/>
      <c r="J2" s="438"/>
      <c r="K2" s="284"/>
      <c r="L2" s="438"/>
      <c r="M2" s="248">
        <f t="shared" ref="M2:M33" si="0">G2*H2</f>
        <v>0</v>
      </c>
      <c r="N2" s="438" t="s">
        <v>202</v>
      </c>
      <c r="O2" s="438"/>
      <c r="P2" s="43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9"/>
      <c r="AC2" s="8">
        <f t="shared" ref="AC2:AC33" si="1">((H2-(H2*I2))*G2)-(((H2-(H2*I2))*G2)*K2)</f>
        <v>0</v>
      </c>
      <c r="AD2" s="8">
        <f t="shared" ref="AD2:AD33" si="2">G2*J2</f>
        <v>0</v>
      </c>
      <c r="AE2" s="8">
        <f t="shared" ref="AE2:AE33" si="3">IF(AD:AD=0,0,AD:AD/AC:AC)</f>
        <v>0</v>
      </c>
      <c r="AF2" s="8">
        <f>AD2*'Hypothése des ventes'!$G$37</f>
        <v>0</v>
      </c>
      <c r="AG2" s="8">
        <f>(AD2-(AD2*'Hypothése des ventes'!$H$36))*'Hypothése des ventes'!$H$37</f>
        <v>0</v>
      </c>
      <c r="AH2" s="8">
        <f>(AD2-(AD2*'Hypothése des ventes'!$I$36))*'Hypothése des ventes'!$I$37</f>
        <v>0</v>
      </c>
      <c r="AI2" s="8">
        <f>(AD2-(AD2*'Hypothése des ventes'!$J$36))*'Hypothése des ventes'!$J$37</f>
        <v>0</v>
      </c>
      <c r="AJ2" s="8">
        <f>(AD2-(AD2*'Hypothése des ventes'!$K$36))*'Hypothése des ventes'!$K$37</f>
        <v>0</v>
      </c>
      <c r="AK2" s="8">
        <f>-(AC2*'Hypothése des ventes'!$L$37)</f>
        <v>0</v>
      </c>
      <c r="AL2" s="8">
        <f t="shared" ref="AL2:AL33" si="4">AC2*L2</f>
        <v>0</v>
      </c>
      <c r="AM2" s="8">
        <f t="shared" ref="AM2:AM33" si="5">((AF2+AG2+AH2+AI2+AJ2+AK2)*0.8)+AL2</f>
        <v>0</v>
      </c>
      <c r="AN2" s="8">
        <f t="shared" ref="AN2:AN33" si="6">IF(AM:AM=0,0,AM:AM/AC:AC)</f>
        <v>0</v>
      </c>
      <c r="AO2" s="8">
        <f t="shared" ref="AO2:AO33" si="7">AM2-AC2</f>
        <v>0</v>
      </c>
      <c r="AP2" s="9">
        <f t="shared" ref="AP2:AP33" si="8">IF(AO:AO=0,0,AO:AO/AM:AM)</f>
        <v>0</v>
      </c>
    </row>
    <row r="3" spans="1:42" ht="14.45" customHeight="1" x14ac:dyDescent="0.25">
      <c r="A3" s="442">
        <v>7</v>
      </c>
      <c r="B3" s="438"/>
      <c r="C3" s="438" t="s">
        <v>200</v>
      </c>
      <c r="D3" s="438"/>
      <c r="E3" s="438"/>
      <c r="F3" s="438" t="s">
        <v>57</v>
      </c>
      <c r="G3" s="438"/>
      <c r="H3" s="438"/>
      <c r="I3" s="284"/>
      <c r="J3" s="438"/>
      <c r="K3" s="284"/>
      <c r="L3" s="438"/>
      <c r="M3" s="248">
        <f t="shared" si="0"/>
        <v>0</v>
      </c>
      <c r="N3" s="438" t="s">
        <v>202</v>
      </c>
      <c r="O3" s="438"/>
      <c r="P3" s="43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9"/>
      <c r="AC3" s="8">
        <f t="shared" si="1"/>
        <v>0</v>
      </c>
      <c r="AD3" s="8">
        <f t="shared" si="2"/>
        <v>0</v>
      </c>
      <c r="AE3" s="8">
        <f t="shared" si="3"/>
        <v>0</v>
      </c>
      <c r="AF3" s="8">
        <f>AD3*'Hypothése des ventes'!$G$37</f>
        <v>0</v>
      </c>
      <c r="AG3" s="8">
        <f>(AD3-(AD3*'Hypothése des ventes'!$H$36))*'Hypothése des ventes'!$H$37</f>
        <v>0</v>
      </c>
      <c r="AH3" s="8">
        <f>(AD3-(AD3*'Hypothése des ventes'!$I$36))*'Hypothése des ventes'!$I$37</f>
        <v>0</v>
      </c>
      <c r="AI3" s="8">
        <f>(AD3-(AD3*'Hypothése des ventes'!$J$36))*'Hypothése des ventes'!$J$37</f>
        <v>0</v>
      </c>
      <c r="AJ3" s="8">
        <f>(AD3-(AD3*'Hypothése des ventes'!$K$36))*'Hypothése des ventes'!$K$37</f>
        <v>0</v>
      </c>
      <c r="AK3" s="8">
        <f>-(AC3*'Hypothése des ventes'!$L$37)</f>
        <v>0</v>
      </c>
      <c r="AL3" s="8">
        <f t="shared" si="4"/>
        <v>0</v>
      </c>
      <c r="AM3" s="8">
        <f t="shared" si="5"/>
        <v>0</v>
      </c>
      <c r="AN3" s="8">
        <f t="shared" si="6"/>
        <v>0</v>
      </c>
      <c r="AO3" s="8">
        <f t="shared" si="7"/>
        <v>0</v>
      </c>
      <c r="AP3" s="9">
        <f t="shared" si="8"/>
        <v>0</v>
      </c>
    </row>
    <row r="4" spans="1:42" ht="14.45" customHeight="1" x14ac:dyDescent="0.25">
      <c r="A4" s="442">
        <v>7</v>
      </c>
      <c r="B4" s="438"/>
      <c r="C4" s="438" t="s">
        <v>201</v>
      </c>
      <c r="D4" s="438"/>
      <c r="E4" s="438"/>
      <c r="F4" s="484" t="s">
        <v>57</v>
      </c>
      <c r="G4" s="438"/>
      <c r="H4" s="438"/>
      <c r="I4" s="284"/>
      <c r="J4" s="438"/>
      <c r="K4" s="284"/>
      <c r="L4" s="438"/>
      <c r="M4" s="248">
        <f t="shared" si="0"/>
        <v>0</v>
      </c>
      <c r="N4" s="438" t="s">
        <v>199</v>
      </c>
      <c r="O4" s="438"/>
      <c r="P4" s="438"/>
      <c r="Q4" s="28"/>
      <c r="R4" s="28"/>
      <c r="S4" s="28"/>
      <c r="T4" s="28"/>
      <c r="U4" s="28"/>
      <c r="V4" s="28"/>
      <c r="W4" s="28"/>
      <c r="X4" s="28"/>
      <c r="Y4" s="28"/>
      <c r="Z4" s="28"/>
      <c r="AA4" s="28"/>
      <c r="AB4" s="29"/>
      <c r="AC4" s="8">
        <f t="shared" si="1"/>
        <v>0</v>
      </c>
      <c r="AD4" s="8">
        <f t="shared" si="2"/>
        <v>0</v>
      </c>
      <c r="AE4" s="8">
        <f t="shared" si="3"/>
        <v>0</v>
      </c>
      <c r="AF4" s="8">
        <f>AD4*'Hypothése des ventes'!$G$37</f>
        <v>0</v>
      </c>
      <c r="AG4" s="8">
        <f>(AD4-(AD4*'Hypothése des ventes'!$H$36))*'Hypothése des ventes'!$H$37</f>
        <v>0</v>
      </c>
      <c r="AH4" s="8">
        <f>(AD4-(AD4*'Hypothése des ventes'!$I$36))*'Hypothése des ventes'!$I$37</f>
        <v>0</v>
      </c>
      <c r="AI4" s="8">
        <f>(AD4-(AD4*'Hypothése des ventes'!$J$36))*'Hypothése des ventes'!$J$37</f>
        <v>0</v>
      </c>
      <c r="AJ4" s="8">
        <f>(AD4-(AD4*'Hypothése des ventes'!$K$36))*'Hypothése des ventes'!$K$37</f>
        <v>0</v>
      </c>
      <c r="AK4" s="8">
        <f>-(AC4*'Hypothése des ventes'!$L$37)</f>
        <v>0</v>
      </c>
      <c r="AL4" s="8">
        <f t="shared" si="4"/>
        <v>0</v>
      </c>
      <c r="AM4" s="8">
        <f t="shared" si="5"/>
        <v>0</v>
      </c>
      <c r="AN4" s="8">
        <f t="shared" si="6"/>
        <v>0</v>
      </c>
      <c r="AO4" s="8">
        <f t="shared" si="7"/>
        <v>0</v>
      </c>
      <c r="AP4" s="9">
        <f t="shared" si="8"/>
        <v>0</v>
      </c>
    </row>
    <row r="5" spans="1:42" ht="14.45" customHeight="1" x14ac:dyDescent="0.25">
      <c r="A5" s="442">
        <v>7</v>
      </c>
      <c r="B5" s="438"/>
      <c r="C5" s="438" t="s">
        <v>200</v>
      </c>
      <c r="D5" s="438"/>
      <c r="E5" s="438"/>
      <c r="F5" s="438" t="s">
        <v>57</v>
      </c>
      <c r="G5" s="438"/>
      <c r="H5" s="438"/>
      <c r="I5" s="284"/>
      <c r="J5" s="438"/>
      <c r="K5" s="284"/>
      <c r="L5" s="438"/>
      <c r="M5" s="248">
        <f t="shared" si="0"/>
        <v>0</v>
      </c>
      <c r="N5" s="438" t="s">
        <v>199</v>
      </c>
      <c r="O5" s="438"/>
      <c r="P5" s="43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9"/>
      <c r="AC5" s="8">
        <f t="shared" si="1"/>
        <v>0</v>
      </c>
      <c r="AD5" s="8">
        <f t="shared" si="2"/>
        <v>0</v>
      </c>
      <c r="AE5" s="8">
        <f t="shared" si="3"/>
        <v>0</v>
      </c>
      <c r="AF5" s="8">
        <f>AD5*'Hypothése des ventes'!$G$37</f>
        <v>0</v>
      </c>
      <c r="AG5" s="8">
        <f>(AD5-(AD5*'Hypothése des ventes'!$H$36))*'Hypothése des ventes'!$H$37</f>
        <v>0</v>
      </c>
      <c r="AH5" s="8">
        <f>(AD5-(AD5*'Hypothése des ventes'!$I$36))*'Hypothése des ventes'!$I$37</f>
        <v>0</v>
      </c>
      <c r="AI5" s="8">
        <f>(AD5-(AD5*'Hypothése des ventes'!$J$36))*'Hypothése des ventes'!$J$37</f>
        <v>0</v>
      </c>
      <c r="AJ5" s="8">
        <f>(AD5-(AD5*'Hypothése des ventes'!$K$36))*'Hypothése des ventes'!$K$37</f>
        <v>0</v>
      </c>
      <c r="AK5" s="8">
        <f>-(AC5*'Hypothése des ventes'!$L$37)</f>
        <v>0</v>
      </c>
      <c r="AL5" s="8">
        <f t="shared" si="4"/>
        <v>0</v>
      </c>
      <c r="AM5" s="8">
        <f t="shared" si="5"/>
        <v>0</v>
      </c>
      <c r="AN5" s="8">
        <f t="shared" si="6"/>
        <v>0</v>
      </c>
      <c r="AO5" s="8">
        <f t="shared" si="7"/>
        <v>0</v>
      </c>
      <c r="AP5" s="9">
        <f t="shared" si="8"/>
        <v>0</v>
      </c>
    </row>
    <row r="6" spans="1:42" ht="14.45" customHeight="1" x14ac:dyDescent="0.25">
      <c r="A6" s="442">
        <v>8</v>
      </c>
      <c r="B6" s="438"/>
      <c r="C6" s="438" t="s">
        <v>201</v>
      </c>
      <c r="D6" s="438"/>
      <c r="E6" s="438"/>
      <c r="F6" s="528" t="s">
        <v>57</v>
      </c>
      <c r="G6" s="438"/>
      <c r="H6" s="438"/>
      <c r="I6" s="284"/>
      <c r="J6" s="438"/>
      <c r="K6" s="284"/>
      <c r="L6" s="438"/>
      <c r="M6" s="248">
        <f t="shared" si="0"/>
        <v>0</v>
      </c>
      <c r="N6" s="438" t="s">
        <v>202</v>
      </c>
      <c r="O6" s="438"/>
      <c r="P6" s="43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9"/>
      <c r="AC6" s="8">
        <f t="shared" si="1"/>
        <v>0</v>
      </c>
      <c r="AD6" s="8">
        <f t="shared" si="2"/>
        <v>0</v>
      </c>
      <c r="AE6" s="8">
        <f t="shared" si="3"/>
        <v>0</v>
      </c>
      <c r="AF6" s="8">
        <f>AD6*'Hypothése des ventes'!$G$37</f>
        <v>0</v>
      </c>
      <c r="AG6" s="8">
        <f>(AD6-(AD6*'Hypothése des ventes'!$H$36))*'Hypothése des ventes'!$H$37</f>
        <v>0</v>
      </c>
      <c r="AH6" s="8">
        <f>(AD6-(AD6*'Hypothése des ventes'!$I$36))*'Hypothése des ventes'!$I$37</f>
        <v>0</v>
      </c>
      <c r="AI6" s="8">
        <f>(AD6-(AD6*'Hypothése des ventes'!$J$36))*'Hypothése des ventes'!$J$37</f>
        <v>0</v>
      </c>
      <c r="AJ6" s="8">
        <f>(AD6-(AD6*'Hypothése des ventes'!$K$36))*'Hypothése des ventes'!$K$37</f>
        <v>0</v>
      </c>
      <c r="AK6" s="8">
        <f>-(AC6*'Hypothése des ventes'!$L$37)</f>
        <v>0</v>
      </c>
      <c r="AL6" s="8">
        <f t="shared" si="4"/>
        <v>0</v>
      </c>
      <c r="AM6" s="8">
        <f t="shared" si="5"/>
        <v>0</v>
      </c>
      <c r="AN6" s="8">
        <f t="shared" si="6"/>
        <v>0</v>
      </c>
      <c r="AO6" s="8">
        <f t="shared" si="7"/>
        <v>0</v>
      </c>
      <c r="AP6" s="9">
        <f t="shared" si="8"/>
        <v>0</v>
      </c>
    </row>
    <row r="7" spans="1:42" ht="14.45" customHeight="1" x14ac:dyDescent="0.25">
      <c r="A7" s="442">
        <v>8</v>
      </c>
      <c r="B7" s="438"/>
      <c r="C7" s="438" t="s">
        <v>200</v>
      </c>
      <c r="D7" s="438"/>
      <c r="E7" s="438"/>
      <c r="F7" s="438" t="s">
        <v>57</v>
      </c>
      <c r="G7" s="438"/>
      <c r="H7" s="438"/>
      <c r="I7" s="284"/>
      <c r="J7" s="438"/>
      <c r="K7" s="284"/>
      <c r="L7" s="438"/>
      <c r="M7" s="248">
        <f t="shared" si="0"/>
        <v>0</v>
      </c>
      <c r="N7" s="438" t="s">
        <v>202</v>
      </c>
      <c r="O7" s="438"/>
      <c r="P7" s="43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9"/>
      <c r="AC7" s="8">
        <f t="shared" si="1"/>
        <v>0</v>
      </c>
      <c r="AD7" s="8">
        <f t="shared" si="2"/>
        <v>0</v>
      </c>
      <c r="AE7" s="8">
        <f t="shared" si="3"/>
        <v>0</v>
      </c>
      <c r="AF7" s="8">
        <f>AD7*'Hypothése des ventes'!$G$37</f>
        <v>0</v>
      </c>
      <c r="AG7" s="8">
        <f>(AD7-(AD7*'Hypothése des ventes'!$H$36))*'Hypothése des ventes'!$H$37</f>
        <v>0</v>
      </c>
      <c r="AH7" s="8">
        <f>(AD7-(AD7*'Hypothése des ventes'!$I$36))*'Hypothése des ventes'!$I$37</f>
        <v>0</v>
      </c>
      <c r="AI7" s="8">
        <f>(AD7-(AD7*'Hypothése des ventes'!$J$36))*'Hypothése des ventes'!$J$37</f>
        <v>0</v>
      </c>
      <c r="AJ7" s="8">
        <f>(AD7-(AD7*'Hypothése des ventes'!$K$36))*'Hypothése des ventes'!$K$37</f>
        <v>0</v>
      </c>
      <c r="AK7" s="8">
        <f>-(AC7*'Hypothése des ventes'!$L$37)</f>
        <v>0</v>
      </c>
      <c r="AL7" s="8">
        <f t="shared" si="4"/>
        <v>0</v>
      </c>
      <c r="AM7" s="8">
        <f t="shared" si="5"/>
        <v>0</v>
      </c>
      <c r="AN7" s="8">
        <f t="shared" si="6"/>
        <v>0</v>
      </c>
      <c r="AO7" s="8">
        <f t="shared" si="7"/>
        <v>0</v>
      </c>
      <c r="AP7" s="9">
        <f t="shared" si="8"/>
        <v>0</v>
      </c>
    </row>
    <row r="8" spans="1:42" ht="14.45" customHeight="1" x14ac:dyDescent="0.25">
      <c r="A8" s="442">
        <v>8</v>
      </c>
      <c r="B8" s="438"/>
      <c r="C8" s="438" t="s">
        <v>201</v>
      </c>
      <c r="D8" s="438"/>
      <c r="E8" s="438"/>
      <c r="F8" s="484" t="s">
        <v>57</v>
      </c>
      <c r="G8" s="438"/>
      <c r="H8" s="438"/>
      <c r="I8" s="284"/>
      <c r="J8" s="438"/>
      <c r="K8" s="284"/>
      <c r="L8" s="438"/>
      <c r="M8" s="248">
        <f t="shared" si="0"/>
        <v>0</v>
      </c>
      <c r="N8" s="438" t="s">
        <v>199</v>
      </c>
      <c r="O8" s="438"/>
      <c r="P8" s="43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9"/>
      <c r="AC8" s="8">
        <f t="shared" si="1"/>
        <v>0</v>
      </c>
      <c r="AD8" s="8">
        <f t="shared" si="2"/>
        <v>0</v>
      </c>
      <c r="AE8" s="8">
        <f t="shared" si="3"/>
        <v>0</v>
      </c>
      <c r="AF8" s="8">
        <f>AD8*'Hypothése des ventes'!$G$37</f>
        <v>0</v>
      </c>
      <c r="AG8" s="8">
        <f>(AD8-(AD8*'Hypothése des ventes'!$H$36))*'Hypothése des ventes'!$H$37</f>
        <v>0</v>
      </c>
      <c r="AH8" s="8">
        <f>(AD8-(AD8*'Hypothése des ventes'!$I$36))*'Hypothése des ventes'!$I$37</f>
        <v>0</v>
      </c>
      <c r="AI8" s="8">
        <f>(AD8-(AD8*'Hypothése des ventes'!$J$36))*'Hypothése des ventes'!$J$37</f>
        <v>0</v>
      </c>
      <c r="AJ8" s="8">
        <f>(AD8-(AD8*'Hypothése des ventes'!$K$36))*'Hypothése des ventes'!$K$37</f>
        <v>0</v>
      </c>
      <c r="AK8" s="8">
        <f>-(AC8*'Hypothése des ventes'!$L$37)</f>
        <v>0</v>
      </c>
      <c r="AL8" s="8">
        <f t="shared" si="4"/>
        <v>0</v>
      </c>
      <c r="AM8" s="8">
        <f t="shared" si="5"/>
        <v>0</v>
      </c>
      <c r="AN8" s="8">
        <f t="shared" si="6"/>
        <v>0</v>
      </c>
      <c r="AO8" s="8">
        <f t="shared" si="7"/>
        <v>0</v>
      </c>
      <c r="AP8" s="9">
        <f t="shared" si="8"/>
        <v>0</v>
      </c>
    </row>
    <row r="9" spans="1:42" ht="14.45" customHeight="1" x14ac:dyDescent="0.25">
      <c r="A9" s="442">
        <v>8</v>
      </c>
      <c r="B9" s="438"/>
      <c r="C9" s="438" t="s">
        <v>200</v>
      </c>
      <c r="D9" s="438"/>
      <c r="E9" s="438"/>
      <c r="F9" s="438" t="s">
        <v>57</v>
      </c>
      <c r="G9" s="438"/>
      <c r="H9" s="438"/>
      <c r="I9" s="284"/>
      <c r="J9" s="438"/>
      <c r="K9" s="284"/>
      <c r="L9" s="438"/>
      <c r="M9" s="248">
        <f t="shared" si="0"/>
        <v>0</v>
      </c>
      <c r="N9" s="438" t="s">
        <v>199</v>
      </c>
      <c r="O9" s="438"/>
      <c r="P9" s="43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9"/>
      <c r="AC9" s="8">
        <f t="shared" si="1"/>
        <v>0</v>
      </c>
      <c r="AD9" s="8">
        <f t="shared" si="2"/>
        <v>0</v>
      </c>
      <c r="AE9" s="8">
        <f t="shared" si="3"/>
        <v>0</v>
      </c>
      <c r="AF9" s="8">
        <f>AD9*'Hypothése des ventes'!$G$37</f>
        <v>0</v>
      </c>
      <c r="AG9" s="8">
        <f>(AD9-(AD9*'Hypothése des ventes'!$H$36))*'Hypothése des ventes'!$H$37</f>
        <v>0</v>
      </c>
      <c r="AH9" s="8">
        <f>(AD9-(AD9*'Hypothése des ventes'!$I$36))*'Hypothése des ventes'!$I$37</f>
        <v>0</v>
      </c>
      <c r="AI9" s="8">
        <f>(AD9-(AD9*'Hypothése des ventes'!$J$36))*'Hypothése des ventes'!$J$37</f>
        <v>0</v>
      </c>
      <c r="AJ9" s="8">
        <f>(AD9-(AD9*'Hypothése des ventes'!$K$36))*'Hypothése des ventes'!$K$37</f>
        <v>0</v>
      </c>
      <c r="AK9" s="8">
        <f>-(AC9*'Hypothése des ventes'!$L$37)</f>
        <v>0</v>
      </c>
      <c r="AL9" s="8">
        <f t="shared" si="4"/>
        <v>0</v>
      </c>
      <c r="AM9" s="8">
        <f t="shared" si="5"/>
        <v>0</v>
      </c>
      <c r="AN9" s="8">
        <f t="shared" si="6"/>
        <v>0</v>
      </c>
      <c r="AO9" s="8">
        <f t="shared" si="7"/>
        <v>0</v>
      </c>
      <c r="AP9" s="9">
        <f t="shared" si="8"/>
        <v>0</v>
      </c>
    </row>
    <row r="10" spans="1:42" ht="14.45" customHeight="1" x14ac:dyDescent="0.25">
      <c r="A10" s="442">
        <v>9</v>
      </c>
      <c r="B10" s="438"/>
      <c r="C10" s="438" t="s">
        <v>201</v>
      </c>
      <c r="D10" s="438"/>
      <c r="E10" s="438"/>
      <c r="F10" s="528" t="s">
        <v>57</v>
      </c>
      <c r="G10" s="438"/>
      <c r="H10" s="438"/>
      <c r="I10" s="284"/>
      <c r="J10" s="438"/>
      <c r="K10" s="284"/>
      <c r="L10" s="438"/>
      <c r="M10" s="248">
        <f t="shared" si="0"/>
        <v>0</v>
      </c>
      <c r="N10" s="438" t="s">
        <v>202</v>
      </c>
      <c r="O10" s="438"/>
      <c r="P10" s="43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9"/>
      <c r="AC10" s="8">
        <f t="shared" si="1"/>
        <v>0</v>
      </c>
      <c r="AD10" s="8">
        <f t="shared" si="2"/>
        <v>0</v>
      </c>
      <c r="AE10" s="8">
        <f t="shared" si="3"/>
        <v>0</v>
      </c>
      <c r="AF10" s="8">
        <f>AD10*'Hypothése des ventes'!$G$37</f>
        <v>0</v>
      </c>
      <c r="AG10" s="8">
        <f>(AD10-(AD10*'Hypothése des ventes'!$H$36))*'Hypothése des ventes'!$H$37</f>
        <v>0</v>
      </c>
      <c r="AH10" s="8">
        <f>(AD10-(AD10*'Hypothése des ventes'!$I$36))*'Hypothése des ventes'!$I$37</f>
        <v>0</v>
      </c>
      <c r="AI10" s="8">
        <f>(AD10-(AD10*'Hypothése des ventes'!$J$36))*'Hypothése des ventes'!$J$37</f>
        <v>0</v>
      </c>
      <c r="AJ10" s="8">
        <f>(AD10-(AD10*'Hypothése des ventes'!$K$36))*'Hypothése des ventes'!$K$37</f>
        <v>0</v>
      </c>
      <c r="AK10" s="8">
        <f>-(AC10*'Hypothése des ventes'!$L$37)</f>
        <v>0</v>
      </c>
      <c r="AL10" s="8">
        <f t="shared" si="4"/>
        <v>0</v>
      </c>
      <c r="AM10" s="8">
        <f t="shared" si="5"/>
        <v>0</v>
      </c>
      <c r="AN10" s="8">
        <f t="shared" si="6"/>
        <v>0</v>
      </c>
      <c r="AO10" s="8">
        <f t="shared" si="7"/>
        <v>0</v>
      </c>
      <c r="AP10" s="9">
        <f t="shared" si="8"/>
        <v>0</v>
      </c>
    </row>
    <row r="11" spans="1:42" ht="14.45" customHeight="1" x14ac:dyDescent="0.25">
      <c r="A11" s="442">
        <v>9</v>
      </c>
      <c r="B11" s="438"/>
      <c r="C11" s="438" t="s">
        <v>200</v>
      </c>
      <c r="D11" s="438"/>
      <c r="E11" s="438"/>
      <c r="F11" s="438" t="s">
        <v>57</v>
      </c>
      <c r="G11" s="438"/>
      <c r="H11" s="438"/>
      <c r="I11" s="284"/>
      <c r="J11" s="438"/>
      <c r="K11" s="284"/>
      <c r="L11" s="438"/>
      <c r="M11" s="248">
        <f t="shared" si="0"/>
        <v>0</v>
      </c>
      <c r="N11" s="438" t="s">
        <v>202</v>
      </c>
      <c r="O11" s="438"/>
      <c r="P11" s="43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9"/>
      <c r="AC11" s="8">
        <f t="shared" si="1"/>
        <v>0</v>
      </c>
      <c r="AD11" s="8">
        <f t="shared" si="2"/>
        <v>0</v>
      </c>
      <c r="AE11" s="8">
        <f t="shared" si="3"/>
        <v>0</v>
      </c>
      <c r="AF11" s="8">
        <f>AD11*'Hypothése des ventes'!$G$37</f>
        <v>0</v>
      </c>
      <c r="AG11" s="8">
        <f>(AD11-(AD11*'Hypothése des ventes'!$H$36))*'Hypothése des ventes'!$H$37</f>
        <v>0</v>
      </c>
      <c r="AH11" s="8">
        <f>(AD11-(AD11*'Hypothése des ventes'!$I$36))*'Hypothése des ventes'!$I$37</f>
        <v>0</v>
      </c>
      <c r="AI11" s="8">
        <f>(AD11-(AD11*'Hypothése des ventes'!$J$36))*'Hypothése des ventes'!$J$37</f>
        <v>0</v>
      </c>
      <c r="AJ11" s="8">
        <f>(AD11-(AD11*'Hypothése des ventes'!$K$36))*'Hypothése des ventes'!$K$37</f>
        <v>0</v>
      </c>
      <c r="AK11" s="8">
        <f>-(AC11*'Hypothése des ventes'!$L$37)</f>
        <v>0</v>
      </c>
      <c r="AL11" s="8">
        <f t="shared" si="4"/>
        <v>0</v>
      </c>
      <c r="AM11" s="8">
        <f t="shared" si="5"/>
        <v>0</v>
      </c>
      <c r="AN11" s="8">
        <f t="shared" si="6"/>
        <v>0</v>
      </c>
      <c r="AO11" s="8">
        <f t="shared" si="7"/>
        <v>0</v>
      </c>
      <c r="AP11" s="9">
        <f t="shared" si="8"/>
        <v>0</v>
      </c>
    </row>
    <row r="12" spans="1:42" ht="14.45" customHeight="1" x14ac:dyDescent="0.25">
      <c r="A12" s="442">
        <v>9</v>
      </c>
      <c r="B12" s="438"/>
      <c r="C12" s="438" t="s">
        <v>201</v>
      </c>
      <c r="D12" s="438"/>
      <c r="E12" s="438"/>
      <c r="F12" s="484" t="s">
        <v>57</v>
      </c>
      <c r="G12" s="438"/>
      <c r="H12" s="438"/>
      <c r="I12" s="284"/>
      <c r="J12" s="438"/>
      <c r="K12" s="284"/>
      <c r="L12" s="438"/>
      <c r="M12" s="248">
        <f t="shared" si="0"/>
        <v>0</v>
      </c>
      <c r="N12" s="438" t="s">
        <v>199</v>
      </c>
      <c r="O12" s="438"/>
      <c r="P12" s="43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9"/>
      <c r="AC12" s="8">
        <f t="shared" si="1"/>
        <v>0</v>
      </c>
      <c r="AD12" s="8">
        <f t="shared" si="2"/>
        <v>0</v>
      </c>
      <c r="AE12" s="8">
        <f t="shared" si="3"/>
        <v>0</v>
      </c>
      <c r="AF12" s="8">
        <f>AD12*'Hypothése des ventes'!$G$37</f>
        <v>0</v>
      </c>
      <c r="AG12" s="8">
        <f>(AD12-(AD12*'Hypothése des ventes'!$H$36))*'Hypothése des ventes'!$H$37</f>
        <v>0</v>
      </c>
      <c r="AH12" s="8">
        <f>(AD12-(AD12*'Hypothése des ventes'!$I$36))*'Hypothése des ventes'!$I$37</f>
        <v>0</v>
      </c>
      <c r="AI12" s="8">
        <f>(AD12-(AD12*'Hypothése des ventes'!$J$36))*'Hypothése des ventes'!$J$37</f>
        <v>0</v>
      </c>
      <c r="AJ12" s="8">
        <f>(AD12-(AD12*'Hypothése des ventes'!$K$36))*'Hypothése des ventes'!$K$37</f>
        <v>0</v>
      </c>
      <c r="AK12" s="8">
        <f>-(AC12*'Hypothése des ventes'!$L$37)</f>
        <v>0</v>
      </c>
      <c r="AL12" s="8">
        <f t="shared" si="4"/>
        <v>0</v>
      </c>
      <c r="AM12" s="8">
        <f t="shared" si="5"/>
        <v>0</v>
      </c>
      <c r="AN12" s="8">
        <f t="shared" si="6"/>
        <v>0</v>
      </c>
      <c r="AO12" s="8">
        <f t="shared" si="7"/>
        <v>0</v>
      </c>
      <c r="AP12" s="9">
        <f t="shared" si="8"/>
        <v>0</v>
      </c>
    </row>
    <row r="13" spans="1:42" ht="14.45" customHeight="1" x14ac:dyDescent="0.25">
      <c r="A13" s="442">
        <v>9</v>
      </c>
      <c r="B13" s="438"/>
      <c r="C13" s="438" t="s">
        <v>200</v>
      </c>
      <c r="D13" s="438"/>
      <c r="E13" s="438"/>
      <c r="F13" s="438" t="s">
        <v>57</v>
      </c>
      <c r="G13" s="438"/>
      <c r="H13" s="438"/>
      <c r="I13" s="284"/>
      <c r="J13" s="438"/>
      <c r="K13" s="284"/>
      <c r="L13" s="438"/>
      <c r="M13" s="248">
        <f t="shared" si="0"/>
        <v>0</v>
      </c>
      <c r="N13" s="438" t="s">
        <v>199</v>
      </c>
      <c r="O13" s="438"/>
      <c r="P13" s="43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9"/>
      <c r="AC13" s="8">
        <f t="shared" si="1"/>
        <v>0</v>
      </c>
      <c r="AD13" s="8">
        <f t="shared" si="2"/>
        <v>0</v>
      </c>
      <c r="AE13" s="8">
        <f t="shared" si="3"/>
        <v>0</v>
      </c>
      <c r="AF13" s="8">
        <f>AD13*'Hypothése des ventes'!$G$37</f>
        <v>0</v>
      </c>
      <c r="AG13" s="8">
        <f>(AD13-(AD13*'Hypothése des ventes'!$H$36))*'Hypothése des ventes'!$H$37</f>
        <v>0</v>
      </c>
      <c r="AH13" s="8">
        <f>(AD13-(AD13*'Hypothése des ventes'!$I$36))*'Hypothése des ventes'!$I$37</f>
        <v>0</v>
      </c>
      <c r="AI13" s="8">
        <f>(AD13-(AD13*'Hypothése des ventes'!$J$36))*'Hypothése des ventes'!$J$37</f>
        <v>0</v>
      </c>
      <c r="AJ13" s="8">
        <f>(AD13-(AD13*'Hypothése des ventes'!$K$36))*'Hypothése des ventes'!$K$37</f>
        <v>0</v>
      </c>
      <c r="AK13" s="8">
        <f>-(AC13*'Hypothése des ventes'!$L$37)</f>
        <v>0</v>
      </c>
      <c r="AL13" s="8">
        <f t="shared" si="4"/>
        <v>0</v>
      </c>
      <c r="AM13" s="8">
        <f t="shared" si="5"/>
        <v>0</v>
      </c>
      <c r="AN13" s="8">
        <f t="shared" si="6"/>
        <v>0</v>
      </c>
      <c r="AO13" s="8">
        <f t="shared" si="7"/>
        <v>0</v>
      </c>
      <c r="AP13" s="9">
        <f t="shared" si="8"/>
        <v>0</v>
      </c>
    </row>
    <row r="14" spans="1:42" ht="14.45" customHeight="1" x14ac:dyDescent="0.25">
      <c r="A14" s="442">
        <v>10</v>
      </c>
      <c r="B14" s="438"/>
      <c r="C14" s="438" t="s">
        <v>201</v>
      </c>
      <c r="D14" s="438"/>
      <c r="E14" s="438"/>
      <c r="F14" s="484" t="s">
        <v>57</v>
      </c>
      <c r="G14" s="438"/>
      <c r="H14" s="438"/>
      <c r="I14" s="284"/>
      <c r="J14" s="438"/>
      <c r="K14" s="284"/>
      <c r="L14" s="438"/>
      <c r="M14" s="248">
        <f t="shared" si="0"/>
        <v>0</v>
      </c>
      <c r="N14" s="438" t="s">
        <v>202</v>
      </c>
      <c r="O14" s="438"/>
      <c r="P14" s="43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9"/>
      <c r="AC14" s="8">
        <f t="shared" si="1"/>
        <v>0</v>
      </c>
      <c r="AD14" s="8">
        <f t="shared" si="2"/>
        <v>0</v>
      </c>
      <c r="AE14" s="8">
        <f t="shared" si="3"/>
        <v>0</v>
      </c>
      <c r="AF14" s="8">
        <f>AD14*'Hypothése des ventes'!$G$37</f>
        <v>0</v>
      </c>
      <c r="AG14" s="8">
        <f>(AD14-(AD14*'Hypothése des ventes'!$H$36))*'Hypothése des ventes'!$H$37</f>
        <v>0</v>
      </c>
      <c r="AH14" s="8">
        <f>(AD14-(AD14*'Hypothése des ventes'!$I$36))*'Hypothése des ventes'!$I$37</f>
        <v>0</v>
      </c>
      <c r="AI14" s="8">
        <f>(AD14-(AD14*'Hypothése des ventes'!$J$36))*'Hypothése des ventes'!$J$37</f>
        <v>0</v>
      </c>
      <c r="AJ14" s="8">
        <f>(AD14-(AD14*'Hypothése des ventes'!$K$36))*'Hypothése des ventes'!$K$37</f>
        <v>0</v>
      </c>
      <c r="AK14" s="8">
        <f>-(AC14*'Hypothése des ventes'!$L$37)</f>
        <v>0</v>
      </c>
      <c r="AL14" s="8">
        <f t="shared" si="4"/>
        <v>0</v>
      </c>
      <c r="AM14" s="8">
        <f t="shared" si="5"/>
        <v>0</v>
      </c>
      <c r="AN14" s="8">
        <f t="shared" si="6"/>
        <v>0</v>
      </c>
      <c r="AO14" s="8">
        <f t="shared" si="7"/>
        <v>0</v>
      </c>
      <c r="AP14" s="9">
        <f t="shared" si="8"/>
        <v>0</v>
      </c>
    </row>
    <row r="15" spans="1:42" ht="14.45" customHeight="1" x14ac:dyDescent="0.25">
      <c r="A15" s="442">
        <v>10</v>
      </c>
      <c r="B15" s="438"/>
      <c r="C15" s="438" t="s">
        <v>200</v>
      </c>
      <c r="D15" s="438"/>
      <c r="E15" s="438"/>
      <c r="F15" s="438" t="s">
        <v>57</v>
      </c>
      <c r="G15" s="438"/>
      <c r="H15" s="438"/>
      <c r="I15" s="284"/>
      <c r="J15" s="438"/>
      <c r="K15" s="284"/>
      <c r="L15" s="438"/>
      <c r="M15" s="248">
        <f t="shared" si="0"/>
        <v>0</v>
      </c>
      <c r="N15" s="438" t="s">
        <v>202</v>
      </c>
      <c r="O15" s="438"/>
      <c r="P15" s="43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9"/>
      <c r="AC15" s="8">
        <f t="shared" si="1"/>
        <v>0</v>
      </c>
      <c r="AD15" s="8">
        <f t="shared" si="2"/>
        <v>0</v>
      </c>
      <c r="AE15" s="8">
        <f t="shared" si="3"/>
        <v>0</v>
      </c>
      <c r="AF15" s="8">
        <f>AD15*'Hypothése des ventes'!$G$37</f>
        <v>0</v>
      </c>
      <c r="AG15" s="8">
        <f>(AD15-(AD15*'Hypothése des ventes'!$H$36))*'Hypothése des ventes'!$H$37</f>
        <v>0</v>
      </c>
      <c r="AH15" s="8">
        <f>(AD15-(AD15*'Hypothése des ventes'!$I$36))*'Hypothése des ventes'!$I$37</f>
        <v>0</v>
      </c>
      <c r="AI15" s="8">
        <f>(AD15-(AD15*'Hypothése des ventes'!$J$36))*'Hypothése des ventes'!$J$37</f>
        <v>0</v>
      </c>
      <c r="AJ15" s="8">
        <f>(AD15-(AD15*'Hypothése des ventes'!$K$36))*'Hypothése des ventes'!$K$37</f>
        <v>0</v>
      </c>
      <c r="AK15" s="8">
        <f>-(AC15*'Hypothése des ventes'!$L$37)</f>
        <v>0</v>
      </c>
      <c r="AL15" s="8">
        <f t="shared" si="4"/>
        <v>0</v>
      </c>
      <c r="AM15" s="8">
        <f t="shared" si="5"/>
        <v>0</v>
      </c>
      <c r="AN15" s="8">
        <f t="shared" si="6"/>
        <v>0</v>
      </c>
      <c r="AO15" s="8">
        <f t="shared" si="7"/>
        <v>0</v>
      </c>
      <c r="AP15" s="9">
        <f t="shared" si="8"/>
        <v>0</v>
      </c>
    </row>
    <row r="16" spans="1:42" ht="14.45" customHeight="1" x14ac:dyDescent="0.25">
      <c r="A16" s="442">
        <v>10</v>
      </c>
      <c r="B16" s="438"/>
      <c r="C16" s="438" t="s">
        <v>200</v>
      </c>
      <c r="D16" s="438"/>
      <c r="E16" s="438"/>
      <c r="F16" s="438" t="s">
        <v>57</v>
      </c>
      <c r="G16" s="438"/>
      <c r="H16" s="438"/>
      <c r="I16" s="284"/>
      <c r="J16" s="438"/>
      <c r="K16" s="284"/>
      <c r="L16" s="438"/>
      <c r="M16" s="248">
        <f t="shared" si="0"/>
        <v>0</v>
      </c>
      <c r="N16" s="438" t="s">
        <v>199</v>
      </c>
      <c r="O16" s="438"/>
      <c r="P16" s="43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9"/>
      <c r="AC16" s="8">
        <f t="shared" si="1"/>
        <v>0</v>
      </c>
      <c r="AD16" s="8">
        <f t="shared" si="2"/>
        <v>0</v>
      </c>
      <c r="AE16" s="8">
        <f t="shared" si="3"/>
        <v>0</v>
      </c>
      <c r="AF16" s="8">
        <f>AD16*'Hypothése des ventes'!$G$37</f>
        <v>0</v>
      </c>
      <c r="AG16" s="8">
        <f>(AD16-(AD16*'Hypothése des ventes'!$H$36))*'Hypothése des ventes'!$H$37</f>
        <v>0</v>
      </c>
      <c r="AH16" s="8">
        <f>(AD16-(AD16*'Hypothése des ventes'!$I$36))*'Hypothése des ventes'!$I$37</f>
        <v>0</v>
      </c>
      <c r="AI16" s="8">
        <f>(AD16-(AD16*'Hypothése des ventes'!$J$36))*'Hypothése des ventes'!$J$37</f>
        <v>0</v>
      </c>
      <c r="AJ16" s="8">
        <f>(AD16-(AD16*'Hypothése des ventes'!$K$36))*'Hypothése des ventes'!$K$37</f>
        <v>0</v>
      </c>
      <c r="AK16" s="8">
        <f>-(AC16*'Hypothése des ventes'!$L$37)</f>
        <v>0</v>
      </c>
      <c r="AL16" s="8">
        <f t="shared" si="4"/>
        <v>0</v>
      </c>
      <c r="AM16" s="8">
        <f t="shared" si="5"/>
        <v>0</v>
      </c>
      <c r="AN16" s="8">
        <f t="shared" si="6"/>
        <v>0</v>
      </c>
      <c r="AO16" s="8">
        <f t="shared" si="7"/>
        <v>0</v>
      </c>
      <c r="AP16" s="9">
        <f t="shared" si="8"/>
        <v>0</v>
      </c>
    </row>
    <row r="17" spans="1:42" ht="14.45" customHeight="1" x14ac:dyDescent="0.25">
      <c r="A17" s="442">
        <v>10</v>
      </c>
      <c r="B17" s="438"/>
      <c r="C17" s="438" t="s">
        <v>201</v>
      </c>
      <c r="D17" s="438"/>
      <c r="E17" s="438"/>
      <c r="F17" s="438" t="s">
        <v>57</v>
      </c>
      <c r="G17" s="438"/>
      <c r="H17" s="438"/>
      <c r="I17" s="284"/>
      <c r="J17" s="438"/>
      <c r="K17" s="284"/>
      <c r="L17" s="438"/>
      <c r="M17" s="248">
        <f t="shared" si="0"/>
        <v>0</v>
      </c>
      <c r="N17" s="438" t="s">
        <v>199</v>
      </c>
      <c r="O17" s="438"/>
      <c r="P17" s="43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9"/>
      <c r="AC17" s="8">
        <f t="shared" si="1"/>
        <v>0</v>
      </c>
      <c r="AD17" s="8">
        <f t="shared" si="2"/>
        <v>0</v>
      </c>
      <c r="AE17" s="8">
        <f t="shared" si="3"/>
        <v>0</v>
      </c>
      <c r="AF17" s="8">
        <f>AD17*'Hypothése des ventes'!$G$37</f>
        <v>0</v>
      </c>
      <c r="AG17" s="8">
        <f>(AD17-(AD17*'Hypothése des ventes'!$H$36))*'Hypothése des ventes'!$H$37</f>
        <v>0</v>
      </c>
      <c r="AH17" s="8">
        <f>(AD17-(AD17*'Hypothése des ventes'!$I$36))*'Hypothése des ventes'!$I$37</f>
        <v>0</v>
      </c>
      <c r="AI17" s="8">
        <f>(AD17-(AD17*'Hypothése des ventes'!$J$36))*'Hypothése des ventes'!$J$37</f>
        <v>0</v>
      </c>
      <c r="AJ17" s="8">
        <f>(AD17-(AD17*'Hypothése des ventes'!$K$36))*'Hypothése des ventes'!$K$37</f>
        <v>0</v>
      </c>
      <c r="AK17" s="8">
        <f>-(AC17*'Hypothése des ventes'!$L$37)</f>
        <v>0</v>
      </c>
      <c r="AL17" s="8">
        <f t="shared" si="4"/>
        <v>0</v>
      </c>
      <c r="AM17" s="8">
        <f t="shared" si="5"/>
        <v>0</v>
      </c>
      <c r="AN17" s="8">
        <f t="shared" si="6"/>
        <v>0</v>
      </c>
      <c r="AO17" s="8">
        <f t="shared" si="7"/>
        <v>0</v>
      </c>
      <c r="AP17" s="9">
        <f t="shared" si="8"/>
        <v>0</v>
      </c>
    </row>
    <row r="18" spans="1:42" ht="14.45" customHeight="1" x14ac:dyDescent="0.25">
      <c r="A18" s="277" t="s">
        <v>99</v>
      </c>
      <c r="B18" s="278"/>
      <c r="C18" s="279" t="s">
        <v>200</v>
      </c>
      <c r="D18" s="280" t="s">
        <v>100</v>
      </c>
      <c r="E18" s="26" t="s">
        <v>101</v>
      </c>
      <c r="F18" s="278" t="s">
        <v>57</v>
      </c>
      <c r="G18" s="278">
        <v>11</v>
      </c>
      <c r="H18" s="281">
        <v>69.97</v>
      </c>
      <c r="I18" s="282">
        <v>0.16</v>
      </c>
      <c r="J18" s="283">
        <v>139</v>
      </c>
      <c r="K18" s="286">
        <v>0.02</v>
      </c>
      <c r="L18" s="285"/>
      <c r="M18" s="252">
        <f t="shared" si="0"/>
        <v>769.67</v>
      </c>
      <c r="N18" s="26" t="s">
        <v>199</v>
      </c>
      <c r="O18" s="27">
        <v>43709</v>
      </c>
      <c r="P18" s="27"/>
      <c r="Q18" s="27"/>
      <c r="R18" s="27"/>
      <c r="S18" s="28"/>
      <c r="T18" s="28"/>
      <c r="U18" s="28"/>
      <c r="V18" s="28"/>
      <c r="W18" s="28"/>
      <c r="X18" s="28"/>
      <c r="Y18" s="28"/>
      <c r="Z18" s="28"/>
      <c r="AA18" s="28"/>
      <c r="AB18" s="29"/>
      <c r="AC18" s="248">
        <f t="shared" si="1"/>
        <v>633.59234399999991</v>
      </c>
      <c r="AD18" s="248">
        <f t="shared" si="2"/>
        <v>1529</v>
      </c>
      <c r="AE18" s="248">
        <f t="shared" si="3"/>
        <v>2.4132236042296626</v>
      </c>
      <c r="AF18" s="248">
        <f>AD18*'Hypothése des ventes'!$G$37</f>
        <v>917.4</v>
      </c>
      <c r="AG18" s="248">
        <f>(AD18-(AD18*'Hypothése des ventes'!$H$36))*'Hypothése des ventes'!$H$37</f>
        <v>0</v>
      </c>
      <c r="AH18" s="248">
        <f>(AD18-(AD18*'Hypothése des ventes'!$I$36))*'Hypothése des ventes'!$I$37</f>
        <v>122.32000000000001</v>
      </c>
      <c r="AI18" s="248">
        <f>(AD18-(AD18*'Hypothése des ventes'!$J$36))*'Hypothése des ventes'!$J$37</f>
        <v>160.54499999999999</v>
      </c>
      <c r="AJ18" s="248">
        <f>(AD18-(AD18*'Hypothése des ventes'!$K$36))*'Hypothése des ventes'!$K$37</f>
        <v>76.45</v>
      </c>
      <c r="AK18" s="248">
        <f>-(AC18*'Hypothése des ventes'!$L$37)</f>
        <v>-31.679617199999996</v>
      </c>
      <c r="AL18" s="248">
        <f t="shared" si="4"/>
        <v>0</v>
      </c>
      <c r="AM18" s="248">
        <f t="shared" si="5"/>
        <v>996.02830624000023</v>
      </c>
      <c r="AN18" s="248">
        <f t="shared" si="6"/>
        <v>1.572033367625415</v>
      </c>
      <c r="AO18" s="248">
        <f t="shared" si="7"/>
        <v>362.43596224000032</v>
      </c>
      <c r="AP18" s="249">
        <f t="shared" si="8"/>
        <v>0.3638811868793102</v>
      </c>
    </row>
    <row r="19" spans="1:42" ht="14.45" customHeight="1" x14ac:dyDescent="0.25">
      <c r="A19" s="277" t="s">
        <v>99</v>
      </c>
      <c r="B19" s="278"/>
      <c r="C19" s="279" t="s">
        <v>200</v>
      </c>
      <c r="D19" s="280" t="s">
        <v>102</v>
      </c>
      <c r="E19" s="26" t="s">
        <v>103</v>
      </c>
      <c r="F19" s="278" t="s">
        <v>57</v>
      </c>
      <c r="G19" s="278">
        <v>6</v>
      </c>
      <c r="H19" s="281">
        <v>124.97</v>
      </c>
      <c r="I19" s="282">
        <v>0.12</v>
      </c>
      <c r="J19" s="283">
        <v>249</v>
      </c>
      <c r="K19" s="286">
        <v>0.02</v>
      </c>
      <c r="L19" s="285"/>
      <c r="M19" s="252">
        <f t="shared" si="0"/>
        <v>749.81999999999994</v>
      </c>
      <c r="N19" s="26" t="s">
        <v>199</v>
      </c>
      <c r="O19" s="27">
        <v>43709</v>
      </c>
      <c r="P19" s="27"/>
      <c r="Q19" s="27"/>
      <c r="R19" s="27"/>
      <c r="S19" s="30"/>
      <c r="T19" s="28"/>
      <c r="U19" s="28"/>
      <c r="V19" s="28"/>
      <c r="W19" s="28"/>
      <c r="X19" s="28"/>
      <c r="Y19" s="28"/>
      <c r="Z19" s="28"/>
      <c r="AA19" s="28"/>
      <c r="AB19" s="29"/>
      <c r="AC19" s="248">
        <f t="shared" si="1"/>
        <v>646.644768</v>
      </c>
      <c r="AD19" s="248">
        <f t="shared" si="2"/>
        <v>1494</v>
      </c>
      <c r="AE19" s="248">
        <f t="shared" si="3"/>
        <v>2.3103875171228481</v>
      </c>
      <c r="AF19" s="248">
        <f>AD19*'Hypothése des ventes'!$G$37</f>
        <v>896.4</v>
      </c>
      <c r="AG19" s="248">
        <f>(AD19-(AD19*'Hypothése des ventes'!$H$36))*'Hypothése des ventes'!$H$37</f>
        <v>0</v>
      </c>
      <c r="AH19" s="248">
        <f>(AD19-(AD19*'Hypothése des ventes'!$I$36))*'Hypothése des ventes'!$I$37</f>
        <v>119.52000000000001</v>
      </c>
      <c r="AI19" s="248">
        <f>(AD19-(AD19*'Hypothése des ventes'!$J$36))*'Hypothése des ventes'!$J$37</f>
        <v>156.86999999999998</v>
      </c>
      <c r="AJ19" s="248">
        <f>(AD19-(AD19*'Hypothése des ventes'!$K$36))*'Hypothése des ventes'!$K$37</f>
        <v>74.7</v>
      </c>
      <c r="AK19" s="248">
        <f>-(AC19*'Hypothése des ventes'!$L$37)</f>
        <v>-32.332238400000001</v>
      </c>
      <c r="AL19" s="248">
        <f t="shared" si="4"/>
        <v>0</v>
      </c>
      <c r="AM19" s="248">
        <f t="shared" si="5"/>
        <v>972.12620928000001</v>
      </c>
      <c r="AN19" s="248">
        <f t="shared" si="6"/>
        <v>1.5033388614380625</v>
      </c>
      <c r="AO19" s="248">
        <f t="shared" si="7"/>
        <v>325.48144128000001</v>
      </c>
      <c r="AP19" s="249">
        <f t="shared" si="8"/>
        <v>0.33481397597650009</v>
      </c>
    </row>
    <row r="20" spans="1:42" ht="14.45" customHeight="1" x14ac:dyDescent="0.25">
      <c r="A20" s="287" t="s">
        <v>99</v>
      </c>
      <c r="B20" s="288"/>
      <c r="C20" s="289" t="s">
        <v>201</v>
      </c>
      <c r="D20" s="290" t="s">
        <v>243</v>
      </c>
      <c r="E20" s="38" t="s">
        <v>244</v>
      </c>
      <c r="F20" s="288" t="s">
        <v>57</v>
      </c>
      <c r="G20" s="288">
        <v>16</v>
      </c>
      <c r="H20" s="291">
        <v>59.98</v>
      </c>
      <c r="I20" s="292">
        <v>0.12</v>
      </c>
      <c r="J20" s="293">
        <v>119</v>
      </c>
      <c r="K20" s="294">
        <v>0.03</v>
      </c>
      <c r="L20" s="295"/>
      <c r="M20" s="252">
        <f t="shared" si="0"/>
        <v>959.68</v>
      </c>
      <c r="N20" s="38" t="s">
        <v>202</v>
      </c>
      <c r="O20" s="441">
        <v>43891</v>
      </c>
      <c r="P20" s="42"/>
      <c r="Q20" s="42"/>
      <c r="R20" s="42"/>
      <c r="S20" s="40"/>
      <c r="T20" s="40"/>
      <c r="U20" s="40"/>
      <c r="V20" s="40"/>
      <c r="W20" s="40"/>
      <c r="X20" s="40"/>
      <c r="Y20" s="40"/>
      <c r="Z20" s="40"/>
      <c r="AA20" s="40"/>
      <c r="AB20" s="41"/>
      <c r="AC20" s="8">
        <f t="shared" si="1"/>
        <v>819.18284799999992</v>
      </c>
      <c r="AD20" s="8">
        <f t="shared" si="2"/>
        <v>1904</v>
      </c>
      <c r="AE20" s="8">
        <f t="shared" si="3"/>
        <v>2.3242674143489883</v>
      </c>
      <c r="AF20" s="8">
        <f>AD20*'Hypothése des ventes'!$G$37</f>
        <v>1142.3999999999999</v>
      </c>
      <c r="AG20" s="8">
        <f>(AD20-(AD20*'Hypothése des ventes'!$H$36))*'Hypothése des ventes'!$H$37</f>
        <v>0</v>
      </c>
      <c r="AH20" s="8">
        <f>(AD20-(AD20*'Hypothése des ventes'!$I$36))*'Hypothése des ventes'!$I$37</f>
        <v>152.32000000000002</v>
      </c>
      <c r="AI20" s="8">
        <f>(AD20-(AD20*'Hypothése des ventes'!$J$36))*'Hypothése des ventes'!$J$37</f>
        <v>199.92000000000002</v>
      </c>
      <c r="AJ20" s="8">
        <f>(AD20-(AD20*'Hypothése des ventes'!$K$36))*'Hypothése des ventes'!$K$37</f>
        <v>95.2</v>
      </c>
      <c r="AK20" s="8">
        <f>-(AC20*'Hypothése des ventes'!$L$37)</f>
        <v>-40.959142399999998</v>
      </c>
      <c r="AL20" s="8">
        <f t="shared" si="4"/>
        <v>0</v>
      </c>
      <c r="AM20" s="8">
        <f t="shared" si="5"/>
        <v>1239.10468608</v>
      </c>
      <c r="AN20" s="8">
        <f t="shared" si="6"/>
        <v>1.5126106327851241</v>
      </c>
      <c r="AO20" s="8">
        <f t="shared" si="7"/>
        <v>419.92183808000004</v>
      </c>
      <c r="AP20" s="9">
        <f t="shared" si="8"/>
        <v>0.33889133242523201</v>
      </c>
    </row>
    <row r="21" spans="1:42" ht="14.45" customHeight="1" x14ac:dyDescent="0.25">
      <c r="A21" s="287" t="s">
        <v>99</v>
      </c>
      <c r="B21" s="288"/>
      <c r="C21" s="289" t="s">
        <v>200</v>
      </c>
      <c r="D21" s="290" t="s">
        <v>263</v>
      </c>
      <c r="E21" s="38" t="s">
        <v>103</v>
      </c>
      <c r="F21" s="288" t="s">
        <v>57</v>
      </c>
      <c r="G21" s="288">
        <v>7</v>
      </c>
      <c r="H21" s="291">
        <v>109.98</v>
      </c>
      <c r="I21" s="292">
        <v>0.12</v>
      </c>
      <c r="J21" s="293">
        <v>219</v>
      </c>
      <c r="K21" s="294">
        <v>0.03</v>
      </c>
      <c r="L21" s="295"/>
      <c r="M21" s="252">
        <f t="shared" si="0"/>
        <v>769.86</v>
      </c>
      <c r="N21" s="38" t="s">
        <v>202</v>
      </c>
      <c r="O21" s="441">
        <v>43891</v>
      </c>
      <c r="P21" s="42"/>
      <c r="Q21" s="42"/>
      <c r="R21" s="42"/>
      <c r="S21" s="40"/>
      <c r="T21" s="40"/>
      <c r="U21" s="40"/>
      <c r="V21" s="40"/>
      <c r="W21" s="40"/>
      <c r="X21" s="40"/>
      <c r="Y21" s="40"/>
      <c r="Z21" s="40"/>
      <c r="AA21" s="40"/>
      <c r="AB21" s="41"/>
      <c r="AC21" s="8">
        <f t="shared" si="1"/>
        <v>657.15249600000004</v>
      </c>
      <c r="AD21" s="8">
        <f t="shared" si="2"/>
        <v>1533</v>
      </c>
      <c r="AE21" s="8">
        <f t="shared" si="3"/>
        <v>2.3327918699710759</v>
      </c>
      <c r="AF21" s="8">
        <f>AD21*'Hypothése des ventes'!$G$37</f>
        <v>919.8</v>
      </c>
      <c r="AG21" s="8">
        <f>(AD21-(AD21*'Hypothése des ventes'!$H$36))*'Hypothése des ventes'!$H$37</f>
        <v>0</v>
      </c>
      <c r="AH21" s="8">
        <f>(AD21-(AD21*'Hypothése des ventes'!$I$36))*'Hypothése des ventes'!$I$37</f>
        <v>122.64000000000001</v>
      </c>
      <c r="AI21" s="8">
        <f>(AD21-(AD21*'Hypothése des ventes'!$J$36))*'Hypothése des ventes'!$J$37</f>
        <v>160.96499999999997</v>
      </c>
      <c r="AJ21" s="8">
        <f>(AD21-(AD21*'Hypothése des ventes'!$K$36))*'Hypothése des ventes'!$K$37</f>
        <v>76.650000000000006</v>
      </c>
      <c r="AK21" s="8">
        <f>-(AC21*'Hypothése des ventes'!$L$37)</f>
        <v>-32.857624800000004</v>
      </c>
      <c r="AL21" s="8">
        <f t="shared" si="4"/>
        <v>0</v>
      </c>
      <c r="AM21" s="8">
        <f t="shared" si="5"/>
        <v>997.75790016000019</v>
      </c>
      <c r="AN21" s="8">
        <f t="shared" si="6"/>
        <v>1.5183049691406789</v>
      </c>
      <c r="AO21" s="8">
        <f t="shared" si="7"/>
        <v>340.60540416000015</v>
      </c>
      <c r="AP21" s="9">
        <f t="shared" si="8"/>
        <v>0.34137079155713101</v>
      </c>
    </row>
    <row r="22" spans="1:42" ht="14.45" customHeight="1" x14ac:dyDescent="0.25">
      <c r="A22" s="287" t="s">
        <v>99</v>
      </c>
      <c r="B22" s="288"/>
      <c r="C22" s="289" t="s">
        <v>200</v>
      </c>
      <c r="D22" s="290" t="s">
        <v>264</v>
      </c>
      <c r="E22" s="38" t="s">
        <v>265</v>
      </c>
      <c r="F22" s="288" t="s">
        <v>57</v>
      </c>
      <c r="G22" s="288">
        <v>4</v>
      </c>
      <c r="H22" s="291">
        <v>84.98</v>
      </c>
      <c r="I22" s="292">
        <v>0.12</v>
      </c>
      <c r="J22" s="293">
        <v>169</v>
      </c>
      <c r="K22" s="294">
        <v>0.03</v>
      </c>
      <c r="L22" s="295"/>
      <c r="M22" s="252">
        <f t="shared" si="0"/>
        <v>339.92</v>
      </c>
      <c r="N22" s="38" t="s">
        <v>202</v>
      </c>
      <c r="O22" s="441">
        <v>43891</v>
      </c>
      <c r="P22" s="42"/>
      <c r="Q22" s="42"/>
      <c r="R22" s="42"/>
      <c r="S22" s="40"/>
      <c r="T22" s="40"/>
      <c r="U22" s="40"/>
      <c r="V22" s="40"/>
      <c r="W22" s="40"/>
      <c r="X22" s="40"/>
      <c r="Y22" s="40"/>
      <c r="Z22" s="40"/>
      <c r="AA22" s="40"/>
      <c r="AB22" s="41"/>
      <c r="AC22" s="8">
        <f t="shared" si="1"/>
        <v>290.15571200000005</v>
      </c>
      <c r="AD22" s="8">
        <f t="shared" si="2"/>
        <v>676</v>
      </c>
      <c r="AE22" s="8">
        <f t="shared" si="3"/>
        <v>2.3297835336083264</v>
      </c>
      <c r="AF22" s="8">
        <f>AD22*'Hypothése des ventes'!$G$37</f>
        <v>405.59999999999997</v>
      </c>
      <c r="AG22" s="8">
        <f>(AD22-(AD22*'Hypothése des ventes'!$H$36))*'Hypothése des ventes'!$H$37</f>
        <v>0</v>
      </c>
      <c r="AH22" s="8">
        <f>(AD22-(AD22*'Hypothése des ventes'!$I$36))*'Hypothése des ventes'!$I$37</f>
        <v>54.08</v>
      </c>
      <c r="AI22" s="8">
        <f>(AD22-(AD22*'Hypothése des ventes'!$J$36))*'Hypothése des ventes'!$J$37</f>
        <v>70.98</v>
      </c>
      <c r="AJ22" s="8">
        <f>(AD22-(AD22*'Hypothése des ventes'!$K$36))*'Hypothése des ventes'!$K$37</f>
        <v>33.800000000000004</v>
      </c>
      <c r="AK22" s="8">
        <f>-(AC22*'Hypothése des ventes'!$L$37)</f>
        <v>-14.507785600000004</v>
      </c>
      <c r="AL22" s="8">
        <f t="shared" si="4"/>
        <v>0</v>
      </c>
      <c r="AM22" s="8">
        <f t="shared" si="5"/>
        <v>439.96177151999996</v>
      </c>
      <c r="AN22" s="8">
        <f t="shared" si="6"/>
        <v>1.5162954004503619</v>
      </c>
      <c r="AO22" s="8">
        <f t="shared" si="7"/>
        <v>149.80605951999991</v>
      </c>
      <c r="AP22" s="9">
        <f t="shared" si="8"/>
        <v>0.3404979005390471</v>
      </c>
    </row>
    <row r="23" spans="1:42" ht="14.45" customHeight="1" x14ac:dyDescent="0.25">
      <c r="A23" s="442" t="s">
        <v>99</v>
      </c>
      <c r="B23" s="438"/>
      <c r="C23" s="438" t="s">
        <v>200</v>
      </c>
      <c r="D23" s="438" t="s">
        <v>267</v>
      </c>
      <c r="E23" s="438" t="s">
        <v>265</v>
      </c>
      <c r="F23" s="438" t="s">
        <v>57</v>
      </c>
      <c r="G23" s="438">
        <v>14</v>
      </c>
      <c r="H23" s="438">
        <v>84.98</v>
      </c>
      <c r="I23" s="284">
        <v>0.12</v>
      </c>
      <c r="J23" s="438">
        <v>169</v>
      </c>
      <c r="K23" s="284">
        <v>0.03</v>
      </c>
      <c r="L23" s="438"/>
      <c r="M23" s="248">
        <f t="shared" si="0"/>
        <v>1189.72</v>
      </c>
      <c r="N23" s="438" t="s">
        <v>202</v>
      </c>
      <c r="O23" s="454">
        <v>43891</v>
      </c>
      <c r="P23" s="43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9"/>
      <c r="AC23" s="8">
        <f t="shared" si="1"/>
        <v>1015.5449920000001</v>
      </c>
      <c r="AD23" s="8">
        <f t="shared" si="2"/>
        <v>2366</v>
      </c>
      <c r="AE23" s="8">
        <f t="shared" si="3"/>
        <v>2.3297835336083268</v>
      </c>
      <c r="AF23" s="8">
        <f>AD23*'Hypothése des ventes'!$G$37</f>
        <v>1419.6</v>
      </c>
      <c r="AG23" s="8">
        <f>(AD23-(AD23*'Hypothése des ventes'!$H$36))*'Hypothése des ventes'!$H$37</f>
        <v>0</v>
      </c>
      <c r="AH23" s="8">
        <f>(AD23-(AD23*'Hypothése des ventes'!$I$36))*'Hypothése des ventes'!$I$37</f>
        <v>189.28</v>
      </c>
      <c r="AI23" s="8">
        <f>(AD23-(AD23*'Hypothése des ventes'!$J$36))*'Hypothése des ventes'!$J$37</f>
        <v>248.43</v>
      </c>
      <c r="AJ23" s="8">
        <f>(AD23-(AD23*'Hypothése des ventes'!$K$36))*'Hypothése des ventes'!$K$37</f>
        <v>118.30000000000001</v>
      </c>
      <c r="AK23" s="8">
        <f>-(AC23*'Hypothése des ventes'!$L$37)</f>
        <v>-50.777249600000005</v>
      </c>
      <c r="AL23" s="8">
        <f t="shared" si="4"/>
        <v>0</v>
      </c>
      <c r="AM23" s="8">
        <f t="shared" si="5"/>
        <v>1539.86620032</v>
      </c>
      <c r="AN23" s="8">
        <f t="shared" si="6"/>
        <v>1.5162954004503622</v>
      </c>
      <c r="AO23" s="8">
        <f t="shared" si="7"/>
        <v>524.32120831999987</v>
      </c>
      <c r="AP23" s="9">
        <f t="shared" si="8"/>
        <v>0.34049790053904722</v>
      </c>
    </row>
    <row r="24" spans="1:42" ht="14.45" customHeight="1" x14ac:dyDescent="0.25">
      <c r="A24" s="442" t="s">
        <v>99</v>
      </c>
      <c r="B24" s="438"/>
      <c r="C24" s="438" t="s">
        <v>200</v>
      </c>
      <c r="D24" s="438" t="s">
        <v>268</v>
      </c>
      <c r="E24" s="438" t="s">
        <v>269</v>
      </c>
      <c r="F24" s="438" t="s">
        <v>57</v>
      </c>
      <c r="G24" s="438">
        <v>14</v>
      </c>
      <c r="H24" s="438">
        <v>54.98</v>
      </c>
      <c r="I24" s="284">
        <v>0.12</v>
      </c>
      <c r="J24" s="438">
        <v>109</v>
      </c>
      <c r="K24" s="284">
        <v>0.03</v>
      </c>
      <c r="L24" s="438"/>
      <c r="M24" s="248">
        <f t="shared" si="0"/>
        <v>769.71999999999991</v>
      </c>
      <c r="N24" s="438" t="s">
        <v>202</v>
      </c>
      <c r="O24" s="454">
        <v>43891</v>
      </c>
      <c r="P24" s="43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9"/>
      <c r="AC24" s="8">
        <f t="shared" si="1"/>
        <v>657.03299199999992</v>
      </c>
      <c r="AD24" s="8">
        <f t="shared" si="2"/>
        <v>1526</v>
      </c>
      <c r="AE24" s="8">
        <f t="shared" si="3"/>
        <v>2.3225622131316053</v>
      </c>
      <c r="AF24" s="8">
        <f>AD24*'Hypothése des ventes'!$G$37</f>
        <v>915.6</v>
      </c>
      <c r="AG24" s="8">
        <f>(AD24-(AD24*'Hypothése des ventes'!$H$36))*'Hypothése des ventes'!$H$37</f>
        <v>0</v>
      </c>
      <c r="AH24" s="8">
        <f>(AD24-(AD24*'Hypothése des ventes'!$I$36))*'Hypothése des ventes'!$I$37</f>
        <v>122.08</v>
      </c>
      <c r="AI24" s="8">
        <f>(AD24-(AD24*'Hypothése des ventes'!$J$36))*'Hypothése des ventes'!$J$37</f>
        <v>160.22999999999999</v>
      </c>
      <c r="AJ24" s="8">
        <f>(AD24-(AD24*'Hypothése des ventes'!$K$36))*'Hypothése des ventes'!$K$37</f>
        <v>76.3</v>
      </c>
      <c r="AK24" s="8">
        <f>-(AC24*'Hypothése des ventes'!$L$37)</f>
        <v>-32.851649599999995</v>
      </c>
      <c r="AL24" s="8">
        <f t="shared" si="4"/>
        <v>0</v>
      </c>
      <c r="AM24" s="8">
        <f t="shared" si="5"/>
        <v>993.08668032000014</v>
      </c>
      <c r="AN24" s="8">
        <f t="shared" si="6"/>
        <v>1.5114715583719125</v>
      </c>
      <c r="AO24" s="8">
        <f t="shared" si="7"/>
        <v>336.05368832000022</v>
      </c>
      <c r="AP24" s="9">
        <f t="shared" si="8"/>
        <v>0.33839310805348266</v>
      </c>
    </row>
    <row r="25" spans="1:42" ht="14.45" customHeight="1" x14ac:dyDescent="0.25">
      <c r="A25" s="442" t="s">
        <v>99</v>
      </c>
      <c r="B25" s="438"/>
      <c r="C25" s="438" t="s">
        <v>201</v>
      </c>
      <c r="D25" s="438" t="s">
        <v>270</v>
      </c>
      <c r="E25" s="438" t="s">
        <v>265</v>
      </c>
      <c r="F25" s="438" t="s">
        <v>57</v>
      </c>
      <c r="G25" s="438">
        <v>4</v>
      </c>
      <c r="H25" s="438">
        <v>79.98</v>
      </c>
      <c r="I25" s="284">
        <v>0.12</v>
      </c>
      <c r="J25" s="438">
        <v>159</v>
      </c>
      <c r="K25" s="284">
        <v>0.03</v>
      </c>
      <c r="L25" s="438"/>
      <c r="M25" s="248">
        <f t="shared" si="0"/>
        <v>319.92</v>
      </c>
      <c r="N25" s="438" t="s">
        <v>202</v>
      </c>
      <c r="O25" s="454">
        <v>43891</v>
      </c>
      <c r="P25" s="43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9"/>
      <c r="AC25" s="8">
        <f t="shared" si="1"/>
        <v>273.08371199999999</v>
      </c>
      <c r="AD25" s="8">
        <f t="shared" si="2"/>
        <v>636</v>
      </c>
      <c r="AE25" s="8">
        <f t="shared" si="3"/>
        <v>2.3289561846881588</v>
      </c>
      <c r="AF25" s="8">
        <f>AD25*'Hypothése des ventes'!$G$37</f>
        <v>381.59999999999997</v>
      </c>
      <c r="AG25" s="8">
        <f>(AD25-(AD25*'Hypothése des ventes'!$H$36))*'Hypothése des ventes'!$H$37</f>
        <v>0</v>
      </c>
      <c r="AH25" s="8">
        <f>(AD25-(AD25*'Hypothése des ventes'!$I$36))*'Hypothése des ventes'!$I$37</f>
        <v>50.88</v>
      </c>
      <c r="AI25" s="8">
        <f>(AD25-(AD25*'Hypothése des ventes'!$J$36))*'Hypothése des ventes'!$J$37</f>
        <v>66.78</v>
      </c>
      <c r="AJ25" s="8">
        <f>(AD25-(AD25*'Hypothése des ventes'!$K$36))*'Hypothése des ventes'!$K$37</f>
        <v>31.8</v>
      </c>
      <c r="AK25" s="8">
        <f>-(AC25*'Hypothése des ventes'!$L$37)</f>
        <v>-13.6541856</v>
      </c>
      <c r="AL25" s="8">
        <f t="shared" si="4"/>
        <v>0</v>
      </c>
      <c r="AM25" s="8">
        <f t="shared" si="5"/>
        <v>413.92465152</v>
      </c>
      <c r="AN25" s="8">
        <f t="shared" si="6"/>
        <v>1.5157427313716902</v>
      </c>
      <c r="AO25" s="8">
        <f t="shared" si="7"/>
        <v>140.84093952000001</v>
      </c>
      <c r="AP25" s="9">
        <f t="shared" si="8"/>
        <v>0.34025743333432473</v>
      </c>
    </row>
    <row r="26" spans="1:42" ht="14.45" customHeight="1" x14ac:dyDescent="0.25">
      <c r="A26" s="442" t="s">
        <v>99</v>
      </c>
      <c r="B26" s="438"/>
      <c r="C26" s="438" t="s">
        <v>200</v>
      </c>
      <c r="D26" s="438" t="s">
        <v>271</v>
      </c>
      <c r="E26" s="438" t="s">
        <v>272</v>
      </c>
      <c r="F26" s="438" t="s">
        <v>57</v>
      </c>
      <c r="G26" s="438">
        <v>7</v>
      </c>
      <c r="H26" s="438">
        <v>59.98</v>
      </c>
      <c r="I26" s="284">
        <v>0.12</v>
      </c>
      <c r="J26" s="438">
        <v>119</v>
      </c>
      <c r="K26" s="284">
        <v>0.03</v>
      </c>
      <c r="L26" s="438"/>
      <c r="M26" s="248">
        <f t="shared" si="0"/>
        <v>419.85999999999996</v>
      </c>
      <c r="N26" s="438" t="s">
        <v>202</v>
      </c>
      <c r="O26" s="454">
        <v>43891</v>
      </c>
      <c r="P26" s="43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9"/>
      <c r="AC26" s="8">
        <f t="shared" si="1"/>
        <v>358.39249599999999</v>
      </c>
      <c r="AD26" s="8">
        <f t="shared" si="2"/>
        <v>833</v>
      </c>
      <c r="AE26" s="8">
        <f t="shared" si="3"/>
        <v>2.3242674143489879</v>
      </c>
      <c r="AF26" s="8">
        <f>AD26*'Hypothése des ventes'!$G$37</f>
        <v>499.79999999999995</v>
      </c>
      <c r="AG26" s="8">
        <f>(AD26-(AD26*'Hypothése des ventes'!$H$36))*'Hypothése des ventes'!$H$37</f>
        <v>0</v>
      </c>
      <c r="AH26" s="8">
        <f>(AD26-(AD26*'Hypothése des ventes'!$I$36))*'Hypothése des ventes'!$I$37</f>
        <v>66.64</v>
      </c>
      <c r="AI26" s="8">
        <f>(AD26-(AD26*'Hypothése des ventes'!$J$36))*'Hypothése des ventes'!$J$37</f>
        <v>87.465000000000003</v>
      </c>
      <c r="AJ26" s="8">
        <f>(AD26-(AD26*'Hypothése des ventes'!$K$36))*'Hypothése des ventes'!$K$37</f>
        <v>41.650000000000006</v>
      </c>
      <c r="AK26" s="8">
        <f>-(AC26*'Hypothése des ventes'!$L$37)</f>
        <v>-17.919624800000001</v>
      </c>
      <c r="AL26" s="8">
        <f t="shared" si="4"/>
        <v>0</v>
      </c>
      <c r="AM26" s="8">
        <f t="shared" si="5"/>
        <v>542.10830016</v>
      </c>
      <c r="AN26" s="8">
        <f t="shared" si="6"/>
        <v>1.5126106327851239</v>
      </c>
      <c r="AO26" s="8">
        <f t="shared" si="7"/>
        <v>183.71580416</v>
      </c>
      <c r="AP26" s="9">
        <f t="shared" si="8"/>
        <v>0.33889133242523201</v>
      </c>
    </row>
    <row r="27" spans="1:42" x14ac:dyDescent="0.25">
      <c r="A27" s="312" t="s">
        <v>99</v>
      </c>
      <c r="B27" s="312"/>
      <c r="C27" s="312" t="s">
        <v>200</v>
      </c>
      <c r="D27" s="312" t="s">
        <v>273</v>
      </c>
      <c r="E27" s="312" t="s">
        <v>274</v>
      </c>
      <c r="F27" s="312" t="s">
        <v>57</v>
      </c>
      <c r="G27" s="312">
        <v>14</v>
      </c>
      <c r="H27" s="312">
        <v>74.98</v>
      </c>
      <c r="I27" s="483">
        <v>0.12</v>
      </c>
      <c r="J27" s="312">
        <v>149</v>
      </c>
      <c r="K27" s="483">
        <v>0.03</v>
      </c>
      <c r="L27" s="312"/>
      <c r="M27" s="313">
        <f t="shared" si="0"/>
        <v>1049.72</v>
      </c>
      <c r="N27" s="312" t="s">
        <v>202</v>
      </c>
      <c r="O27" s="568">
        <v>43891</v>
      </c>
      <c r="P27" s="312"/>
      <c r="Q27" s="314"/>
      <c r="R27" s="314"/>
      <c r="S27" s="314"/>
      <c r="T27" s="314"/>
      <c r="U27" s="314"/>
      <c r="V27" s="314"/>
      <c r="W27" s="314"/>
      <c r="X27" s="314"/>
      <c r="Y27" s="314"/>
      <c r="Z27" s="314"/>
      <c r="AA27" s="314"/>
      <c r="AB27" s="314"/>
      <c r="AC27" s="439">
        <f t="shared" si="1"/>
        <v>896.04099199999996</v>
      </c>
      <c r="AD27" s="439">
        <f t="shared" si="2"/>
        <v>2086</v>
      </c>
      <c r="AE27" s="439">
        <f t="shared" si="3"/>
        <v>2.3280184931539383</v>
      </c>
      <c r="AF27" s="439">
        <f>AD27*'Hypothése des ventes'!$G$37</f>
        <v>1251.5999999999999</v>
      </c>
      <c r="AG27" s="439">
        <f>(AD27-(AD27*'Hypothése des ventes'!$H$36))*'Hypothése des ventes'!$H$37</f>
        <v>0</v>
      </c>
      <c r="AH27" s="439">
        <f>(AD27-(AD27*'Hypothése des ventes'!$I$36))*'Hypothése des ventes'!$I$37</f>
        <v>166.88</v>
      </c>
      <c r="AI27" s="439">
        <f>(AD27-(AD27*'Hypothése des ventes'!$J$36))*'Hypothése des ventes'!$J$37</f>
        <v>219.03</v>
      </c>
      <c r="AJ27" s="439">
        <f>(AD27-(AD27*'Hypothése des ventes'!$K$36))*'Hypothése des ventes'!$K$37</f>
        <v>104.30000000000001</v>
      </c>
      <c r="AK27" s="439">
        <f>-(AC27*'Hypothése des ventes'!$L$37)</f>
        <v>-44.802049600000004</v>
      </c>
      <c r="AL27" s="439">
        <f t="shared" si="4"/>
        <v>0</v>
      </c>
      <c r="AM27" s="439">
        <f t="shared" si="5"/>
        <v>1357.60636032</v>
      </c>
      <c r="AN27" s="439">
        <f t="shared" si="6"/>
        <v>1.5151163534268308</v>
      </c>
      <c r="AO27" s="439">
        <f t="shared" si="7"/>
        <v>461.56536832000006</v>
      </c>
      <c r="AP27" s="440">
        <f t="shared" si="8"/>
        <v>0.33998468319727448</v>
      </c>
    </row>
    <row r="28" spans="1:42" x14ac:dyDescent="0.25">
      <c r="A28" s="312" t="s">
        <v>99</v>
      </c>
      <c r="B28" s="312"/>
      <c r="C28" s="312" t="s">
        <v>201</v>
      </c>
      <c r="D28" s="312" t="s">
        <v>275</v>
      </c>
      <c r="E28" s="312" t="s">
        <v>276</v>
      </c>
      <c r="F28" s="312" t="s">
        <v>57</v>
      </c>
      <c r="G28" s="312">
        <v>16</v>
      </c>
      <c r="H28" s="312">
        <v>54.98</v>
      </c>
      <c r="I28" s="483">
        <v>0.12</v>
      </c>
      <c r="J28" s="312">
        <v>109</v>
      </c>
      <c r="K28" s="483">
        <v>0.03</v>
      </c>
      <c r="L28" s="312"/>
      <c r="M28" s="313">
        <f t="shared" si="0"/>
        <v>879.68</v>
      </c>
      <c r="N28" s="312" t="s">
        <v>202</v>
      </c>
      <c r="O28" s="568">
        <v>43891</v>
      </c>
      <c r="P28" s="312"/>
      <c r="Q28" s="314"/>
      <c r="R28" s="314"/>
      <c r="S28" s="314"/>
      <c r="T28" s="314"/>
      <c r="U28" s="314"/>
      <c r="V28" s="314"/>
      <c r="W28" s="314"/>
      <c r="X28" s="314"/>
      <c r="Y28" s="314"/>
      <c r="Z28" s="314"/>
      <c r="AA28" s="314"/>
      <c r="AB28" s="314"/>
      <c r="AC28" s="439">
        <f t="shared" si="1"/>
        <v>750.89484799999991</v>
      </c>
      <c r="AD28" s="439">
        <f t="shared" si="2"/>
        <v>1744</v>
      </c>
      <c r="AE28" s="439">
        <f t="shared" si="3"/>
        <v>2.3225622131316053</v>
      </c>
      <c r="AF28" s="439">
        <f>AD28*'Hypothése des ventes'!$G$37</f>
        <v>1046.3999999999999</v>
      </c>
      <c r="AG28" s="439">
        <f>(AD28-(AD28*'Hypothése des ventes'!$H$36))*'Hypothése des ventes'!$H$37</f>
        <v>0</v>
      </c>
      <c r="AH28" s="439">
        <f>(AD28-(AD28*'Hypothése des ventes'!$I$36))*'Hypothése des ventes'!$I$37</f>
        <v>139.52000000000001</v>
      </c>
      <c r="AI28" s="439">
        <f>(AD28-(AD28*'Hypothése des ventes'!$J$36))*'Hypothése des ventes'!$J$37</f>
        <v>183.12000000000003</v>
      </c>
      <c r="AJ28" s="439">
        <f>(AD28-(AD28*'Hypothése des ventes'!$K$36))*'Hypothése des ventes'!$K$37</f>
        <v>87.2</v>
      </c>
      <c r="AK28" s="439">
        <f>-(AC28*'Hypothése des ventes'!$L$37)</f>
        <v>-37.544742399999997</v>
      </c>
      <c r="AL28" s="439">
        <f t="shared" si="4"/>
        <v>0</v>
      </c>
      <c r="AM28" s="439">
        <f t="shared" si="5"/>
        <v>1134.9562060800001</v>
      </c>
      <c r="AN28" s="439">
        <f t="shared" si="6"/>
        <v>1.5114715583719123</v>
      </c>
      <c r="AO28" s="439">
        <f t="shared" si="7"/>
        <v>384.06135808000022</v>
      </c>
      <c r="AP28" s="440">
        <f t="shared" si="8"/>
        <v>0.33839310805348266</v>
      </c>
    </row>
    <row r="29" spans="1:42" x14ac:dyDescent="0.25">
      <c r="A29" s="312" t="s">
        <v>99</v>
      </c>
      <c r="B29" s="312"/>
      <c r="C29" s="312" t="s">
        <v>201</v>
      </c>
      <c r="D29" s="312"/>
      <c r="E29" s="312"/>
      <c r="F29" s="312" t="s">
        <v>57</v>
      </c>
      <c r="G29" s="312"/>
      <c r="H29" s="312"/>
      <c r="I29" s="483"/>
      <c r="J29" s="312"/>
      <c r="K29" s="483"/>
      <c r="L29" s="312"/>
      <c r="M29" s="313">
        <f t="shared" si="0"/>
        <v>0</v>
      </c>
      <c r="N29" s="312" t="s">
        <v>202</v>
      </c>
      <c r="O29" s="312"/>
      <c r="P29" s="312"/>
      <c r="Q29" s="314"/>
      <c r="R29" s="314"/>
      <c r="S29" s="314"/>
      <c r="T29" s="314"/>
      <c r="U29" s="314"/>
      <c r="V29" s="314"/>
      <c r="W29" s="314"/>
      <c r="X29" s="314"/>
      <c r="Y29" s="314"/>
      <c r="Z29" s="314"/>
      <c r="AA29" s="314"/>
      <c r="AB29" s="314"/>
      <c r="AC29" s="439">
        <f t="shared" si="1"/>
        <v>0</v>
      </c>
      <c r="AD29" s="439">
        <f t="shared" si="2"/>
        <v>0</v>
      </c>
      <c r="AE29" s="439">
        <f t="shared" si="3"/>
        <v>0</v>
      </c>
      <c r="AF29" s="439">
        <f>AD29*'Hypothése des ventes'!$G$37</f>
        <v>0</v>
      </c>
      <c r="AG29" s="439">
        <f>(AD29-(AD29*'Hypothése des ventes'!$H$36))*'Hypothése des ventes'!$H$37</f>
        <v>0</v>
      </c>
      <c r="AH29" s="439">
        <f>(AD29-(AD29*'Hypothése des ventes'!$I$36))*'Hypothése des ventes'!$I$37</f>
        <v>0</v>
      </c>
      <c r="AI29" s="439">
        <f>(AD29-(AD29*'Hypothése des ventes'!$J$36))*'Hypothése des ventes'!$J$37</f>
        <v>0</v>
      </c>
      <c r="AJ29" s="439">
        <f>(AD29-(AD29*'Hypothése des ventes'!$K$36))*'Hypothése des ventes'!$K$37</f>
        <v>0</v>
      </c>
      <c r="AK29" s="439">
        <f>-(AC29*'Hypothése des ventes'!$L$37)</f>
        <v>0</v>
      </c>
      <c r="AL29" s="439">
        <f t="shared" si="4"/>
        <v>0</v>
      </c>
      <c r="AM29" s="439">
        <f t="shared" si="5"/>
        <v>0</v>
      </c>
      <c r="AN29" s="439">
        <f t="shared" si="6"/>
        <v>0</v>
      </c>
      <c r="AO29" s="439">
        <f t="shared" si="7"/>
        <v>0</v>
      </c>
      <c r="AP29" s="440">
        <f t="shared" si="8"/>
        <v>0</v>
      </c>
    </row>
    <row r="30" spans="1:42" x14ac:dyDescent="0.25">
      <c r="A30" s="312" t="s">
        <v>99</v>
      </c>
      <c r="B30" s="312"/>
      <c r="C30" s="312" t="s">
        <v>201</v>
      </c>
      <c r="D30" s="312"/>
      <c r="E30" s="312"/>
      <c r="F30" s="312" t="s">
        <v>57</v>
      </c>
      <c r="G30" s="312"/>
      <c r="H30" s="312"/>
      <c r="I30" s="483"/>
      <c r="J30" s="312"/>
      <c r="K30" s="483"/>
      <c r="L30" s="312"/>
      <c r="M30" s="313">
        <f t="shared" si="0"/>
        <v>0</v>
      </c>
      <c r="N30" s="312" t="s">
        <v>199</v>
      </c>
      <c r="O30" s="312"/>
      <c r="P30" s="312"/>
      <c r="Q30" s="314"/>
      <c r="R30" s="314"/>
      <c r="S30" s="314"/>
      <c r="T30" s="314"/>
      <c r="U30" s="314"/>
      <c r="V30" s="314"/>
      <c r="W30" s="314"/>
      <c r="X30" s="314"/>
      <c r="Y30" s="314"/>
      <c r="Z30" s="314"/>
      <c r="AA30" s="314"/>
      <c r="AB30" s="314"/>
      <c r="AC30" s="439">
        <f t="shared" si="1"/>
        <v>0</v>
      </c>
      <c r="AD30" s="439">
        <f t="shared" si="2"/>
        <v>0</v>
      </c>
      <c r="AE30" s="439">
        <f t="shared" si="3"/>
        <v>0</v>
      </c>
      <c r="AF30" s="439">
        <f>AD30*'Hypothése des ventes'!$G$37</f>
        <v>0</v>
      </c>
      <c r="AG30" s="439">
        <f>(AD30-(AD30*'Hypothése des ventes'!$H$36))*'Hypothése des ventes'!$H$37</f>
        <v>0</v>
      </c>
      <c r="AH30" s="439">
        <f>(AD30-(AD30*'Hypothése des ventes'!$I$36))*'Hypothése des ventes'!$I$37</f>
        <v>0</v>
      </c>
      <c r="AI30" s="439">
        <f>(AD30-(AD30*'Hypothése des ventes'!$J$36))*'Hypothése des ventes'!$J$37</f>
        <v>0</v>
      </c>
      <c r="AJ30" s="439">
        <f>(AD30-(AD30*'Hypothése des ventes'!$K$36))*'Hypothése des ventes'!$K$37</f>
        <v>0</v>
      </c>
      <c r="AK30" s="439">
        <f>-(AC30*'Hypothése des ventes'!$L$37)</f>
        <v>0</v>
      </c>
      <c r="AL30" s="439">
        <f t="shared" si="4"/>
        <v>0</v>
      </c>
      <c r="AM30" s="439">
        <f t="shared" si="5"/>
        <v>0</v>
      </c>
      <c r="AN30" s="439">
        <f t="shared" si="6"/>
        <v>0</v>
      </c>
      <c r="AO30" s="439">
        <f t="shared" si="7"/>
        <v>0</v>
      </c>
      <c r="AP30" s="440">
        <f t="shared" si="8"/>
        <v>0</v>
      </c>
    </row>
    <row r="31" spans="1:42" x14ac:dyDescent="0.25">
      <c r="A31" s="443" t="s">
        <v>221</v>
      </c>
      <c r="B31" s="443"/>
      <c r="C31" s="444" t="s">
        <v>200</v>
      </c>
      <c r="D31" s="445"/>
      <c r="E31" s="446"/>
      <c r="F31" s="443" t="s">
        <v>57</v>
      </c>
      <c r="G31" s="443"/>
      <c r="H31" s="448"/>
      <c r="I31" s="449"/>
      <c r="J31" s="450"/>
      <c r="K31" s="451"/>
      <c r="L31" s="452"/>
      <c r="M31" s="453">
        <f t="shared" si="0"/>
        <v>0</v>
      </c>
      <c r="N31" s="446" t="s">
        <v>199</v>
      </c>
      <c r="O31" s="455"/>
      <c r="P31" s="455"/>
      <c r="Q31" s="455"/>
      <c r="R31" s="455"/>
      <c r="S31" s="456"/>
      <c r="T31" s="456"/>
      <c r="U31" s="456"/>
      <c r="V31" s="456"/>
      <c r="W31" s="456"/>
      <c r="X31" s="456"/>
      <c r="Y31" s="456"/>
      <c r="Z31" s="456"/>
      <c r="AA31" s="456"/>
      <c r="AB31" s="456"/>
      <c r="AC31" s="439">
        <f t="shared" si="1"/>
        <v>0</v>
      </c>
      <c r="AD31" s="439">
        <f t="shared" si="2"/>
        <v>0</v>
      </c>
      <c r="AE31" s="439">
        <f t="shared" si="3"/>
        <v>0</v>
      </c>
      <c r="AF31" s="439">
        <f>AD31*'Hypothése des ventes'!$G$37</f>
        <v>0</v>
      </c>
      <c r="AG31" s="439">
        <f>(AD31-(AD31*'Hypothése des ventes'!$H$36))*'Hypothése des ventes'!$H$37</f>
        <v>0</v>
      </c>
      <c r="AH31" s="439">
        <f>(AD31-(AD31*'Hypothése des ventes'!$I$36))*'Hypothése des ventes'!$I$37</f>
        <v>0</v>
      </c>
      <c r="AI31" s="439">
        <f>(AD31-(AD31*'Hypothése des ventes'!$J$36))*'Hypothése des ventes'!$J$37</f>
        <v>0</v>
      </c>
      <c r="AJ31" s="439">
        <f>(AD31-(AD31*'Hypothése des ventes'!$K$36))*'Hypothése des ventes'!$K$37</f>
        <v>0</v>
      </c>
      <c r="AK31" s="439">
        <f>-(AC31*'Hypothése des ventes'!$L$37)</f>
        <v>0</v>
      </c>
      <c r="AL31" s="439">
        <f t="shared" si="4"/>
        <v>0</v>
      </c>
      <c r="AM31" s="439">
        <f t="shared" si="5"/>
        <v>0</v>
      </c>
      <c r="AN31" s="439">
        <f t="shared" si="6"/>
        <v>0</v>
      </c>
      <c r="AO31" s="439">
        <f t="shared" si="7"/>
        <v>0</v>
      </c>
      <c r="AP31" s="440">
        <f t="shared" si="8"/>
        <v>0</v>
      </c>
    </row>
    <row r="32" spans="1:42" x14ac:dyDescent="0.25">
      <c r="A32" s="443" t="s">
        <v>221</v>
      </c>
      <c r="B32" s="443"/>
      <c r="C32" s="444" t="s">
        <v>200</v>
      </c>
      <c r="D32" s="445"/>
      <c r="E32" s="446"/>
      <c r="F32" s="443" t="s">
        <v>57</v>
      </c>
      <c r="G32" s="443"/>
      <c r="H32" s="448"/>
      <c r="I32" s="449"/>
      <c r="J32" s="450"/>
      <c r="K32" s="451"/>
      <c r="L32" s="452"/>
      <c r="M32" s="453">
        <f t="shared" si="0"/>
        <v>0</v>
      </c>
      <c r="N32" s="446" t="s">
        <v>202</v>
      </c>
      <c r="O32" s="455"/>
      <c r="P32" s="455"/>
      <c r="Q32" s="455"/>
      <c r="R32" s="455"/>
      <c r="S32" s="456"/>
      <c r="T32" s="456"/>
      <c r="U32" s="456"/>
      <c r="V32" s="456"/>
      <c r="W32" s="456"/>
      <c r="X32" s="456"/>
      <c r="Y32" s="456"/>
      <c r="Z32" s="456"/>
      <c r="AA32" s="456"/>
      <c r="AB32" s="456"/>
      <c r="AC32" s="439">
        <f t="shared" si="1"/>
        <v>0</v>
      </c>
      <c r="AD32" s="439">
        <f t="shared" si="2"/>
        <v>0</v>
      </c>
      <c r="AE32" s="439">
        <f t="shared" si="3"/>
        <v>0</v>
      </c>
      <c r="AF32" s="439">
        <f>AD32*'Hypothése des ventes'!$G$37</f>
        <v>0</v>
      </c>
      <c r="AG32" s="439">
        <f>(AD32-(AD32*'Hypothése des ventes'!$H$36))*'Hypothése des ventes'!$H$37</f>
        <v>0</v>
      </c>
      <c r="AH32" s="439">
        <f>(AD32-(AD32*'Hypothése des ventes'!$I$36))*'Hypothése des ventes'!$I$37</f>
        <v>0</v>
      </c>
      <c r="AI32" s="439">
        <f>(AD32-(AD32*'Hypothése des ventes'!$J$36))*'Hypothése des ventes'!$J$37</f>
        <v>0</v>
      </c>
      <c r="AJ32" s="439">
        <f>(AD32-(AD32*'Hypothése des ventes'!$K$36))*'Hypothése des ventes'!$K$37</f>
        <v>0</v>
      </c>
      <c r="AK32" s="439">
        <f>-(AC32*'Hypothése des ventes'!$L$37)</f>
        <v>0</v>
      </c>
      <c r="AL32" s="439">
        <f t="shared" si="4"/>
        <v>0</v>
      </c>
      <c r="AM32" s="439">
        <f t="shared" si="5"/>
        <v>0</v>
      </c>
      <c r="AN32" s="439">
        <f t="shared" si="6"/>
        <v>0</v>
      </c>
      <c r="AO32" s="439">
        <f t="shared" si="7"/>
        <v>0</v>
      </c>
      <c r="AP32" s="440">
        <f t="shared" si="8"/>
        <v>0</v>
      </c>
    </row>
    <row r="33" spans="1:42" x14ac:dyDescent="0.25">
      <c r="A33" s="443" t="s">
        <v>221</v>
      </c>
      <c r="B33" s="443"/>
      <c r="C33" s="444" t="s">
        <v>201</v>
      </c>
      <c r="D33" s="445"/>
      <c r="E33" s="446"/>
      <c r="F33" s="443" t="s">
        <v>57</v>
      </c>
      <c r="G33" s="443"/>
      <c r="H33" s="448"/>
      <c r="I33" s="449"/>
      <c r="J33" s="450"/>
      <c r="K33" s="451"/>
      <c r="L33" s="452"/>
      <c r="M33" s="453">
        <f t="shared" si="0"/>
        <v>0</v>
      </c>
      <c r="N33" s="446" t="s">
        <v>199</v>
      </c>
      <c r="O33" s="455"/>
      <c r="P33" s="455"/>
      <c r="Q33" s="455"/>
      <c r="R33" s="455"/>
      <c r="S33" s="456"/>
      <c r="T33" s="456"/>
      <c r="U33" s="456"/>
      <c r="V33" s="456"/>
      <c r="W33" s="456"/>
      <c r="X33" s="456"/>
      <c r="Y33" s="456"/>
      <c r="Z33" s="456"/>
      <c r="AA33" s="456"/>
      <c r="AB33" s="456"/>
      <c r="AC33" s="439">
        <f t="shared" si="1"/>
        <v>0</v>
      </c>
      <c r="AD33" s="439">
        <f t="shared" si="2"/>
        <v>0</v>
      </c>
      <c r="AE33" s="439">
        <f t="shared" si="3"/>
        <v>0</v>
      </c>
      <c r="AF33" s="439">
        <f>AD33*'Hypothése des ventes'!$G$37</f>
        <v>0</v>
      </c>
      <c r="AG33" s="439">
        <f>(AD33-(AD33*'Hypothése des ventes'!$H$36))*'Hypothése des ventes'!$H$37</f>
        <v>0</v>
      </c>
      <c r="AH33" s="439">
        <f>(AD33-(AD33*'Hypothése des ventes'!$I$36))*'Hypothése des ventes'!$I$37</f>
        <v>0</v>
      </c>
      <c r="AI33" s="439">
        <f>(AD33-(AD33*'Hypothése des ventes'!$J$36))*'Hypothése des ventes'!$J$37</f>
        <v>0</v>
      </c>
      <c r="AJ33" s="439">
        <f>(AD33-(AD33*'Hypothése des ventes'!$K$36))*'Hypothése des ventes'!$K$37</f>
        <v>0</v>
      </c>
      <c r="AK33" s="439">
        <f>-(AC33*'Hypothése des ventes'!$L$37)</f>
        <v>0</v>
      </c>
      <c r="AL33" s="439">
        <f t="shared" si="4"/>
        <v>0</v>
      </c>
      <c r="AM33" s="439">
        <f t="shared" si="5"/>
        <v>0</v>
      </c>
      <c r="AN33" s="439">
        <f t="shared" si="6"/>
        <v>0</v>
      </c>
      <c r="AO33" s="439">
        <f t="shared" si="7"/>
        <v>0</v>
      </c>
      <c r="AP33" s="440">
        <f t="shared" si="8"/>
        <v>0</v>
      </c>
    </row>
    <row r="34" spans="1:42" x14ac:dyDescent="0.25">
      <c r="A34" s="443" t="s">
        <v>221</v>
      </c>
      <c r="B34" s="443"/>
      <c r="C34" s="444" t="s">
        <v>201</v>
      </c>
      <c r="D34" s="445"/>
      <c r="E34" s="446"/>
      <c r="F34" s="443" t="s">
        <v>57</v>
      </c>
      <c r="G34" s="443"/>
      <c r="H34" s="448"/>
      <c r="I34" s="449"/>
      <c r="J34" s="450"/>
      <c r="K34" s="451"/>
      <c r="L34" s="452"/>
      <c r="M34" s="453">
        <f t="shared" ref="M34:M56" si="9">G34*H34</f>
        <v>0</v>
      </c>
      <c r="N34" s="446" t="s">
        <v>202</v>
      </c>
      <c r="O34" s="455"/>
      <c r="P34" s="455"/>
      <c r="Q34" s="455"/>
      <c r="R34" s="455"/>
      <c r="S34" s="456"/>
      <c r="T34" s="456"/>
      <c r="U34" s="456"/>
      <c r="V34" s="456"/>
      <c r="W34" s="456"/>
      <c r="X34" s="456"/>
      <c r="Y34" s="456"/>
      <c r="Z34" s="456"/>
      <c r="AA34" s="456"/>
      <c r="AB34" s="456"/>
      <c r="AC34" s="439">
        <f t="shared" ref="AC34:AC56" si="10">((H34-(H34*I34))*G34)-(((H34-(H34*I34))*G34)*K34)</f>
        <v>0</v>
      </c>
      <c r="AD34" s="439">
        <f t="shared" ref="AD34:AD56" si="11">G34*J34</f>
        <v>0</v>
      </c>
      <c r="AE34" s="439">
        <f t="shared" ref="AE34:AE56" si="12">IF(AD:AD=0,0,AD:AD/AC:AC)</f>
        <v>0</v>
      </c>
      <c r="AF34" s="439">
        <f>AD34*'Hypothése des ventes'!$G$37</f>
        <v>0</v>
      </c>
      <c r="AG34" s="439">
        <f>(AD34-(AD34*'Hypothése des ventes'!$H$36))*'Hypothése des ventes'!$H$37</f>
        <v>0</v>
      </c>
      <c r="AH34" s="439">
        <f>(AD34-(AD34*'Hypothése des ventes'!$I$36))*'Hypothése des ventes'!$I$37</f>
        <v>0</v>
      </c>
      <c r="AI34" s="439">
        <f>(AD34-(AD34*'Hypothése des ventes'!$J$36))*'Hypothése des ventes'!$J$37</f>
        <v>0</v>
      </c>
      <c r="AJ34" s="439">
        <f>(AD34-(AD34*'Hypothése des ventes'!$K$36))*'Hypothése des ventes'!$K$37</f>
        <v>0</v>
      </c>
      <c r="AK34" s="439">
        <f>-(AC34*'Hypothése des ventes'!$L$37)</f>
        <v>0</v>
      </c>
      <c r="AL34" s="439">
        <f t="shared" ref="AL34:AL56" si="13">AC34*L34</f>
        <v>0</v>
      </c>
      <c r="AM34" s="439">
        <f t="shared" ref="AM34:AM56" si="14">((AF34+AG34+AH34+AI34+AJ34+AK34)*0.8)+AL34</f>
        <v>0</v>
      </c>
      <c r="AN34" s="439">
        <f t="shared" ref="AN34:AN56" si="15">IF(AM:AM=0,0,AM:AM/AC:AC)</f>
        <v>0</v>
      </c>
      <c r="AO34" s="439">
        <f t="shared" ref="AO34:AO56" si="16">AM34-AC34</f>
        <v>0</v>
      </c>
      <c r="AP34" s="440">
        <f t="shared" ref="AP34:AP56" si="17">IF(AO:AO=0,0,AO:AO/AM:AM)</f>
        <v>0</v>
      </c>
    </row>
    <row r="35" spans="1:42" x14ac:dyDescent="0.25">
      <c r="A35" s="312" t="s">
        <v>256</v>
      </c>
      <c r="B35" s="312"/>
      <c r="C35" s="312" t="s">
        <v>201</v>
      </c>
      <c r="D35" s="312"/>
      <c r="E35" s="312"/>
      <c r="F35" s="312" t="s">
        <v>57</v>
      </c>
      <c r="G35" s="312"/>
      <c r="H35" s="312"/>
      <c r="I35" s="483"/>
      <c r="J35" s="312"/>
      <c r="K35" s="483"/>
      <c r="L35" s="312"/>
      <c r="M35" s="313">
        <f t="shared" si="9"/>
        <v>0</v>
      </c>
      <c r="N35" s="312" t="s">
        <v>199</v>
      </c>
      <c r="O35" s="312"/>
      <c r="P35" s="312"/>
      <c r="Q35" s="314"/>
      <c r="R35" s="314"/>
      <c r="S35" s="314"/>
      <c r="T35" s="314"/>
      <c r="U35" s="314"/>
      <c r="V35" s="314"/>
      <c r="W35" s="314"/>
      <c r="X35" s="314"/>
      <c r="Y35" s="314"/>
      <c r="Z35" s="314"/>
      <c r="AA35" s="314"/>
      <c r="AB35" s="314"/>
      <c r="AC35" s="439">
        <f t="shared" si="10"/>
        <v>0</v>
      </c>
      <c r="AD35" s="439">
        <f t="shared" si="11"/>
        <v>0</v>
      </c>
      <c r="AE35" s="439">
        <f t="shared" si="12"/>
        <v>0</v>
      </c>
      <c r="AF35" s="439">
        <f>AD35*'Hypothése des ventes'!$G$37</f>
        <v>0</v>
      </c>
      <c r="AG35" s="439">
        <f>(AD35-(AD35*'Hypothése des ventes'!$H$36))*'Hypothése des ventes'!$H$37</f>
        <v>0</v>
      </c>
      <c r="AH35" s="439">
        <f>(AD35-(AD35*'Hypothése des ventes'!$I$36))*'Hypothése des ventes'!$I$37</f>
        <v>0</v>
      </c>
      <c r="AI35" s="439">
        <f>(AD35-(AD35*'Hypothése des ventes'!$J$36))*'Hypothése des ventes'!$J$37</f>
        <v>0</v>
      </c>
      <c r="AJ35" s="439">
        <f>(AD35-(AD35*'Hypothése des ventes'!$K$36))*'Hypothése des ventes'!$K$37</f>
        <v>0</v>
      </c>
      <c r="AK35" s="439">
        <f>-(AC35*'Hypothése des ventes'!$L$37)</f>
        <v>0</v>
      </c>
      <c r="AL35" s="439">
        <f t="shared" si="13"/>
        <v>0</v>
      </c>
      <c r="AM35" s="439">
        <f t="shared" si="14"/>
        <v>0</v>
      </c>
      <c r="AN35" s="439">
        <f t="shared" si="15"/>
        <v>0</v>
      </c>
      <c r="AO35" s="439">
        <f t="shared" si="16"/>
        <v>0</v>
      </c>
      <c r="AP35" s="440">
        <f t="shared" si="17"/>
        <v>0</v>
      </c>
    </row>
    <row r="36" spans="1:42" x14ac:dyDescent="0.25">
      <c r="A36" s="312" t="s">
        <v>256</v>
      </c>
      <c r="B36" s="312"/>
      <c r="C36" s="312" t="s">
        <v>200</v>
      </c>
      <c r="D36" s="312"/>
      <c r="E36" s="312"/>
      <c r="F36" s="312" t="s">
        <v>57</v>
      </c>
      <c r="G36" s="312"/>
      <c r="H36" s="312"/>
      <c r="I36" s="483"/>
      <c r="J36" s="312"/>
      <c r="K36" s="483"/>
      <c r="L36" s="312"/>
      <c r="M36" s="313">
        <f t="shared" si="9"/>
        <v>0</v>
      </c>
      <c r="N36" s="312" t="s">
        <v>199</v>
      </c>
      <c r="O36" s="312"/>
      <c r="P36" s="312"/>
      <c r="Q36" s="314"/>
      <c r="R36" s="314"/>
      <c r="S36" s="314"/>
      <c r="T36" s="314"/>
      <c r="U36" s="314"/>
      <c r="V36" s="314"/>
      <c r="W36" s="314"/>
      <c r="X36" s="314"/>
      <c r="Y36" s="314"/>
      <c r="Z36" s="314"/>
      <c r="AA36" s="314"/>
      <c r="AB36" s="314"/>
      <c r="AC36" s="439">
        <f t="shared" si="10"/>
        <v>0</v>
      </c>
      <c r="AD36" s="439">
        <f t="shared" si="11"/>
        <v>0</v>
      </c>
      <c r="AE36" s="439">
        <f t="shared" si="12"/>
        <v>0</v>
      </c>
      <c r="AF36" s="439">
        <f>AD36*'Hypothése des ventes'!$G$37</f>
        <v>0</v>
      </c>
      <c r="AG36" s="439">
        <f>(AD36-(AD36*'Hypothése des ventes'!$H$36))*'Hypothése des ventes'!$H$37</f>
        <v>0</v>
      </c>
      <c r="AH36" s="439">
        <f>(AD36-(AD36*'Hypothése des ventes'!$I$36))*'Hypothése des ventes'!$I$37</f>
        <v>0</v>
      </c>
      <c r="AI36" s="439">
        <f>(AD36-(AD36*'Hypothése des ventes'!$J$36))*'Hypothése des ventes'!$J$37</f>
        <v>0</v>
      </c>
      <c r="AJ36" s="439">
        <f>(AD36-(AD36*'Hypothése des ventes'!$K$36))*'Hypothése des ventes'!$K$37</f>
        <v>0</v>
      </c>
      <c r="AK36" s="439">
        <f>-(AC36*'Hypothése des ventes'!$L$37)</f>
        <v>0</v>
      </c>
      <c r="AL36" s="439">
        <f t="shared" si="13"/>
        <v>0</v>
      </c>
      <c r="AM36" s="439">
        <f t="shared" si="14"/>
        <v>0</v>
      </c>
      <c r="AN36" s="439">
        <f t="shared" si="15"/>
        <v>0</v>
      </c>
      <c r="AO36" s="439">
        <f t="shared" si="16"/>
        <v>0</v>
      </c>
      <c r="AP36" s="440">
        <f t="shared" si="17"/>
        <v>0</v>
      </c>
    </row>
    <row r="37" spans="1:42" x14ac:dyDescent="0.25">
      <c r="A37" s="312" t="s">
        <v>256</v>
      </c>
      <c r="B37" s="312"/>
      <c r="C37" s="312" t="s">
        <v>201</v>
      </c>
      <c r="D37" s="312"/>
      <c r="E37" s="312"/>
      <c r="F37" s="312" t="s">
        <v>57</v>
      </c>
      <c r="G37" s="312"/>
      <c r="H37" s="312"/>
      <c r="I37" s="483"/>
      <c r="J37" s="312"/>
      <c r="K37" s="483"/>
      <c r="L37" s="312"/>
      <c r="M37" s="313">
        <f t="shared" si="9"/>
        <v>0</v>
      </c>
      <c r="N37" s="312" t="s">
        <v>202</v>
      </c>
      <c r="O37" s="312"/>
      <c r="P37" s="312"/>
      <c r="Q37" s="314"/>
      <c r="R37" s="314"/>
      <c r="S37" s="314"/>
      <c r="T37" s="314"/>
      <c r="U37" s="314"/>
      <c r="V37" s="314"/>
      <c r="W37" s="314"/>
      <c r="X37" s="314"/>
      <c r="Y37" s="314"/>
      <c r="Z37" s="314"/>
      <c r="AA37" s="314"/>
      <c r="AB37" s="314"/>
      <c r="AC37" s="439">
        <f t="shared" si="10"/>
        <v>0</v>
      </c>
      <c r="AD37" s="439">
        <f t="shared" si="11"/>
        <v>0</v>
      </c>
      <c r="AE37" s="439">
        <f t="shared" si="12"/>
        <v>0</v>
      </c>
      <c r="AF37" s="439">
        <f>AD37*'Hypothése des ventes'!$G$37</f>
        <v>0</v>
      </c>
      <c r="AG37" s="439">
        <f>(AD37-(AD37*'Hypothése des ventes'!$H$36))*'Hypothése des ventes'!$H$37</f>
        <v>0</v>
      </c>
      <c r="AH37" s="439">
        <f>(AD37-(AD37*'Hypothése des ventes'!$I$36))*'Hypothése des ventes'!$I$37</f>
        <v>0</v>
      </c>
      <c r="AI37" s="439">
        <f>(AD37-(AD37*'Hypothése des ventes'!$J$36))*'Hypothése des ventes'!$J$37</f>
        <v>0</v>
      </c>
      <c r="AJ37" s="439">
        <f>(AD37-(AD37*'Hypothése des ventes'!$K$36))*'Hypothése des ventes'!$K$37</f>
        <v>0</v>
      </c>
      <c r="AK37" s="439">
        <f>-(AC37*'Hypothése des ventes'!$L$37)</f>
        <v>0</v>
      </c>
      <c r="AL37" s="439">
        <f t="shared" si="13"/>
        <v>0</v>
      </c>
      <c r="AM37" s="439">
        <f t="shared" si="14"/>
        <v>0</v>
      </c>
      <c r="AN37" s="439">
        <f t="shared" si="15"/>
        <v>0</v>
      </c>
      <c r="AO37" s="439">
        <f t="shared" si="16"/>
        <v>0</v>
      </c>
      <c r="AP37" s="440">
        <f t="shared" si="17"/>
        <v>0</v>
      </c>
    </row>
    <row r="38" spans="1:42" x14ac:dyDescent="0.25">
      <c r="A38" s="312" t="s">
        <v>256</v>
      </c>
      <c r="B38" s="312"/>
      <c r="C38" s="312" t="s">
        <v>200</v>
      </c>
      <c r="D38" s="312"/>
      <c r="E38" s="312"/>
      <c r="F38" s="312" t="s">
        <v>57</v>
      </c>
      <c r="G38" s="312"/>
      <c r="H38" s="312"/>
      <c r="I38" s="483"/>
      <c r="J38" s="312"/>
      <c r="K38" s="483"/>
      <c r="L38" s="312"/>
      <c r="M38" s="313">
        <f t="shared" si="9"/>
        <v>0</v>
      </c>
      <c r="N38" s="312" t="s">
        <v>202</v>
      </c>
      <c r="O38" s="312"/>
      <c r="P38" s="312"/>
      <c r="Q38" s="314"/>
      <c r="R38" s="314"/>
      <c r="S38" s="314"/>
      <c r="T38" s="314"/>
      <c r="U38" s="314"/>
      <c r="V38" s="314"/>
      <c r="W38" s="314"/>
      <c r="X38" s="314"/>
      <c r="Y38" s="314"/>
      <c r="Z38" s="314"/>
      <c r="AA38" s="314"/>
      <c r="AB38" s="314"/>
      <c r="AC38" s="439">
        <f t="shared" si="10"/>
        <v>0</v>
      </c>
      <c r="AD38" s="439">
        <f t="shared" si="11"/>
        <v>0</v>
      </c>
      <c r="AE38" s="439">
        <f t="shared" si="12"/>
        <v>0</v>
      </c>
      <c r="AF38" s="439">
        <f>AD38*'Hypothése des ventes'!$G$37</f>
        <v>0</v>
      </c>
      <c r="AG38" s="439">
        <f>(AD38-(AD38*'Hypothése des ventes'!$H$36))*'Hypothése des ventes'!$H$37</f>
        <v>0</v>
      </c>
      <c r="AH38" s="439">
        <f>(AD38-(AD38*'Hypothése des ventes'!$I$36))*'Hypothése des ventes'!$I$37</f>
        <v>0</v>
      </c>
      <c r="AI38" s="439">
        <f>(AD38-(AD38*'Hypothése des ventes'!$J$36))*'Hypothése des ventes'!$J$37</f>
        <v>0</v>
      </c>
      <c r="AJ38" s="439">
        <f>(AD38-(AD38*'Hypothése des ventes'!$K$36))*'Hypothése des ventes'!$K$37</f>
        <v>0</v>
      </c>
      <c r="AK38" s="439">
        <f>-(AC38*'Hypothése des ventes'!$L$37)</f>
        <v>0</v>
      </c>
      <c r="AL38" s="439">
        <f t="shared" si="13"/>
        <v>0</v>
      </c>
      <c r="AM38" s="439">
        <f t="shared" si="14"/>
        <v>0</v>
      </c>
      <c r="AN38" s="439">
        <f t="shared" si="15"/>
        <v>0</v>
      </c>
      <c r="AO38" s="439">
        <f t="shared" si="16"/>
        <v>0</v>
      </c>
      <c r="AP38" s="440">
        <f t="shared" si="17"/>
        <v>0</v>
      </c>
    </row>
    <row r="39" spans="1:42" x14ac:dyDescent="0.25">
      <c r="A39" s="443" t="s">
        <v>205</v>
      </c>
      <c r="B39" s="443"/>
      <c r="C39" s="444" t="s">
        <v>201</v>
      </c>
      <c r="D39" s="445"/>
      <c r="E39" s="446"/>
      <c r="F39" s="443" t="s">
        <v>57</v>
      </c>
      <c r="G39" s="443"/>
      <c r="H39" s="448"/>
      <c r="I39" s="449"/>
      <c r="J39" s="450"/>
      <c r="K39" s="451"/>
      <c r="L39" s="452"/>
      <c r="M39" s="453">
        <f t="shared" si="9"/>
        <v>0</v>
      </c>
      <c r="N39" s="446" t="s">
        <v>199</v>
      </c>
      <c r="O39" s="529"/>
      <c r="P39" s="529"/>
      <c r="Q39" s="529"/>
      <c r="R39" s="529"/>
      <c r="S39" s="456"/>
      <c r="T39" s="456"/>
      <c r="U39" s="456"/>
      <c r="V39" s="456"/>
      <c r="W39" s="456"/>
      <c r="X39" s="456"/>
      <c r="Y39" s="456"/>
      <c r="Z39" s="456"/>
      <c r="AA39" s="456"/>
      <c r="AB39" s="456"/>
      <c r="AC39" s="439">
        <f t="shared" si="10"/>
        <v>0</v>
      </c>
      <c r="AD39" s="439">
        <f t="shared" si="11"/>
        <v>0</v>
      </c>
      <c r="AE39" s="439">
        <f t="shared" si="12"/>
        <v>0</v>
      </c>
      <c r="AF39" s="439">
        <f>AD39*'Hypothése des ventes'!$G$37</f>
        <v>0</v>
      </c>
      <c r="AG39" s="439">
        <f>(AD39-(AD39*'Hypothése des ventes'!$H$36))*'Hypothése des ventes'!$H$37</f>
        <v>0</v>
      </c>
      <c r="AH39" s="439">
        <f>(AD39-(AD39*'Hypothése des ventes'!$I$36))*'Hypothése des ventes'!$I$37</f>
        <v>0</v>
      </c>
      <c r="AI39" s="439">
        <f>(AD39-(AD39*'Hypothése des ventes'!$J$36))*'Hypothése des ventes'!$J$37</f>
        <v>0</v>
      </c>
      <c r="AJ39" s="439">
        <f>(AD39-(AD39*'Hypothése des ventes'!$K$36))*'Hypothése des ventes'!$K$37</f>
        <v>0</v>
      </c>
      <c r="AK39" s="439">
        <f>-(AC39*'Hypothése des ventes'!$L$37)</f>
        <v>0</v>
      </c>
      <c r="AL39" s="439">
        <f t="shared" si="13"/>
        <v>0</v>
      </c>
      <c r="AM39" s="439">
        <f t="shared" si="14"/>
        <v>0</v>
      </c>
      <c r="AN39" s="439">
        <f t="shared" si="15"/>
        <v>0</v>
      </c>
      <c r="AO39" s="439">
        <f t="shared" si="16"/>
        <v>0</v>
      </c>
      <c r="AP39" s="440">
        <f t="shared" si="17"/>
        <v>0</v>
      </c>
    </row>
    <row r="40" spans="1:42" x14ac:dyDescent="0.25">
      <c r="A40" s="443" t="s">
        <v>205</v>
      </c>
      <c r="B40" s="443"/>
      <c r="C40" s="444" t="s">
        <v>201</v>
      </c>
      <c r="D40" s="445"/>
      <c r="E40" s="446"/>
      <c r="F40" s="443" t="s">
        <v>57</v>
      </c>
      <c r="G40" s="443"/>
      <c r="H40" s="448"/>
      <c r="I40" s="449"/>
      <c r="J40" s="450"/>
      <c r="K40" s="451"/>
      <c r="L40" s="452"/>
      <c r="M40" s="453">
        <f t="shared" si="9"/>
        <v>0</v>
      </c>
      <c r="N40" s="446" t="s">
        <v>202</v>
      </c>
      <c r="O40" s="455"/>
      <c r="P40" s="455"/>
      <c r="Q40" s="455"/>
      <c r="R40" s="455"/>
      <c r="S40" s="456"/>
      <c r="T40" s="456"/>
      <c r="U40" s="456"/>
      <c r="V40" s="456"/>
      <c r="W40" s="456"/>
      <c r="X40" s="456"/>
      <c r="Y40" s="456"/>
      <c r="Z40" s="456"/>
      <c r="AA40" s="456"/>
      <c r="AB40" s="456"/>
      <c r="AC40" s="439">
        <f t="shared" si="10"/>
        <v>0</v>
      </c>
      <c r="AD40" s="439">
        <f t="shared" si="11"/>
        <v>0</v>
      </c>
      <c r="AE40" s="439">
        <f t="shared" si="12"/>
        <v>0</v>
      </c>
      <c r="AF40" s="439">
        <f>AD40*'Hypothése des ventes'!$G$37</f>
        <v>0</v>
      </c>
      <c r="AG40" s="439">
        <f>(AD40-(AD40*'Hypothése des ventes'!$H$36))*'Hypothése des ventes'!$H$37</f>
        <v>0</v>
      </c>
      <c r="AH40" s="439">
        <f>(AD40-(AD40*'Hypothése des ventes'!$I$36))*'Hypothése des ventes'!$I$37</f>
        <v>0</v>
      </c>
      <c r="AI40" s="439">
        <f>(AD40-(AD40*'Hypothése des ventes'!$J$36))*'Hypothése des ventes'!$J$37</f>
        <v>0</v>
      </c>
      <c r="AJ40" s="439">
        <f>(AD40-(AD40*'Hypothése des ventes'!$K$36))*'Hypothése des ventes'!$K$37</f>
        <v>0</v>
      </c>
      <c r="AK40" s="439">
        <f>-(AC40*'Hypothése des ventes'!$L$37)</f>
        <v>0</v>
      </c>
      <c r="AL40" s="439">
        <f t="shared" si="13"/>
        <v>0</v>
      </c>
      <c r="AM40" s="439">
        <f t="shared" si="14"/>
        <v>0</v>
      </c>
      <c r="AN40" s="439">
        <f t="shared" si="15"/>
        <v>0</v>
      </c>
      <c r="AO40" s="439">
        <f t="shared" si="16"/>
        <v>0</v>
      </c>
      <c r="AP40" s="440">
        <f t="shared" si="17"/>
        <v>0</v>
      </c>
    </row>
    <row r="41" spans="1:42" x14ac:dyDescent="0.25">
      <c r="A41" s="443" t="s">
        <v>205</v>
      </c>
      <c r="B41" s="443"/>
      <c r="C41" s="444" t="s">
        <v>200</v>
      </c>
      <c r="D41" s="445"/>
      <c r="E41" s="446"/>
      <c r="F41" s="443" t="s">
        <v>57</v>
      </c>
      <c r="G41" s="443"/>
      <c r="H41" s="448"/>
      <c r="I41" s="449"/>
      <c r="J41" s="450"/>
      <c r="K41" s="451"/>
      <c r="L41" s="452"/>
      <c r="M41" s="453">
        <f t="shared" si="9"/>
        <v>0</v>
      </c>
      <c r="N41" s="446" t="s">
        <v>199</v>
      </c>
      <c r="O41" s="455"/>
      <c r="P41" s="455"/>
      <c r="Q41" s="455"/>
      <c r="R41" s="455"/>
      <c r="S41" s="456"/>
      <c r="T41" s="456"/>
      <c r="U41" s="456"/>
      <c r="V41" s="456"/>
      <c r="W41" s="456"/>
      <c r="X41" s="456"/>
      <c r="Y41" s="456"/>
      <c r="Z41" s="456"/>
      <c r="AA41" s="456"/>
      <c r="AB41" s="456"/>
      <c r="AC41" s="439">
        <f t="shared" si="10"/>
        <v>0</v>
      </c>
      <c r="AD41" s="439">
        <f t="shared" si="11"/>
        <v>0</v>
      </c>
      <c r="AE41" s="439">
        <f t="shared" si="12"/>
        <v>0</v>
      </c>
      <c r="AF41" s="439">
        <f>AD41*'Hypothése des ventes'!$G$37</f>
        <v>0</v>
      </c>
      <c r="AG41" s="439">
        <f>(AD41-(AD41*'Hypothése des ventes'!$H$36))*'Hypothése des ventes'!$H$37</f>
        <v>0</v>
      </c>
      <c r="AH41" s="439">
        <f>(AD41-(AD41*'Hypothése des ventes'!$I$36))*'Hypothése des ventes'!$I$37</f>
        <v>0</v>
      </c>
      <c r="AI41" s="439">
        <f>(AD41-(AD41*'Hypothése des ventes'!$J$36))*'Hypothése des ventes'!$J$37</f>
        <v>0</v>
      </c>
      <c r="AJ41" s="439">
        <f>(AD41-(AD41*'Hypothése des ventes'!$K$36))*'Hypothése des ventes'!$K$37</f>
        <v>0</v>
      </c>
      <c r="AK41" s="439">
        <f>-(AC41*'Hypothése des ventes'!$L$37)</f>
        <v>0</v>
      </c>
      <c r="AL41" s="439">
        <f t="shared" si="13"/>
        <v>0</v>
      </c>
      <c r="AM41" s="439">
        <f t="shared" si="14"/>
        <v>0</v>
      </c>
      <c r="AN41" s="439">
        <f t="shared" si="15"/>
        <v>0</v>
      </c>
      <c r="AO41" s="439">
        <f t="shared" si="16"/>
        <v>0</v>
      </c>
      <c r="AP41" s="440">
        <f t="shared" si="17"/>
        <v>0</v>
      </c>
    </row>
    <row r="42" spans="1:42" x14ac:dyDescent="0.25">
      <c r="A42" s="288" t="s">
        <v>205</v>
      </c>
      <c r="B42" s="288"/>
      <c r="C42" s="289" t="s">
        <v>200</v>
      </c>
      <c r="D42" s="290"/>
      <c r="E42" s="38"/>
      <c r="F42" s="288" t="s">
        <v>57</v>
      </c>
      <c r="G42" s="288"/>
      <c r="H42" s="291"/>
      <c r="I42" s="292"/>
      <c r="J42" s="293"/>
      <c r="K42" s="294"/>
      <c r="L42" s="295"/>
      <c r="M42" s="252">
        <f t="shared" si="9"/>
        <v>0</v>
      </c>
      <c r="N42" s="38" t="s">
        <v>202</v>
      </c>
      <c r="O42" s="42"/>
      <c r="P42" s="42"/>
      <c r="Q42" s="42"/>
      <c r="R42" s="42"/>
      <c r="S42" s="40"/>
      <c r="T42" s="40"/>
      <c r="U42" s="40"/>
      <c r="V42" s="40"/>
      <c r="W42" s="40"/>
      <c r="X42" s="40"/>
      <c r="Y42" s="40"/>
      <c r="Z42" s="40"/>
      <c r="AA42" s="40"/>
      <c r="AB42" s="40"/>
      <c r="AC42" s="8">
        <f t="shared" si="10"/>
        <v>0</v>
      </c>
      <c r="AD42" s="8">
        <f t="shared" si="11"/>
        <v>0</v>
      </c>
      <c r="AE42" s="8">
        <f t="shared" si="12"/>
        <v>0</v>
      </c>
      <c r="AF42" s="8">
        <f>AD42*'Hypothése des ventes'!$G$37</f>
        <v>0</v>
      </c>
      <c r="AG42" s="8">
        <f>(AD42-(AD42*'Hypothése des ventes'!$H$36))*'Hypothése des ventes'!$H$37</f>
        <v>0</v>
      </c>
      <c r="AH42" s="8">
        <f>(AD42-(AD42*'Hypothése des ventes'!$I$36))*'Hypothése des ventes'!$I$37</f>
        <v>0</v>
      </c>
      <c r="AI42" s="8">
        <f>(AD42-(AD42*'Hypothése des ventes'!$J$36))*'Hypothése des ventes'!$J$37</f>
        <v>0</v>
      </c>
      <c r="AJ42" s="8">
        <f>(AD42-(AD42*'Hypothése des ventes'!$K$36))*'Hypothése des ventes'!$K$37</f>
        <v>0</v>
      </c>
      <c r="AK42" s="8">
        <f>-(AC42*'Hypothése des ventes'!$L$37)</f>
        <v>0</v>
      </c>
      <c r="AL42" s="8">
        <f t="shared" si="13"/>
        <v>0</v>
      </c>
      <c r="AM42" s="8">
        <f t="shared" si="14"/>
        <v>0</v>
      </c>
      <c r="AN42" s="8">
        <f t="shared" si="15"/>
        <v>0</v>
      </c>
      <c r="AO42" s="8">
        <f t="shared" si="16"/>
        <v>0</v>
      </c>
      <c r="AP42" s="9">
        <f t="shared" si="17"/>
        <v>0</v>
      </c>
    </row>
    <row r="43" spans="1:42" x14ac:dyDescent="0.25">
      <c r="A43" s="288" t="s">
        <v>205</v>
      </c>
      <c r="B43" s="288"/>
      <c r="C43" s="289" t="s">
        <v>201</v>
      </c>
      <c r="D43" s="290"/>
      <c r="E43" s="38"/>
      <c r="F43" s="288" t="s">
        <v>57</v>
      </c>
      <c r="G43" s="288"/>
      <c r="H43" s="291"/>
      <c r="I43" s="292"/>
      <c r="J43" s="293"/>
      <c r="K43" s="294"/>
      <c r="L43" s="295"/>
      <c r="M43" s="252">
        <f t="shared" si="9"/>
        <v>0</v>
      </c>
      <c r="N43" s="38" t="s">
        <v>233</v>
      </c>
      <c r="O43" s="39"/>
      <c r="P43" s="39"/>
      <c r="Q43" s="39"/>
      <c r="R43" s="39"/>
      <c r="S43" s="40"/>
      <c r="T43" s="40"/>
      <c r="U43" s="40"/>
      <c r="V43" s="40"/>
      <c r="W43" s="40"/>
      <c r="X43" s="40"/>
      <c r="Y43" s="40"/>
      <c r="Z43" s="40"/>
      <c r="AA43" s="40"/>
      <c r="AB43" s="40"/>
      <c r="AC43" s="8">
        <f t="shared" si="10"/>
        <v>0</v>
      </c>
      <c r="AD43" s="8">
        <f t="shared" si="11"/>
        <v>0</v>
      </c>
      <c r="AE43" s="8">
        <f t="shared" si="12"/>
        <v>0</v>
      </c>
      <c r="AF43" s="8">
        <f>AD43*'Hypothése des ventes'!$G$37</f>
        <v>0</v>
      </c>
      <c r="AG43" s="8">
        <f>(AD43-(AD43*'Hypothése des ventes'!$H$36))*'Hypothése des ventes'!$H$37</f>
        <v>0</v>
      </c>
      <c r="AH43" s="8">
        <f>(AD43-(AD43*'Hypothése des ventes'!$I$36))*'Hypothése des ventes'!$I$37</f>
        <v>0</v>
      </c>
      <c r="AI43" s="8">
        <f>(AD43-(AD43*'Hypothése des ventes'!$J$36))*'Hypothése des ventes'!$J$37</f>
        <v>0</v>
      </c>
      <c r="AJ43" s="8">
        <f>(AD43-(AD43*'Hypothése des ventes'!$K$36))*'Hypothése des ventes'!$K$37</f>
        <v>0</v>
      </c>
      <c r="AK43" s="8">
        <f>-(AC43*'Hypothése des ventes'!$L$37)</f>
        <v>0</v>
      </c>
      <c r="AL43" s="8">
        <f t="shared" si="13"/>
        <v>0</v>
      </c>
      <c r="AM43" s="8">
        <f t="shared" si="14"/>
        <v>0</v>
      </c>
      <c r="AN43" s="8">
        <f t="shared" si="15"/>
        <v>0</v>
      </c>
      <c r="AO43" s="8">
        <f t="shared" si="16"/>
        <v>0</v>
      </c>
      <c r="AP43" s="9">
        <f t="shared" si="17"/>
        <v>0</v>
      </c>
    </row>
    <row r="44" spans="1:42" x14ac:dyDescent="0.25">
      <c r="A44" s="288" t="s">
        <v>205</v>
      </c>
      <c r="B44" s="288"/>
      <c r="C44" s="289" t="s">
        <v>201</v>
      </c>
      <c r="D44" s="290"/>
      <c r="E44" s="38"/>
      <c r="F44" s="288" t="s">
        <v>57</v>
      </c>
      <c r="G44" s="288"/>
      <c r="H44" s="291"/>
      <c r="I44" s="292"/>
      <c r="J44" s="293"/>
      <c r="K44" s="294"/>
      <c r="L44" s="295"/>
      <c r="M44" s="252">
        <f t="shared" si="9"/>
        <v>0</v>
      </c>
      <c r="N44" s="38" t="s">
        <v>234</v>
      </c>
      <c r="O44" s="42"/>
      <c r="P44" s="42"/>
      <c r="Q44" s="42"/>
      <c r="R44" s="42"/>
      <c r="S44" s="40"/>
      <c r="T44" s="40"/>
      <c r="U44" s="40"/>
      <c r="V44" s="40"/>
      <c r="W44" s="40"/>
      <c r="X44" s="40"/>
      <c r="Y44" s="40"/>
      <c r="Z44" s="40"/>
      <c r="AA44" s="40"/>
      <c r="AB44" s="40"/>
      <c r="AC44" s="8">
        <f t="shared" si="10"/>
        <v>0</v>
      </c>
      <c r="AD44" s="8">
        <f t="shared" si="11"/>
        <v>0</v>
      </c>
      <c r="AE44" s="8">
        <f t="shared" si="12"/>
        <v>0</v>
      </c>
      <c r="AF44" s="8">
        <f>AD44*'Hypothése des ventes'!$G$37</f>
        <v>0</v>
      </c>
      <c r="AG44" s="8">
        <f>(AD44-(AD44*'Hypothése des ventes'!$H$36))*'Hypothése des ventes'!$H$37</f>
        <v>0</v>
      </c>
      <c r="AH44" s="8">
        <f>(AD44-(AD44*'Hypothése des ventes'!$I$36))*'Hypothése des ventes'!$I$37</f>
        <v>0</v>
      </c>
      <c r="AI44" s="8">
        <f>(AD44-(AD44*'Hypothése des ventes'!$J$36))*'Hypothése des ventes'!$J$37</f>
        <v>0</v>
      </c>
      <c r="AJ44" s="8">
        <f>(AD44-(AD44*'Hypothése des ventes'!$K$36))*'Hypothése des ventes'!$K$37</f>
        <v>0</v>
      </c>
      <c r="AK44" s="8">
        <f>-(AC44*'Hypothése des ventes'!$L$37)</f>
        <v>0</v>
      </c>
      <c r="AL44" s="8">
        <f t="shared" si="13"/>
        <v>0</v>
      </c>
      <c r="AM44" s="8">
        <f t="shared" si="14"/>
        <v>0</v>
      </c>
      <c r="AN44" s="8">
        <f t="shared" si="15"/>
        <v>0</v>
      </c>
      <c r="AO44" s="8">
        <f t="shared" si="16"/>
        <v>0</v>
      </c>
      <c r="AP44" s="9">
        <f t="shared" si="17"/>
        <v>0</v>
      </c>
    </row>
    <row r="45" spans="1:42" x14ac:dyDescent="0.25">
      <c r="A45" s="278" t="s">
        <v>54</v>
      </c>
      <c r="B45" s="278"/>
      <c r="C45" s="279" t="s">
        <v>200</v>
      </c>
      <c r="D45" s="280" t="s">
        <v>55</v>
      </c>
      <c r="E45" s="26" t="s">
        <v>56</v>
      </c>
      <c r="F45" s="278" t="s">
        <v>57</v>
      </c>
      <c r="G45" s="278">
        <v>12</v>
      </c>
      <c r="H45" s="281">
        <v>67.5</v>
      </c>
      <c r="I45" s="282">
        <v>0.15</v>
      </c>
      <c r="J45" s="283">
        <v>135</v>
      </c>
      <c r="K45" s="284"/>
      <c r="L45" s="285"/>
      <c r="M45" s="252">
        <f t="shared" si="9"/>
        <v>810</v>
      </c>
      <c r="N45" s="26" t="s">
        <v>199</v>
      </c>
      <c r="O45" s="27"/>
      <c r="P45" s="27"/>
      <c r="Q45" s="27"/>
      <c r="R45" s="27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48">
        <f t="shared" si="10"/>
        <v>688.5</v>
      </c>
      <c r="AD45" s="248">
        <f t="shared" si="11"/>
        <v>1620</v>
      </c>
      <c r="AE45" s="248">
        <f t="shared" si="12"/>
        <v>2.3529411764705883</v>
      </c>
      <c r="AF45" s="248">
        <f>AD45*'Hypothése des ventes'!$G$37</f>
        <v>972</v>
      </c>
      <c r="AG45" s="248">
        <f>(AD45-(AD45*'Hypothése des ventes'!$H$36))*'Hypothése des ventes'!$H$37</f>
        <v>0</v>
      </c>
      <c r="AH45" s="248">
        <f>(AD45-(AD45*'Hypothése des ventes'!$I$36))*'Hypothése des ventes'!$I$37</f>
        <v>129.6</v>
      </c>
      <c r="AI45" s="248">
        <f>(AD45-(AD45*'Hypothése des ventes'!$J$36))*'Hypothése des ventes'!$J$37</f>
        <v>170.1</v>
      </c>
      <c r="AJ45" s="248">
        <f>(AD45-(AD45*'Hypothése des ventes'!$K$36))*'Hypothése des ventes'!$K$37</f>
        <v>81</v>
      </c>
      <c r="AK45" s="248">
        <f>-(AC45*'Hypothése des ventes'!$L$37)</f>
        <v>-34.425000000000004</v>
      </c>
      <c r="AL45" s="248">
        <f t="shared" si="13"/>
        <v>0</v>
      </c>
      <c r="AM45" s="248">
        <f t="shared" si="14"/>
        <v>1054.6199999999999</v>
      </c>
      <c r="AN45" s="248">
        <f t="shared" si="15"/>
        <v>1.5317647058823527</v>
      </c>
      <c r="AO45" s="248">
        <f t="shared" si="16"/>
        <v>366.11999999999989</v>
      </c>
      <c r="AP45" s="249">
        <f t="shared" si="17"/>
        <v>0.34715821812595998</v>
      </c>
    </row>
    <row r="46" spans="1:42" x14ac:dyDescent="0.25">
      <c r="A46" s="278" t="s">
        <v>54</v>
      </c>
      <c r="B46" s="278"/>
      <c r="C46" s="279" t="s">
        <v>201</v>
      </c>
      <c r="D46" s="280" t="s">
        <v>58</v>
      </c>
      <c r="E46" s="26" t="s">
        <v>59</v>
      </c>
      <c r="F46" s="278" t="s">
        <v>57</v>
      </c>
      <c r="G46" s="278">
        <v>7</v>
      </c>
      <c r="H46" s="281">
        <v>45</v>
      </c>
      <c r="I46" s="282">
        <v>0.15</v>
      </c>
      <c r="J46" s="283">
        <v>90</v>
      </c>
      <c r="K46" s="284"/>
      <c r="L46" s="285"/>
      <c r="M46" s="252">
        <f t="shared" si="9"/>
        <v>315</v>
      </c>
      <c r="N46" s="26" t="s">
        <v>199</v>
      </c>
      <c r="O46" s="27"/>
      <c r="P46" s="27"/>
      <c r="Q46" s="27"/>
      <c r="R46" s="27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48">
        <f t="shared" si="10"/>
        <v>267.75</v>
      </c>
      <c r="AD46" s="248">
        <f t="shared" si="11"/>
        <v>630</v>
      </c>
      <c r="AE46" s="248">
        <f t="shared" si="12"/>
        <v>2.3529411764705883</v>
      </c>
      <c r="AF46" s="248">
        <f>AD46*'Hypothése des ventes'!$G$37</f>
        <v>378</v>
      </c>
      <c r="AG46" s="248">
        <f>(AD46-(AD46*'Hypothése des ventes'!$H$36))*'Hypothése des ventes'!$H$37</f>
        <v>0</v>
      </c>
      <c r="AH46" s="248">
        <f>(AD46-(AD46*'Hypothése des ventes'!$I$36))*'Hypothése des ventes'!$I$37</f>
        <v>50.400000000000006</v>
      </c>
      <c r="AI46" s="248">
        <f>(AD46-(AD46*'Hypothése des ventes'!$J$36))*'Hypothése des ventes'!$J$37</f>
        <v>66.149999999999991</v>
      </c>
      <c r="AJ46" s="248">
        <f>(AD46-(AD46*'Hypothése des ventes'!$K$36))*'Hypothése des ventes'!$K$37</f>
        <v>31.5</v>
      </c>
      <c r="AK46" s="248">
        <f>-(AC46*'Hypothése des ventes'!$L$37)</f>
        <v>-13.387500000000001</v>
      </c>
      <c r="AL46" s="248">
        <f t="shared" si="13"/>
        <v>0</v>
      </c>
      <c r="AM46" s="248">
        <f t="shared" si="14"/>
        <v>410.12999999999994</v>
      </c>
      <c r="AN46" s="248">
        <f t="shared" si="15"/>
        <v>1.5317647058823527</v>
      </c>
      <c r="AO46" s="248">
        <f t="shared" si="16"/>
        <v>142.37999999999994</v>
      </c>
      <c r="AP46" s="249">
        <f t="shared" si="17"/>
        <v>0.34715821812595998</v>
      </c>
    </row>
    <row r="47" spans="1:42" x14ac:dyDescent="0.25">
      <c r="A47" s="278" t="s">
        <v>54</v>
      </c>
      <c r="B47" s="278"/>
      <c r="C47" s="279" t="s">
        <v>200</v>
      </c>
      <c r="D47" s="280" t="s">
        <v>60</v>
      </c>
      <c r="E47" s="26" t="s">
        <v>61</v>
      </c>
      <c r="F47" s="278" t="s">
        <v>57</v>
      </c>
      <c r="G47" s="278">
        <v>13</v>
      </c>
      <c r="H47" s="281">
        <v>85</v>
      </c>
      <c r="I47" s="282">
        <v>0.15</v>
      </c>
      <c r="J47" s="283">
        <v>170</v>
      </c>
      <c r="K47" s="284"/>
      <c r="L47" s="285"/>
      <c r="M47" s="252">
        <f t="shared" si="9"/>
        <v>1105</v>
      </c>
      <c r="N47" s="26" t="s">
        <v>199</v>
      </c>
      <c r="O47" s="27"/>
      <c r="P47" s="27"/>
      <c r="Q47" s="27"/>
      <c r="R47" s="27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48">
        <f t="shared" si="10"/>
        <v>939.25</v>
      </c>
      <c r="AD47" s="248">
        <f t="shared" si="11"/>
        <v>2210</v>
      </c>
      <c r="AE47" s="248">
        <f t="shared" si="12"/>
        <v>2.3529411764705883</v>
      </c>
      <c r="AF47" s="248">
        <f>AD47*'Hypothése des ventes'!$G$37</f>
        <v>1326</v>
      </c>
      <c r="AG47" s="248">
        <f>(AD47-(AD47*'Hypothése des ventes'!$H$36))*'Hypothése des ventes'!$H$37</f>
        <v>0</v>
      </c>
      <c r="AH47" s="248">
        <f>(AD47-(AD47*'Hypothése des ventes'!$I$36))*'Hypothése des ventes'!$I$37</f>
        <v>176.8</v>
      </c>
      <c r="AI47" s="248">
        <f>(AD47-(AD47*'Hypothése des ventes'!$J$36))*'Hypothése des ventes'!$J$37</f>
        <v>232.04999999999998</v>
      </c>
      <c r="AJ47" s="248">
        <f>(AD47-(AD47*'Hypothése des ventes'!$K$36))*'Hypothése des ventes'!$K$37</f>
        <v>110.5</v>
      </c>
      <c r="AK47" s="248">
        <f>-(AC47*'Hypothése des ventes'!$L$37)</f>
        <v>-46.962500000000006</v>
      </c>
      <c r="AL47" s="248">
        <f t="shared" si="13"/>
        <v>0</v>
      </c>
      <c r="AM47" s="248">
        <f t="shared" si="14"/>
        <v>1438.71</v>
      </c>
      <c r="AN47" s="248">
        <f t="shared" si="15"/>
        <v>1.5317647058823529</v>
      </c>
      <c r="AO47" s="248">
        <f t="shared" si="16"/>
        <v>499.46000000000004</v>
      </c>
      <c r="AP47" s="249">
        <f t="shared" si="17"/>
        <v>0.34715821812596009</v>
      </c>
    </row>
    <row r="48" spans="1:42" x14ac:dyDescent="0.25">
      <c r="A48" s="288" t="s">
        <v>54</v>
      </c>
      <c r="B48" s="288"/>
      <c r="C48" s="289" t="s">
        <v>201</v>
      </c>
      <c r="D48" s="290"/>
      <c r="E48" s="38"/>
      <c r="F48" s="288" t="s">
        <v>57</v>
      </c>
      <c r="G48" s="288"/>
      <c r="H48" s="291"/>
      <c r="I48" s="292"/>
      <c r="J48" s="293"/>
      <c r="K48" s="294"/>
      <c r="L48" s="295"/>
      <c r="M48" s="252">
        <f t="shared" si="9"/>
        <v>0</v>
      </c>
      <c r="N48" s="38" t="s">
        <v>199</v>
      </c>
      <c r="O48" s="42"/>
      <c r="P48" s="42"/>
      <c r="Q48" s="42"/>
      <c r="R48" s="42"/>
      <c r="S48" s="40"/>
      <c r="T48" s="40"/>
      <c r="U48" s="40"/>
      <c r="V48" s="40"/>
      <c r="W48" s="40"/>
      <c r="X48" s="40"/>
      <c r="Y48" s="40"/>
      <c r="Z48" s="40"/>
      <c r="AA48" s="40"/>
      <c r="AB48" s="40"/>
      <c r="AC48" s="8">
        <f t="shared" si="10"/>
        <v>0</v>
      </c>
      <c r="AD48" s="8">
        <f t="shared" si="11"/>
        <v>0</v>
      </c>
      <c r="AE48" s="8">
        <f t="shared" si="12"/>
        <v>0</v>
      </c>
      <c r="AF48" s="8">
        <f>AD48*'Hypothése des ventes'!$G$37</f>
        <v>0</v>
      </c>
      <c r="AG48" s="8">
        <f>(AD48-(AD48*'Hypothése des ventes'!$H$36))*'Hypothése des ventes'!$H$37</f>
        <v>0</v>
      </c>
      <c r="AH48" s="8">
        <f>(AD48-(AD48*'Hypothése des ventes'!$I$36))*'Hypothése des ventes'!$I$37</f>
        <v>0</v>
      </c>
      <c r="AI48" s="8">
        <f>(AD48-(AD48*'Hypothése des ventes'!$J$36))*'Hypothése des ventes'!$J$37</f>
        <v>0</v>
      </c>
      <c r="AJ48" s="8">
        <f>(AD48-(AD48*'Hypothése des ventes'!$K$36))*'Hypothése des ventes'!$K$37</f>
        <v>0</v>
      </c>
      <c r="AK48" s="8">
        <f>-(AC48*'Hypothése des ventes'!$L$37)</f>
        <v>0</v>
      </c>
      <c r="AL48" s="8">
        <f t="shared" si="13"/>
        <v>0</v>
      </c>
      <c r="AM48" s="8">
        <f t="shared" si="14"/>
        <v>0</v>
      </c>
      <c r="AN48" s="8">
        <f t="shared" si="15"/>
        <v>0</v>
      </c>
      <c r="AO48" s="8">
        <f t="shared" si="16"/>
        <v>0</v>
      </c>
      <c r="AP48" s="9">
        <f t="shared" si="17"/>
        <v>0</v>
      </c>
    </row>
    <row r="49" spans="1:42" x14ac:dyDescent="0.25">
      <c r="A49" s="443" t="s">
        <v>54</v>
      </c>
      <c r="B49" s="443"/>
      <c r="C49" s="444" t="s">
        <v>201</v>
      </c>
      <c r="D49" s="445"/>
      <c r="E49" s="446"/>
      <c r="F49" s="443" t="s">
        <v>57</v>
      </c>
      <c r="G49" s="443"/>
      <c r="H49" s="448"/>
      <c r="I49" s="449"/>
      <c r="J49" s="450"/>
      <c r="K49" s="451"/>
      <c r="L49" s="452"/>
      <c r="M49" s="453">
        <f t="shared" si="9"/>
        <v>0</v>
      </c>
      <c r="N49" s="38" t="s">
        <v>202</v>
      </c>
      <c r="O49" s="455"/>
      <c r="P49" s="455"/>
      <c r="Q49" s="455"/>
      <c r="R49" s="455"/>
      <c r="S49" s="456"/>
      <c r="T49" s="456"/>
      <c r="U49" s="456"/>
      <c r="V49" s="456"/>
      <c r="W49" s="456"/>
      <c r="X49" s="456"/>
      <c r="Y49" s="456"/>
      <c r="Z49" s="456"/>
      <c r="AA49" s="456"/>
      <c r="AB49" s="456"/>
      <c r="AC49" s="439">
        <f t="shared" si="10"/>
        <v>0</v>
      </c>
      <c r="AD49" s="439">
        <f t="shared" si="11"/>
        <v>0</v>
      </c>
      <c r="AE49" s="439">
        <f t="shared" si="12"/>
        <v>0</v>
      </c>
      <c r="AF49" s="439">
        <f>AD49*'Hypothése des ventes'!$G$37</f>
        <v>0</v>
      </c>
      <c r="AG49" s="439">
        <f>(AD49-(AD49*'Hypothése des ventes'!$H$36))*'Hypothése des ventes'!$H$37</f>
        <v>0</v>
      </c>
      <c r="AH49" s="439">
        <f>(AD49-(AD49*'Hypothése des ventes'!$I$36))*'Hypothése des ventes'!$I$37</f>
        <v>0</v>
      </c>
      <c r="AI49" s="439">
        <f>(AD49-(AD49*'Hypothése des ventes'!$J$36))*'Hypothése des ventes'!$J$37</f>
        <v>0</v>
      </c>
      <c r="AJ49" s="439">
        <f>(AD49-(AD49*'Hypothése des ventes'!$K$36))*'Hypothése des ventes'!$K$37</f>
        <v>0</v>
      </c>
      <c r="AK49" s="439">
        <f>-(AC49*'Hypothése des ventes'!$L$37)</f>
        <v>0</v>
      </c>
      <c r="AL49" s="439">
        <f t="shared" si="13"/>
        <v>0</v>
      </c>
      <c r="AM49" s="439">
        <f t="shared" si="14"/>
        <v>0</v>
      </c>
      <c r="AN49" s="439">
        <f t="shared" si="15"/>
        <v>0</v>
      </c>
      <c r="AO49" s="439">
        <f t="shared" si="16"/>
        <v>0</v>
      </c>
      <c r="AP49" s="440">
        <f t="shared" si="17"/>
        <v>0</v>
      </c>
    </row>
    <row r="50" spans="1:42" x14ac:dyDescent="0.25">
      <c r="A50" s="443" t="s">
        <v>54</v>
      </c>
      <c r="B50" s="443"/>
      <c r="C50" s="444" t="s">
        <v>200</v>
      </c>
      <c r="D50" s="445"/>
      <c r="E50" s="446"/>
      <c r="F50" s="443" t="s">
        <v>57</v>
      </c>
      <c r="G50" s="443"/>
      <c r="H50" s="448"/>
      <c r="I50" s="449"/>
      <c r="J50" s="450"/>
      <c r="K50" s="451"/>
      <c r="L50" s="452"/>
      <c r="M50" s="453">
        <f t="shared" si="9"/>
        <v>0</v>
      </c>
      <c r="N50" s="446" t="s">
        <v>202</v>
      </c>
      <c r="O50" s="455"/>
      <c r="P50" s="455"/>
      <c r="Q50" s="455"/>
      <c r="R50" s="455"/>
      <c r="S50" s="456"/>
      <c r="T50" s="456"/>
      <c r="U50" s="456"/>
      <c r="V50" s="456"/>
      <c r="W50" s="456"/>
      <c r="X50" s="456"/>
      <c r="Y50" s="456"/>
      <c r="Z50" s="456"/>
      <c r="AA50" s="456"/>
      <c r="AB50" s="456"/>
      <c r="AC50" s="439">
        <f t="shared" si="10"/>
        <v>0</v>
      </c>
      <c r="AD50" s="439">
        <f t="shared" si="11"/>
        <v>0</v>
      </c>
      <c r="AE50" s="439">
        <f t="shared" si="12"/>
        <v>0</v>
      </c>
      <c r="AF50" s="439">
        <f>AD50*'Hypothése des ventes'!$G$37</f>
        <v>0</v>
      </c>
      <c r="AG50" s="439">
        <f>(AD50-(AD50*'Hypothése des ventes'!$H$36))*'Hypothése des ventes'!$H$37</f>
        <v>0</v>
      </c>
      <c r="AH50" s="439">
        <f>(AD50-(AD50*'Hypothése des ventes'!$I$36))*'Hypothése des ventes'!$I$37</f>
        <v>0</v>
      </c>
      <c r="AI50" s="439">
        <f>(AD50-(AD50*'Hypothése des ventes'!$J$36))*'Hypothése des ventes'!$J$37</f>
        <v>0</v>
      </c>
      <c r="AJ50" s="439">
        <f>(AD50-(AD50*'Hypothése des ventes'!$K$36))*'Hypothése des ventes'!$K$37</f>
        <v>0</v>
      </c>
      <c r="AK50" s="439">
        <f>-(AC50*'Hypothése des ventes'!$L$37)</f>
        <v>0</v>
      </c>
      <c r="AL50" s="439">
        <f t="shared" si="13"/>
        <v>0</v>
      </c>
      <c r="AM50" s="439">
        <f t="shared" si="14"/>
        <v>0</v>
      </c>
      <c r="AN50" s="439">
        <f t="shared" si="15"/>
        <v>0</v>
      </c>
      <c r="AO50" s="439">
        <f t="shared" si="16"/>
        <v>0</v>
      </c>
      <c r="AP50" s="440">
        <f t="shared" si="17"/>
        <v>0</v>
      </c>
    </row>
    <row r="51" spans="1:42" x14ac:dyDescent="0.25">
      <c r="A51" s="443" t="s">
        <v>54</v>
      </c>
      <c r="B51" s="443"/>
      <c r="C51" s="444" t="s">
        <v>201</v>
      </c>
      <c r="D51" s="445"/>
      <c r="E51" s="446"/>
      <c r="F51" s="443" t="s">
        <v>57</v>
      </c>
      <c r="G51" s="443"/>
      <c r="H51" s="448"/>
      <c r="I51" s="449"/>
      <c r="J51" s="450"/>
      <c r="K51" s="451"/>
      <c r="L51" s="452"/>
      <c r="M51" s="453">
        <f t="shared" si="9"/>
        <v>0</v>
      </c>
      <c r="N51" s="446" t="s">
        <v>233</v>
      </c>
      <c r="O51" s="455"/>
      <c r="P51" s="455"/>
      <c r="Q51" s="455"/>
      <c r="R51" s="455"/>
      <c r="S51" s="456"/>
      <c r="T51" s="456"/>
      <c r="U51" s="456"/>
      <c r="V51" s="456"/>
      <c r="W51" s="456"/>
      <c r="X51" s="456"/>
      <c r="Y51" s="456"/>
      <c r="Z51" s="456"/>
      <c r="AA51" s="456"/>
      <c r="AB51" s="456"/>
      <c r="AC51" s="439">
        <f t="shared" si="10"/>
        <v>0</v>
      </c>
      <c r="AD51" s="439">
        <f t="shared" si="11"/>
        <v>0</v>
      </c>
      <c r="AE51" s="439">
        <f t="shared" si="12"/>
        <v>0</v>
      </c>
      <c r="AF51" s="439">
        <f>AD51*'Hypothése des ventes'!$G$37</f>
        <v>0</v>
      </c>
      <c r="AG51" s="439">
        <f>(AD51-(AD51*'Hypothése des ventes'!$H$36))*'Hypothése des ventes'!$H$37</f>
        <v>0</v>
      </c>
      <c r="AH51" s="439">
        <f>(AD51-(AD51*'Hypothése des ventes'!$I$36))*'Hypothése des ventes'!$I$37</f>
        <v>0</v>
      </c>
      <c r="AI51" s="439">
        <f>(AD51-(AD51*'Hypothése des ventes'!$J$36))*'Hypothése des ventes'!$J$37</f>
        <v>0</v>
      </c>
      <c r="AJ51" s="439">
        <f>(AD51-(AD51*'Hypothése des ventes'!$K$36))*'Hypothése des ventes'!$K$37</f>
        <v>0</v>
      </c>
      <c r="AK51" s="439">
        <f>-(AC51*'Hypothése des ventes'!$L$37)</f>
        <v>0</v>
      </c>
      <c r="AL51" s="439">
        <f t="shared" si="13"/>
        <v>0</v>
      </c>
      <c r="AM51" s="439">
        <f t="shared" si="14"/>
        <v>0</v>
      </c>
      <c r="AN51" s="439">
        <f t="shared" si="15"/>
        <v>0</v>
      </c>
      <c r="AO51" s="439">
        <f t="shared" si="16"/>
        <v>0</v>
      </c>
      <c r="AP51" s="440">
        <f t="shared" si="17"/>
        <v>0</v>
      </c>
    </row>
    <row r="52" spans="1:42" x14ac:dyDescent="0.25">
      <c r="A52" s="443" t="s">
        <v>54</v>
      </c>
      <c r="B52" s="443"/>
      <c r="C52" s="444" t="s">
        <v>201</v>
      </c>
      <c r="D52" s="445"/>
      <c r="E52" s="446"/>
      <c r="F52" s="443" t="s">
        <v>57</v>
      </c>
      <c r="G52" s="443"/>
      <c r="H52" s="448"/>
      <c r="I52" s="449"/>
      <c r="J52" s="450"/>
      <c r="K52" s="451"/>
      <c r="L52" s="452"/>
      <c r="M52" s="453">
        <f t="shared" si="9"/>
        <v>0</v>
      </c>
      <c r="N52" s="446" t="s">
        <v>202</v>
      </c>
      <c r="O52" s="455"/>
      <c r="P52" s="455"/>
      <c r="Q52" s="455"/>
      <c r="R52" s="455"/>
      <c r="S52" s="456"/>
      <c r="T52" s="456"/>
      <c r="U52" s="456"/>
      <c r="V52" s="456"/>
      <c r="W52" s="456"/>
      <c r="X52" s="456"/>
      <c r="Y52" s="456"/>
      <c r="Z52" s="456"/>
      <c r="AA52" s="456"/>
      <c r="AB52" s="456"/>
      <c r="AC52" s="439">
        <f t="shared" si="10"/>
        <v>0</v>
      </c>
      <c r="AD52" s="439">
        <f t="shared" si="11"/>
        <v>0</v>
      </c>
      <c r="AE52" s="439">
        <f t="shared" si="12"/>
        <v>0</v>
      </c>
      <c r="AF52" s="439">
        <f>AD52*'Hypothése des ventes'!$G$37</f>
        <v>0</v>
      </c>
      <c r="AG52" s="439">
        <f>(AD52-(AD52*'Hypothése des ventes'!$H$36))*'Hypothése des ventes'!$H$37</f>
        <v>0</v>
      </c>
      <c r="AH52" s="439">
        <f>(AD52-(AD52*'Hypothése des ventes'!$I$36))*'Hypothése des ventes'!$I$37</f>
        <v>0</v>
      </c>
      <c r="AI52" s="439">
        <f>(AD52-(AD52*'Hypothése des ventes'!$J$36))*'Hypothése des ventes'!$J$37</f>
        <v>0</v>
      </c>
      <c r="AJ52" s="439">
        <f>(AD52-(AD52*'Hypothése des ventes'!$K$36))*'Hypothése des ventes'!$K$37</f>
        <v>0</v>
      </c>
      <c r="AK52" s="439">
        <f>-(AC52*'Hypothése des ventes'!$L$37)</f>
        <v>0</v>
      </c>
      <c r="AL52" s="439">
        <f t="shared" si="13"/>
        <v>0</v>
      </c>
      <c r="AM52" s="439">
        <f t="shared" si="14"/>
        <v>0</v>
      </c>
      <c r="AN52" s="439">
        <f t="shared" si="15"/>
        <v>0</v>
      </c>
      <c r="AO52" s="439">
        <f t="shared" si="16"/>
        <v>0</v>
      </c>
      <c r="AP52" s="440">
        <f t="shared" si="17"/>
        <v>0</v>
      </c>
    </row>
    <row r="53" spans="1:42" x14ac:dyDescent="0.25">
      <c r="A53" s="443" t="s">
        <v>222</v>
      </c>
      <c r="B53" s="443"/>
      <c r="C53" s="444" t="s">
        <v>200</v>
      </c>
      <c r="D53" s="445"/>
      <c r="E53" s="446"/>
      <c r="F53" s="447" t="s">
        <v>57</v>
      </c>
      <c r="G53" s="443"/>
      <c r="H53" s="448"/>
      <c r="I53" s="449"/>
      <c r="J53" s="450"/>
      <c r="K53" s="451"/>
      <c r="L53" s="452"/>
      <c r="M53" s="453">
        <f t="shared" si="9"/>
        <v>0</v>
      </c>
      <c r="N53" s="446" t="s">
        <v>199</v>
      </c>
      <c r="O53" s="455"/>
      <c r="P53" s="455"/>
      <c r="Q53" s="455"/>
      <c r="R53" s="455"/>
      <c r="S53" s="456"/>
      <c r="T53" s="456"/>
      <c r="U53" s="456"/>
      <c r="V53" s="456"/>
      <c r="W53" s="456"/>
      <c r="X53" s="456"/>
      <c r="Y53" s="456"/>
      <c r="Z53" s="456"/>
      <c r="AA53" s="456"/>
      <c r="AB53" s="456"/>
      <c r="AC53" s="439">
        <f t="shared" si="10"/>
        <v>0</v>
      </c>
      <c r="AD53" s="439">
        <f t="shared" si="11"/>
        <v>0</v>
      </c>
      <c r="AE53" s="439">
        <f t="shared" si="12"/>
        <v>0</v>
      </c>
      <c r="AF53" s="439">
        <f>AD53*'Hypothése des ventes'!$G$37</f>
        <v>0</v>
      </c>
      <c r="AG53" s="439">
        <f>(AD53-(AD53*'Hypothése des ventes'!$H$36))*'Hypothése des ventes'!$H$37</f>
        <v>0</v>
      </c>
      <c r="AH53" s="439">
        <f>(AD53-(AD53*'Hypothése des ventes'!$I$36))*'Hypothése des ventes'!$I$37</f>
        <v>0</v>
      </c>
      <c r="AI53" s="439">
        <f>(AD53-(AD53*'Hypothése des ventes'!$J$36))*'Hypothése des ventes'!$J$37</f>
        <v>0</v>
      </c>
      <c r="AJ53" s="439">
        <f>(AD53-(AD53*'Hypothése des ventes'!$K$36))*'Hypothése des ventes'!$K$37</f>
        <v>0</v>
      </c>
      <c r="AK53" s="439">
        <f>-(AC53*'Hypothése des ventes'!$L$37)</f>
        <v>0</v>
      </c>
      <c r="AL53" s="439">
        <f t="shared" si="13"/>
        <v>0</v>
      </c>
      <c r="AM53" s="439">
        <f t="shared" si="14"/>
        <v>0</v>
      </c>
      <c r="AN53" s="439">
        <f t="shared" si="15"/>
        <v>0</v>
      </c>
      <c r="AO53" s="439">
        <f t="shared" si="16"/>
        <v>0</v>
      </c>
      <c r="AP53" s="440">
        <f t="shared" si="17"/>
        <v>0</v>
      </c>
    </row>
    <row r="54" spans="1:42" x14ac:dyDescent="0.25">
      <c r="A54" s="443" t="s">
        <v>222</v>
      </c>
      <c r="B54" s="443"/>
      <c r="C54" s="444" t="s">
        <v>200</v>
      </c>
      <c r="D54" s="445"/>
      <c r="E54" s="446"/>
      <c r="F54" s="447" t="s">
        <v>57</v>
      </c>
      <c r="G54" s="443"/>
      <c r="H54" s="448"/>
      <c r="I54" s="449"/>
      <c r="J54" s="450"/>
      <c r="K54" s="451"/>
      <c r="L54" s="452"/>
      <c r="M54" s="453">
        <f t="shared" si="9"/>
        <v>0</v>
      </c>
      <c r="N54" s="446" t="s">
        <v>202</v>
      </c>
      <c r="O54" s="455"/>
      <c r="P54" s="455"/>
      <c r="Q54" s="455"/>
      <c r="R54" s="455"/>
      <c r="S54" s="456"/>
      <c r="T54" s="456"/>
      <c r="U54" s="456"/>
      <c r="V54" s="456"/>
      <c r="W54" s="456"/>
      <c r="X54" s="456"/>
      <c r="Y54" s="456"/>
      <c r="Z54" s="456"/>
      <c r="AA54" s="456"/>
      <c r="AB54" s="456"/>
      <c r="AC54" s="439">
        <f t="shared" si="10"/>
        <v>0</v>
      </c>
      <c r="AD54" s="439">
        <f t="shared" si="11"/>
        <v>0</v>
      </c>
      <c r="AE54" s="439">
        <f t="shared" si="12"/>
        <v>0</v>
      </c>
      <c r="AF54" s="439">
        <f>AD54*'Hypothése des ventes'!$G$37</f>
        <v>0</v>
      </c>
      <c r="AG54" s="439">
        <f>(AD54-(AD54*'Hypothése des ventes'!$H$36))*'Hypothése des ventes'!$H$37</f>
        <v>0</v>
      </c>
      <c r="AH54" s="439">
        <f>(AD54-(AD54*'Hypothése des ventes'!$I$36))*'Hypothése des ventes'!$I$37</f>
        <v>0</v>
      </c>
      <c r="AI54" s="439">
        <f>(AD54-(AD54*'Hypothése des ventes'!$J$36))*'Hypothése des ventes'!$J$37</f>
        <v>0</v>
      </c>
      <c r="AJ54" s="439">
        <f>(AD54-(AD54*'Hypothése des ventes'!$K$36))*'Hypothése des ventes'!$K$37</f>
        <v>0</v>
      </c>
      <c r="AK54" s="439">
        <f>-(AC54*'Hypothése des ventes'!$L$37)</f>
        <v>0</v>
      </c>
      <c r="AL54" s="439">
        <f t="shared" si="13"/>
        <v>0</v>
      </c>
      <c r="AM54" s="439">
        <f t="shared" si="14"/>
        <v>0</v>
      </c>
      <c r="AN54" s="439">
        <f t="shared" si="15"/>
        <v>0</v>
      </c>
      <c r="AO54" s="439">
        <f t="shared" si="16"/>
        <v>0</v>
      </c>
      <c r="AP54" s="440">
        <f t="shared" si="17"/>
        <v>0</v>
      </c>
    </row>
    <row r="55" spans="1:42" x14ac:dyDescent="0.25">
      <c r="A55" s="443" t="s">
        <v>222</v>
      </c>
      <c r="B55" s="443"/>
      <c r="C55" s="444" t="s">
        <v>201</v>
      </c>
      <c r="D55" s="445"/>
      <c r="E55" s="446"/>
      <c r="F55" s="447" t="s">
        <v>57</v>
      </c>
      <c r="G55" s="443"/>
      <c r="H55" s="448"/>
      <c r="I55" s="449"/>
      <c r="J55" s="450"/>
      <c r="K55" s="451"/>
      <c r="L55" s="452"/>
      <c r="M55" s="453">
        <f t="shared" si="9"/>
        <v>0</v>
      </c>
      <c r="N55" s="446" t="s">
        <v>199</v>
      </c>
      <c r="O55" s="455"/>
      <c r="P55" s="455"/>
      <c r="Q55" s="455"/>
      <c r="R55" s="455"/>
      <c r="S55" s="456"/>
      <c r="T55" s="456"/>
      <c r="U55" s="456"/>
      <c r="V55" s="456"/>
      <c r="W55" s="456"/>
      <c r="X55" s="456"/>
      <c r="Y55" s="456"/>
      <c r="Z55" s="456"/>
      <c r="AA55" s="456"/>
      <c r="AB55" s="456"/>
      <c r="AC55" s="439">
        <f t="shared" si="10"/>
        <v>0</v>
      </c>
      <c r="AD55" s="439">
        <f t="shared" si="11"/>
        <v>0</v>
      </c>
      <c r="AE55" s="439">
        <f t="shared" si="12"/>
        <v>0</v>
      </c>
      <c r="AF55" s="439">
        <f>AD55*'Hypothése des ventes'!$G$37</f>
        <v>0</v>
      </c>
      <c r="AG55" s="439">
        <f>(AD55-(AD55*'Hypothése des ventes'!$H$36))*'Hypothése des ventes'!$H$37</f>
        <v>0</v>
      </c>
      <c r="AH55" s="439">
        <f>(AD55-(AD55*'Hypothése des ventes'!$I$36))*'Hypothése des ventes'!$I$37</f>
        <v>0</v>
      </c>
      <c r="AI55" s="439">
        <f>(AD55-(AD55*'Hypothése des ventes'!$J$36))*'Hypothése des ventes'!$J$37</f>
        <v>0</v>
      </c>
      <c r="AJ55" s="439">
        <f>(AD55-(AD55*'Hypothése des ventes'!$K$36))*'Hypothése des ventes'!$K$37</f>
        <v>0</v>
      </c>
      <c r="AK55" s="439">
        <f>-(AC55*'Hypothése des ventes'!$L$37)</f>
        <v>0</v>
      </c>
      <c r="AL55" s="439">
        <f t="shared" si="13"/>
        <v>0</v>
      </c>
      <c r="AM55" s="439">
        <f t="shared" si="14"/>
        <v>0</v>
      </c>
      <c r="AN55" s="439">
        <f t="shared" si="15"/>
        <v>0</v>
      </c>
      <c r="AO55" s="439">
        <f t="shared" si="16"/>
        <v>0</v>
      </c>
      <c r="AP55" s="440">
        <f t="shared" si="17"/>
        <v>0</v>
      </c>
    </row>
    <row r="56" spans="1:42" x14ac:dyDescent="0.25">
      <c r="A56" s="443" t="s">
        <v>222</v>
      </c>
      <c r="B56" s="443"/>
      <c r="C56" s="444" t="s">
        <v>201</v>
      </c>
      <c r="D56" s="445"/>
      <c r="E56" s="446"/>
      <c r="F56" s="447" t="s">
        <v>57</v>
      </c>
      <c r="G56" s="443"/>
      <c r="H56" s="448"/>
      <c r="I56" s="449"/>
      <c r="J56" s="450"/>
      <c r="K56" s="451"/>
      <c r="L56" s="452"/>
      <c r="M56" s="453">
        <f t="shared" si="9"/>
        <v>0</v>
      </c>
      <c r="N56" s="446" t="s">
        <v>202</v>
      </c>
      <c r="O56" s="455"/>
      <c r="P56" s="455"/>
      <c r="Q56" s="455"/>
      <c r="R56" s="455"/>
      <c r="S56" s="456"/>
      <c r="T56" s="456"/>
      <c r="U56" s="456"/>
      <c r="V56" s="456"/>
      <c r="W56" s="456"/>
      <c r="X56" s="456"/>
      <c r="Y56" s="456"/>
      <c r="Z56" s="456"/>
      <c r="AA56" s="456"/>
      <c r="AB56" s="456"/>
      <c r="AC56" s="439">
        <f t="shared" si="10"/>
        <v>0</v>
      </c>
      <c r="AD56" s="439">
        <f t="shared" si="11"/>
        <v>0</v>
      </c>
      <c r="AE56" s="439">
        <f t="shared" si="12"/>
        <v>0</v>
      </c>
      <c r="AF56" s="439">
        <f>AD56*'Hypothése des ventes'!$G$37</f>
        <v>0</v>
      </c>
      <c r="AG56" s="439">
        <f>(AD56-(AD56*'Hypothése des ventes'!$H$36))*'Hypothése des ventes'!$H$37</f>
        <v>0</v>
      </c>
      <c r="AH56" s="439">
        <f>(AD56-(AD56*'Hypothése des ventes'!$I$36))*'Hypothése des ventes'!$I$37</f>
        <v>0</v>
      </c>
      <c r="AI56" s="439">
        <f>(AD56-(AD56*'Hypothése des ventes'!$J$36))*'Hypothése des ventes'!$J$37</f>
        <v>0</v>
      </c>
      <c r="AJ56" s="439">
        <f>(AD56-(AD56*'Hypothése des ventes'!$K$36))*'Hypothése des ventes'!$K$37</f>
        <v>0</v>
      </c>
      <c r="AK56" s="439">
        <f>-(AC56*'Hypothése des ventes'!$L$37)</f>
        <v>0</v>
      </c>
      <c r="AL56" s="439">
        <f t="shared" si="13"/>
        <v>0</v>
      </c>
      <c r="AM56" s="439">
        <f t="shared" si="14"/>
        <v>0</v>
      </c>
      <c r="AN56" s="439">
        <f t="shared" si="15"/>
        <v>0</v>
      </c>
      <c r="AO56" s="439">
        <f t="shared" si="16"/>
        <v>0</v>
      </c>
      <c r="AP56" s="440">
        <f t="shared" si="17"/>
        <v>0</v>
      </c>
    </row>
  </sheetData>
  <sheetProtection sort="0" autoFilter="0"/>
  <phoneticPr fontId="20" type="noConversion"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xWindow="20" yWindow="833" count="2">
        <x14:dataValidation type="list" allowBlank="1" showInputMessage="1" showErrorMessage="1" promptTitle="Saisir une marque" prompt="La saisie de la marque si elle n'apparaît pas doit se faire dans la feuille Hypothése de ventes &quot;Marque SHOES&quot;" xr:uid="{7AE90A75-7C0D-40B9-8414-26885999E082}">
          <x14:formula1>
            <xm:f>'Hypothése des ventes'!$P$23:$P$32</xm:f>
          </x14:formula1>
          <xm:sqref>A51:A1048576 A1:A49</xm:sqref>
        </x14:dataValidation>
        <x14:dataValidation type="list" allowBlank="1" showInputMessage="1" showErrorMessage="1" promptTitle="Marque SHOES" prompt="La saisie de la marque si elle n'apparaît pas doit se faire dans la feuille Hypothése de ventes &quot;Marque SHOES&quot;" xr:uid="{D4F1679C-4ABC-4888-8A0E-00232748FD72}">
          <x14:formula1>
            <xm:f>'Hypothése des ventes'!$P$23:$P$32</xm:f>
          </x14:formula1>
          <xm:sqref>A50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5"/>
  <dimension ref="A1:AP168"/>
  <sheetViews>
    <sheetView workbookViewId="0">
      <selection activeCell="S126" sqref="S126"/>
    </sheetView>
  </sheetViews>
  <sheetFormatPr baseColWidth="10" defaultColWidth="11.5703125" defaultRowHeight="15" x14ac:dyDescent="0.25"/>
  <cols>
    <col min="1" max="7" width="11.5703125" style="297"/>
    <col min="8" max="8" width="11.5703125" style="8"/>
    <col min="9" max="9" width="11.5703125" style="295"/>
    <col min="10" max="10" width="11.5703125" style="8"/>
    <col min="11" max="11" width="11.5703125" style="295"/>
    <col min="12" max="12" width="11.5703125" style="297"/>
    <col min="13" max="13" width="12.28515625" style="297" customWidth="1"/>
    <col min="14" max="28" width="11.5703125" style="297"/>
    <col min="29" max="29" width="16.140625" style="8" customWidth="1"/>
    <col min="30" max="30" width="13.5703125" style="8" customWidth="1"/>
    <col min="31" max="31" width="12.28515625" style="8" customWidth="1"/>
    <col min="32" max="32" width="12.5703125" style="297" customWidth="1"/>
    <col min="33" max="36" width="11.5703125" style="297"/>
    <col min="37" max="37" width="11.5703125" style="8"/>
    <col min="38" max="38" width="11.5703125" style="297"/>
    <col min="39" max="41" width="11.5703125" style="8"/>
    <col min="42" max="42" width="13.42578125" style="295" customWidth="1"/>
    <col min="43" max="16384" width="11.5703125" style="297"/>
  </cols>
  <sheetData>
    <row r="1" spans="1:42" s="304" customFormat="1" x14ac:dyDescent="0.25">
      <c r="A1" s="298" t="s">
        <v>0</v>
      </c>
      <c r="B1" s="299" t="s">
        <v>1</v>
      </c>
      <c r="C1" s="299" t="s">
        <v>2</v>
      </c>
      <c r="D1" s="299" t="s">
        <v>3</v>
      </c>
      <c r="E1" s="299" t="s">
        <v>4</v>
      </c>
      <c r="F1" s="299" t="s">
        <v>5</v>
      </c>
      <c r="G1" s="299" t="s">
        <v>17</v>
      </c>
      <c r="H1" s="300" t="s">
        <v>18</v>
      </c>
      <c r="I1" s="301" t="s">
        <v>19</v>
      </c>
      <c r="J1" s="300" t="s">
        <v>20</v>
      </c>
      <c r="K1" s="301" t="s">
        <v>21</v>
      </c>
      <c r="L1" s="299" t="s">
        <v>22</v>
      </c>
      <c r="M1" s="299" t="s">
        <v>235</v>
      </c>
      <c r="N1" s="299" t="s">
        <v>198</v>
      </c>
      <c r="O1" s="299" t="s">
        <v>6</v>
      </c>
      <c r="P1" s="299" t="s">
        <v>7</v>
      </c>
      <c r="Q1" s="299" t="s">
        <v>166</v>
      </c>
      <c r="R1" s="299" t="s">
        <v>167</v>
      </c>
      <c r="S1" s="299" t="s">
        <v>168</v>
      </c>
      <c r="T1" s="299" t="s">
        <v>8</v>
      </c>
      <c r="U1" s="299" t="s">
        <v>9</v>
      </c>
      <c r="V1" s="299" t="s">
        <v>10</v>
      </c>
      <c r="W1" s="299" t="s">
        <v>11</v>
      </c>
      <c r="X1" s="299" t="s">
        <v>12</v>
      </c>
      <c r="Y1" s="299" t="s">
        <v>13</v>
      </c>
      <c r="Z1" s="299" t="s">
        <v>14</v>
      </c>
      <c r="AA1" s="299" t="s">
        <v>15</v>
      </c>
      <c r="AB1" s="299" t="s">
        <v>16</v>
      </c>
      <c r="AC1" s="300" t="s">
        <v>155</v>
      </c>
      <c r="AD1" s="300" t="s">
        <v>156</v>
      </c>
      <c r="AE1" s="300" t="s">
        <v>157</v>
      </c>
      <c r="AF1" s="299" t="s">
        <v>159</v>
      </c>
      <c r="AG1" s="302" t="s">
        <v>169</v>
      </c>
      <c r="AH1" s="302" t="s">
        <v>170</v>
      </c>
      <c r="AI1" s="302" t="s">
        <v>171</v>
      </c>
      <c r="AJ1" s="302" t="s">
        <v>172</v>
      </c>
      <c r="AK1" s="300" t="s">
        <v>158</v>
      </c>
      <c r="AL1" s="299" t="s">
        <v>164</v>
      </c>
      <c r="AM1" s="300" t="s">
        <v>163</v>
      </c>
      <c r="AN1" s="300" t="s">
        <v>160</v>
      </c>
      <c r="AO1" s="300" t="s">
        <v>161</v>
      </c>
      <c r="AP1" s="303" t="s">
        <v>162</v>
      </c>
    </row>
    <row r="2" spans="1:42" x14ac:dyDescent="0.25">
      <c r="A2" s="466">
        <v>7</v>
      </c>
      <c r="B2" s="33"/>
      <c r="C2" s="465" t="s">
        <v>201</v>
      </c>
      <c r="D2" s="33"/>
      <c r="E2" s="33"/>
      <c r="F2" s="33" t="s">
        <v>33</v>
      </c>
      <c r="G2" s="33"/>
      <c r="H2" s="33"/>
      <c r="I2" s="18"/>
      <c r="J2" s="33"/>
      <c r="K2" s="18"/>
      <c r="L2" s="33"/>
      <c r="M2" s="248">
        <f t="shared" ref="M2:M33" si="0">G2*H2</f>
        <v>0</v>
      </c>
      <c r="N2" s="438" t="s">
        <v>202</v>
      </c>
      <c r="O2" s="438"/>
      <c r="P2" s="43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9"/>
      <c r="AC2" s="461">
        <f t="shared" ref="AC2:AC33" si="1">((H2-(H2*I2))*G2)-(((H2-(H2*I2))*G2)*K2)</f>
        <v>0</v>
      </c>
      <c r="AD2" s="462">
        <f t="shared" ref="AD2:AD17" si="2">G2*J2</f>
        <v>0</v>
      </c>
      <c r="AE2" s="461">
        <f t="shared" ref="AE2:AE33" si="3">IF(AD:AD=0,0,AD:AD/AC:AC)</f>
        <v>0</v>
      </c>
      <c r="AF2" s="463">
        <f>AD2*'Hypothése des ventes'!$G$37</f>
        <v>0</v>
      </c>
      <c r="AG2" s="463">
        <f>(AD2-(AD2*'Hypothése des ventes'!$H$36))*'Hypothése des ventes'!$H$37</f>
        <v>0</v>
      </c>
      <c r="AH2" s="463">
        <f>(AD2-(AD2*'Hypothése des ventes'!$I$36))*'Hypothése des ventes'!$I$37</f>
        <v>0</v>
      </c>
      <c r="AI2" s="463">
        <f>(AD2-(AD2*'Hypothése des ventes'!$J$36))*'Hypothése des ventes'!$J$37</f>
        <v>0</v>
      </c>
      <c r="AJ2" s="463">
        <f>(AD2-(AD2*'Hypothése des ventes'!$K$36))*'Hypothése des ventes'!$K$37</f>
        <v>0</v>
      </c>
      <c r="AK2" s="463">
        <f>-(AC2*'Hypothése des ventes'!$L$37)</f>
        <v>0</v>
      </c>
      <c r="AL2" s="462">
        <f t="shared" ref="AL2:AL33" si="4">AC2*L2</f>
        <v>0</v>
      </c>
      <c r="AM2" s="462">
        <f t="shared" ref="AM2:AM33" si="5">((AF2+AG2+AH2+AI2+AJ2+AK2)*0.8)+AL2</f>
        <v>0</v>
      </c>
      <c r="AN2" s="461">
        <f t="shared" ref="AN2:AN33" si="6">IF(AM:AM=0,0,AM:AM/AC:AC)</f>
        <v>0</v>
      </c>
      <c r="AO2" s="461">
        <f t="shared" ref="AO2:AO33" si="7">AM2-AC2</f>
        <v>0</v>
      </c>
      <c r="AP2" s="464">
        <f t="shared" ref="AP2:AP33" si="8">IF(AO:AO=0,0,AO:AO/AM:AM)</f>
        <v>0</v>
      </c>
    </row>
    <row r="3" spans="1:42" x14ac:dyDescent="0.25">
      <c r="A3" s="466">
        <v>7</v>
      </c>
      <c r="B3" s="33"/>
      <c r="C3" s="465" t="s">
        <v>200</v>
      </c>
      <c r="D3" s="33"/>
      <c r="E3" s="33"/>
      <c r="F3" s="33" t="s">
        <v>33</v>
      </c>
      <c r="G3" s="33"/>
      <c r="H3" s="33"/>
      <c r="I3" s="18"/>
      <c r="J3" s="33"/>
      <c r="K3" s="18"/>
      <c r="L3" s="33"/>
      <c r="M3" s="248">
        <f t="shared" si="0"/>
        <v>0</v>
      </c>
      <c r="N3" s="438" t="s">
        <v>202</v>
      </c>
      <c r="O3" s="438"/>
      <c r="P3" s="43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9"/>
      <c r="AC3" s="461">
        <f t="shared" si="1"/>
        <v>0</v>
      </c>
      <c r="AD3" s="462">
        <f t="shared" si="2"/>
        <v>0</v>
      </c>
      <c r="AE3" s="461">
        <f t="shared" si="3"/>
        <v>0</v>
      </c>
      <c r="AF3" s="463">
        <f>AD3*'Hypothése des ventes'!$G$37</f>
        <v>0</v>
      </c>
      <c r="AG3" s="463">
        <f>(AD3-(AD3*'Hypothése des ventes'!$H$36))*'Hypothése des ventes'!$H$37</f>
        <v>0</v>
      </c>
      <c r="AH3" s="463">
        <f>(AD3-(AD3*'Hypothése des ventes'!$I$36))*'Hypothése des ventes'!$I$37</f>
        <v>0</v>
      </c>
      <c r="AI3" s="463">
        <f>(AD3-(AD3*'Hypothése des ventes'!$J$36))*'Hypothése des ventes'!$J$37</f>
        <v>0</v>
      </c>
      <c r="AJ3" s="463">
        <f>(AD3-(AD3*'Hypothése des ventes'!$K$36))*'Hypothése des ventes'!$K$37</f>
        <v>0</v>
      </c>
      <c r="AK3" s="463">
        <f>-(AC3*'Hypothése des ventes'!$L$37)</f>
        <v>0</v>
      </c>
      <c r="AL3" s="462">
        <f t="shared" si="4"/>
        <v>0</v>
      </c>
      <c r="AM3" s="462">
        <f t="shared" si="5"/>
        <v>0</v>
      </c>
      <c r="AN3" s="461">
        <f t="shared" si="6"/>
        <v>0</v>
      </c>
      <c r="AO3" s="461">
        <f t="shared" si="7"/>
        <v>0</v>
      </c>
      <c r="AP3" s="464">
        <f t="shared" si="8"/>
        <v>0</v>
      </c>
    </row>
    <row r="4" spans="1:42" hidden="1" x14ac:dyDescent="0.25">
      <c r="A4" s="466">
        <v>7</v>
      </c>
      <c r="B4" s="33"/>
      <c r="C4" s="465" t="s">
        <v>201</v>
      </c>
      <c r="D4" s="33"/>
      <c r="E4" s="33"/>
      <c r="F4" s="33" t="s">
        <v>33</v>
      </c>
      <c r="G4" s="33"/>
      <c r="H4" s="33"/>
      <c r="I4" s="18"/>
      <c r="J4" s="33"/>
      <c r="K4" s="18"/>
      <c r="L4" s="33"/>
      <c r="M4" s="248">
        <f t="shared" si="0"/>
        <v>0</v>
      </c>
      <c r="N4" s="438" t="s">
        <v>199</v>
      </c>
      <c r="O4" s="438"/>
      <c r="P4" s="438"/>
      <c r="Q4" s="28"/>
      <c r="R4" s="28"/>
      <c r="S4" s="28"/>
      <c r="T4" s="28"/>
      <c r="U4" s="28"/>
      <c r="V4" s="28"/>
      <c r="W4" s="28"/>
      <c r="X4" s="28"/>
      <c r="Y4" s="28"/>
      <c r="Z4" s="28"/>
      <c r="AA4" s="28"/>
      <c r="AB4" s="29"/>
      <c r="AC4" s="461">
        <f t="shared" si="1"/>
        <v>0</v>
      </c>
      <c r="AD4" s="462">
        <f t="shared" si="2"/>
        <v>0</v>
      </c>
      <c r="AE4" s="461">
        <f t="shared" si="3"/>
        <v>0</v>
      </c>
      <c r="AF4" s="463">
        <f>AD4*'Hypothése des ventes'!$G$37</f>
        <v>0</v>
      </c>
      <c r="AG4" s="463">
        <f>(AD4-(AD4*'Hypothése des ventes'!$H$36))*'Hypothése des ventes'!$H$37</f>
        <v>0</v>
      </c>
      <c r="AH4" s="463">
        <f>(AD4-(AD4*'Hypothése des ventes'!$I$36))*'Hypothése des ventes'!$I$37</f>
        <v>0</v>
      </c>
      <c r="AI4" s="463">
        <f>(AD4-(AD4*'Hypothése des ventes'!$J$36))*'Hypothése des ventes'!$J$37</f>
        <v>0</v>
      </c>
      <c r="AJ4" s="463">
        <f>(AD4-(AD4*'Hypothése des ventes'!$K$36))*'Hypothése des ventes'!$K$37</f>
        <v>0</v>
      </c>
      <c r="AK4" s="463">
        <f>-(AC4*'Hypothése des ventes'!$L$37)</f>
        <v>0</v>
      </c>
      <c r="AL4" s="462">
        <f t="shared" si="4"/>
        <v>0</v>
      </c>
      <c r="AM4" s="462">
        <f t="shared" si="5"/>
        <v>0</v>
      </c>
      <c r="AN4" s="461">
        <f t="shared" si="6"/>
        <v>0</v>
      </c>
      <c r="AO4" s="461">
        <f t="shared" si="7"/>
        <v>0</v>
      </c>
      <c r="AP4" s="464">
        <f t="shared" si="8"/>
        <v>0</v>
      </c>
    </row>
    <row r="5" spans="1:42" hidden="1" x14ac:dyDescent="0.25">
      <c r="A5" s="466">
        <v>7</v>
      </c>
      <c r="B5" s="33"/>
      <c r="C5" s="465" t="s">
        <v>200</v>
      </c>
      <c r="D5" s="33"/>
      <c r="E5" s="33"/>
      <c r="F5" s="33" t="s">
        <v>33</v>
      </c>
      <c r="G5" s="33"/>
      <c r="H5" s="33"/>
      <c r="I5" s="18"/>
      <c r="J5" s="33"/>
      <c r="K5" s="18"/>
      <c r="L5" s="33"/>
      <c r="M5" s="248">
        <f t="shared" si="0"/>
        <v>0</v>
      </c>
      <c r="N5" s="438" t="s">
        <v>199</v>
      </c>
      <c r="O5" s="438"/>
      <c r="P5" s="43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9"/>
      <c r="AC5" s="461">
        <f t="shared" si="1"/>
        <v>0</v>
      </c>
      <c r="AD5" s="462">
        <f t="shared" si="2"/>
        <v>0</v>
      </c>
      <c r="AE5" s="461">
        <f t="shared" si="3"/>
        <v>0</v>
      </c>
      <c r="AF5" s="463">
        <f>AD5*'Hypothése des ventes'!$G$37</f>
        <v>0</v>
      </c>
      <c r="AG5" s="463">
        <f>(AD5-(AD5*'Hypothése des ventes'!$H$36))*'Hypothése des ventes'!$H$37</f>
        <v>0</v>
      </c>
      <c r="AH5" s="463">
        <f>(AD5-(AD5*'Hypothése des ventes'!$I$36))*'Hypothése des ventes'!$I$37</f>
        <v>0</v>
      </c>
      <c r="AI5" s="463">
        <f>(AD5-(AD5*'Hypothése des ventes'!$J$36))*'Hypothése des ventes'!$J$37</f>
        <v>0</v>
      </c>
      <c r="AJ5" s="463">
        <f>(AD5-(AD5*'Hypothése des ventes'!$K$36))*'Hypothése des ventes'!$K$37</f>
        <v>0</v>
      </c>
      <c r="AK5" s="463">
        <f>-(AC5*'Hypothése des ventes'!$L$37)</f>
        <v>0</v>
      </c>
      <c r="AL5" s="462">
        <f t="shared" si="4"/>
        <v>0</v>
      </c>
      <c r="AM5" s="462">
        <f t="shared" si="5"/>
        <v>0</v>
      </c>
      <c r="AN5" s="461">
        <f t="shared" si="6"/>
        <v>0</v>
      </c>
      <c r="AO5" s="461">
        <f t="shared" si="7"/>
        <v>0</v>
      </c>
      <c r="AP5" s="464">
        <f t="shared" si="8"/>
        <v>0</v>
      </c>
    </row>
    <row r="6" spans="1:42" x14ac:dyDescent="0.25">
      <c r="A6" s="466">
        <v>8</v>
      </c>
      <c r="B6" s="33"/>
      <c r="C6" s="465" t="s">
        <v>201</v>
      </c>
      <c r="D6" s="33"/>
      <c r="E6" s="33"/>
      <c r="F6" s="33" t="s">
        <v>33</v>
      </c>
      <c r="G6" s="33"/>
      <c r="H6" s="33"/>
      <c r="I6" s="18"/>
      <c r="J6" s="33"/>
      <c r="K6" s="18"/>
      <c r="L6" s="33"/>
      <c r="M6" s="248">
        <f t="shared" si="0"/>
        <v>0</v>
      </c>
      <c r="N6" s="438" t="s">
        <v>202</v>
      </c>
      <c r="O6" s="438"/>
      <c r="P6" s="43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9"/>
      <c r="AC6" s="461">
        <f t="shared" si="1"/>
        <v>0</v>
      </c>
      <c r="AD6" s="462">
        <f t="shared" si="2"/>
        <v>0</v>
      </c>
      <c r="AE6" s="461">
        <f t="shared" si="3"/>
        <v>0</v>
      </c>
      <c r="AF6" s="463">
        <f>AD6*'Hypothése des ventes'!$G$37</f>
        <v>0</v>
      </c>
      <c r="AG6" s="463">
        <f>(AD6-(AD6*'Hypothése des ventes'!$H$36))*'Hypothése des ventes'!$H$37</f>
        <v>0</v>
      </c>
      <c r="AH6" s="463">
        <f>(AD6-(AD6*'Hypothése des ventes'!$I$36))*'Hypothése des ventes'!$I$37</f>
        <v>0</v>
      </c>
      <c r="AI6" s="463">
        <f>(AD6-(AD6*'Hypothése des ventes'!$J$36))*'Hypothése des ventes'!$J$37</f>
        <v>0</v>
      </c>
      <c r="AJ6" s="463">
        <f>(AD6-(AD6*'Hypothése des ventes'!$K$36))*'Hypothése des ventes'!$K$37</f>
        <v>0</v>
      </c>
      <c r="AK6" s="463">
        <f>-(AC6*'Hypothése des ventes'!$L$37)</f>
        <v>0</v>
      </c>
      <c r="AL6" s="462">
        <f t="shared" si="4"/>
        <v>0</v>
      </c>
      <c r="AM6" s="462">
        <f t="shared" si="5"/>
        <v>0</v>
      </c>
      <c r="AN6" s="461">
        <f t="shared" si="6"/>
        <v>0</v>
      </c>
      <c r="AO6" s="461">
        <f t="shared" si="7"/>
        <v>0</v>
      </c>
      <c r="AP6" s="464">
        <f t="shared" si="8"/>
        <v>0</v>
      </c>
    </row>
    <row r="7" spans="1:42" x14ac:dyDescent="0.25">
      <c r="A7" s="466">
        <v>8</v>
      </c>
      <c r="B7" s="33"/>
      <c r="C7" s="465" t="s">
        <v>200</v>
      </c>
      <c r="D7" s="33"/>
      <c r="E7" s="33"/>
      <c r="F7" s="33" t="s">
        <v>33</v>
      </c>
      <c r="G7" s="33"/>
      <c r="H7" s="33"/>
      <c r="I7" s="18"/>
      <c r="J7" s="33"/>
      <c r="K7" s="18"/>
      <c r="L7" s="33"/>
      <c r="M7" s="248">
        <f t="shared" si="0"/>
        <v>0</v>
      </c>
      <c r="N7" s="438" t="s">
        <v>202</v>
      </c>
      <c r="O7" s="438"/>
      <c r="P7" s="43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9"/>
      <c r="AC7" s="461">
        <f t="shared" si="1"/>
        <v>0</v>
      </c>
      <c r="AD7" s="462">
        <f t="shared" si="2"/>
        <v>0</v>
      </c>
      <c r="AE7" s="461">
        <f t="shared" si="3"/>
        <v>0</v>
      </c>
      <c r="AF7" s="463">
        <f>AD7*'Hypothése des ventes'!$G$37</f>
        <v>0</v>
      </c>
      <c r="AG7" s="463">
        <f>(AD7-(AD7*'Hypothése des ventes'!$H$36))*'Hypothése des ventes'!$H$37</f>
        <v>0</v>
      </c>
      <c r="AH7" s="463">
        <f>(AD7-(AD7*'Hypothése des ventes'!$I$36))*'Hypothése des ventes'!$I$37</f>
        <v>0</v>
      </c>
      <c r="AI7" s="463">
        <f>(AD7-(AD7*'Hypothése des ventes'!$J$36))*'Hypothése des ventes'!$J$37</f>
        <v>0</v>
      </c>
      <c r="AJ7" s="463">
        <f>(AD7-(AD7*'Hypothése des ventes'!$K$36))*'Hypothése des ventes'!$K$37</f>
        <v>0</v>
      </c>
      <c r="AK7" s="463">
        <f>-(AC7*'Hypothése des ventes'!$L$37)</f>
        <v>0</v>
      </c>
      <c r="AL7" s="462">
        <f t="shared" si="4"/>
        <v>0</v>
      </c>
      <c r="AM7" s="462">
        <f t="shared" si="5"/>
        <v>0</v>
      </c>
      <c r="AN7" s="461">
        <f t="shared" si="6"/>
        <v>0</v>
      </c>
      <c r="AO7" s="461">
        <f t="shared" si="7"/>
        <v>0</v>
      </c>
      <c r="AP7" s="464">
        <f t="shared" si="8"/>
        <v>0</v>
      </c>
    </row>
    <row r="8" spans="1:42" hidden="1" x14ac:dyDescent="0.25">
      <c r="A8" s="466">
        <v>8</v>
      </c>
      <c r="B8" s="33"/>
      <c r="C8" s="465" t="s">
        <v>201</v>
      </c>
      <c r="D8" s="33"/>
      <c r="E8" s="33"/>
      <c r="F8" s="33" t="s">
        <v>33</v>
      </c>
      <c r="G8" s="33"/>
      <c r="H8" s="33"/>
      <c r="I8" s="18"/>
      <c r="J8" s="33"/>
      <c r="K8" s="18"/>
      <c r="L8" s="33"/>
      <c r="M8" s="248">
        <f t="shared" si="0"/>
        <v>0</v>
      </c>
      <c r="N8" s="438" t="s">
        <v>199</v>
      </c>
      <c r="O8" s="438"/>
      <c r="P8" s="43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9"/>
      <c r="AC8" s="461">
        <f t="shared" si="1"/>
        <v>0</v>
      </c>
      <c r="AD8" s="462">
        <f t="shared" si="2"/>
        <v>0</v>
      </c>
      <c r="AE8" s="461">
        <f t="shared" si="3"/>
        <v>0</v>
      </c>
      <c r="AF8" s="463">
        <f>AD8*'Hypothése des ventes'!$G$37</f>
        <v>0</v>
      </c>
      <c r="AG8" s="463">
        <f>(AD8-(AD8*'Hypothése des ventes'!$H$36))*'Hypothése des ventes'!$H$37</f>
        <v>0</v>
      </c>
      <c r="AH8" s="463">
        <f>(AD8-(AD8*'Hypothése des ventes'!$I$36))*'Hypothése des ventes'!$I$37</f>
        <v>0</v>
      </c>
      <c r="AI8" s="463">
        <f>(AD8-(AD8*'Hypothése des ventes'!$J$36))*'Hypothése des ventes'!$J$37</f>
        <v>0</v>
      </c>
      <c r="AJ8" s="463">
        <f>(AD8-(AD8*'Hypothése des ventes'!$K$36))*'Hypothése des ventes'!$K$37</f>
        <v>0</v>
      </c>
      <c r="AK8" s="463">
        <f>-(AC8*'Hypothése des ventes'!$L$37)</f>
        <v>0</v>
      </c>
      <c r="AL8" s="462">
        <f t="shared" si="4"/>
        <v>0</v>
      </c>
      <c r="AM8" s="462">
        <f t="shared" si="5"/>
        <v>0</v>
      </c>
      <c r="AN8" s="461">
        <f t="shared" si="6"/>
        <v>0</v>
      </c>
      <c r="AO8" s="461">
        <f t="shared" si="7"/>
        <v>0</v>
      </c>
      <c r="AP8" s="464">
        <f t="shared" si="8"/>
        <v>0</v>
      </c>
    </row>
    <row r="9" spans="1:42" hidden="1" x14ac:dyDescent="0.25">
      <c r="A9" s="466">
        <v>8</v>
      </c>
      <c r="B9" s="33"/>
      <c r="C9" s="465" t="s">
        <v>200</v>
      </c>
      <c r="D9" s="33"/>
      <c r="E9" s="33"/>
      <c r="F9" s="33" t="s">
        <v>33</v>
      </c>
      <c r="G9" s="33"/>
      <c r="H9" s="33"/>
      <c r="I9" s="18"/>
      <c r="J9" s="33"/>
      <c r="K9" s="18"/>
      <c r="L9" s="33"/>
      <c r="M9" s="248">
        <f t="shared" si="0"/>
        <v>0</v>
      </c>
      <c r="N9" s="438" t="s">
        <v>199</v>
      </c>
      <c r="O9" s="438"/>
      <c r="P9" s="43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9"/>
      <c r="AC9" s="461">
        <f t="shared" si="1"/>
        <v>0</v>
      </c>
      <c r="AD9" s="462">
        <f t="shared" si="2"/>
        <v>0</v>
      </c>
      <c r="AE9" s="461">
        <f t="shared" si="3"/>
        <v>0</v>
      </c>
      <c r="AF9" s="463">
        <f>AD9*'Hypothése des ventes'!$G$37</f>
        <v>0</v>
      </c>
      <c r="AG9" s="463">
        <f>(AD9-(AD9*'Hypothése des ventes'!$H$36))*'Hypothése des ventes'!$H$37</f>
        <v>0</v>
      </c>
      <c r="AH9" s="463">
        <f>(AD9-(AD9*'Hypothése des ventes'!$I$36))*'Hypothése des ventes'!$I$37</f>
        <v>0</v>
      </c>
      <c r="AI9" s="463">
        <f>(AD9-(AD9*'Hypothése des ventes'!$J$36))*'Hypothése des ventes'!$J$37</f>
        <v>0</v>
      </c>
      <c r="AJ9" s="463">
        <f>(AD9-(AD9*'Hypothése des ventes'!$K$36))*'Hypothése des ventes'!$K$37</f>
        <v>0</v>
      </c>
      <c r="AK9" s="463">
        <f>-(AC9*'Hypothése des ventes'!$L$37)</f>
        <v>0</v>
      </c>
      <c r="AL9" s="462">
        <f t="shared" si="4"/>
        <v>0</v>
      </c>
      <c r="AM9" s="462">
        <f t="shared" si="5"/>
        <v>0</v>
      </c>
      <c r="AN9" s="461">
        <f t="shared" si="6"/>
        <v>0</v>
      </c>
      <c r="AO9" s="461">
        <f t="shared" si="7"/>
        <v>0</v>
      </c>
      <c r="AP9" s="464">
        <f t="shared" si="8"/>
        <v>0</v>
      </c>
    </row>
    <row r="10" spans="1:42" x14ac:dyDescent="0.25">
      <c r="A10" s="466">
        <v>9</v>
      </c>
      <c r="B10" s="33"/>
      <c r="C10" s="465" t="s">
        <v>201</v>
      </c>
      <c r="D10" s="33"/>
      <c r="E10" s="33"/>
      <c r="F10" s="33" t="s">
        <v>33</v>
      </c>
      <c r="G10" s="33"/>
      <c r="H10" s="33"/>
      <c r="I10" s="18"/>
      <c r="J10" s="33"/>
      <c r="K10" s="18"/>
      <c r="L10" s="33"/>
      <c r="M10" s="248">
        <f t="shared" si="0"/>
        <v>0</v>
      </c>
      <c r="N10" s="438" t="s">
        <v>202</v>
      </c>
      <c r="O10" s="438"/>
      <c r="P10" s="43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9"/>
      <c r="AC10" s="461">
        <f t="shared" si="1"/>
        <v>0</v>
      </c>
      <c r="AD10" s="462">
        <f t="shared" si="2"/>
        <v>0</v>
      </c>
      <c r="AE10" s="461">
        <f t="shared" si="3"/>
        <v>0</v>
      </c>
      <c r="AF10" s="463">
        <f>AD10*'Hypothése des ventes'!$G$37</f>
        <v>0</v>
      </c>
      <c r="AG10" s="463">
        <f>(AD10-(AD10*'Hypothése des ventes'!$H$36))*'Hypothése des ventes'!$H$37</f>
        <v>0</v>
      </c>
      <c r="AH10" s="463">
        <f>(AD10-(AD10*'Hypothése des ventes'!$I$36))*'Hypothése des ventes'!$I$37</f>
        <v>0</v>
      </c>
      <c r="AI10" s="463">
        <f>(AD10-(AD10*'Hypothése des ventes'!$J$36))*'Hypothése des ventes'!$J$37</f>
        <v>0</v>
      </c>
      <c r="AJ10" s="463">
        <f>(AD10-(AD10*'Hypothése des ventes'!$K$36))*'Hypothése des ventes'!$K$37</f>
        <v>0</v>
      </c>
      <c r="AK10" s="463">
        <f>-(AC10*'Hypothése des ventes'!$L$37)</f>
        <v>0</v>
      </c>
      <c r="AL10" s="462">
        <f t="shared" si="4"/>
        <v>0</v>
      </c>
      <c r="AM10" s="462">
        <f t="shared" si="5"/>
        <v>0</v>
      </c>
      <c r="AN10" s="461">
        <f t="shared" si="6"/>
        <v>0</v>
      </c>
      <c r="AO10" s="461">
        <f t="shared" si="7"/>
        <v>0</v>
      </c>
      <c r="AP10" s="464">
        <f t="shared" si="8"/>
        <v>0</v>
      </c>
    </row>
    <row r="11" spans="1:42" x14ac:dyDescent="0.25">
      <c r="A11" s="466">
        <v>9</v>
      </c>
      <c r="B11" s="33"/>
      <c r="C11" s="465" t="s">
        <v>200</v>
      </c>
      <c r="D11" s="33"/>
      <c r="E11" s="33"/>
      <c r="F11" s="33" t="s">
        <v>33</v>
      </c>
      <c r="G11" s="33"/>
      <c r="H11" s="33"/>
      <c r="I11" s="18"/>
      <c r="J11" s="33"/>
      <c r="K11" s="18"/>
      <c r="L11" s="33"/>
      <c r="M11" s="248">
        <f t="shared" si="0"/>
        <v>0</v>
      </c>
      <c r="N11" s="438" t="s">
        <v>202</v>
      </c>
      <c r="O11" s="438"/>
      <c r="P11" s="43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9"/>
      <c r="AC11" s="461">
        <f t="shared" si="1"/>
        <v>0</v>
      </c>
      <c r="AD11" s="462">
        <f t="shared" si="2"/>
        <v>0</v>
      </c>
      <c r="AE11" s="461">
        <f t="shared" si="3"/>
        <v>0</v>
      </c>
      <c r="AF11" s="463">
        <f>AD11*'Hypothése des ventes'!$G$37</f>
        <v>0</v>
      </c>
      <c r="AG11" s="463">
        <f>(AD11-(AD11*'Hypothése des ventes'!$H$36))*'Hypothése des ventes'!$H$37</f>
        <v>0</v>
      </c>
      <c r="AH11" s="463">
        <f>(AD11-(AD11*'Hypothése des ventes'!$I$36))*'Hypothése des ventes'!$I$37</f>
        <v>0</v>
      </c>
      <c r="AI11" s="463">
        <f>(AD11-(AD11*'Hypothése des ventes'!$J$36))*'Hypothése des ventes'!$J$37</f>
        <v>0</v>
      </c>
      <c r="AJ11" s="463">
        <f>(AD11-(AD11*'Hypothése des ventes'!$K$36))*'Hypothése des ventes'!$K$37</f>
        <v>0</v>
      </c>
      <c r="AK11" s="463">
        <f>-(AC11*'Hypothése des ventes'!$L$37)</f>
        <v>0</v>
      </c>
      <c r="AL11" s="462">
        <f t="shared" si="4"/>
        <v>0</v>
      </c>
      <c r="AM11" s="462">
        <f t="shared" si="5"/>
        <v>0</v>
      </c>
      <c r="AN11" s="461">
        <f t="shared" si="6"/>
        <v>0</v>
      </c>
      <c r="AO11" s="461">
        <f t="shared" si="7"/>
        <v>0</v>
      </c>
      <c r="AP11" s="464">
        <f t="shared" si="8"/>
        <v>0</v>
      </c>
    </row>
    <row r="12" spans="1:42" hidden="1" x14ac:dyDescent="0.25">
      <c r="A12" s="466">
        <v>9</v>
      </c>
      <c r="B12" s="33"/>
      <c r="C12" s="465" t="s">
        <v>201</v>
      </c>
      <c r="D12" s="33"/>
      <c r="E12" s="33"/>
      <c r="F12" s="33" t="s">
        <v>33</v>
      </c>
      <c r="G12" s="33"/>
      <c r="H12" s="33"/>
      <c r="I12" s="18"/>
      <c r="J12" s="33"/>
      <c r="K12" s="18"/>
      <c r="L12" s="33"/>
      <c r="M12" s="248">
        <f t="shared" si="0"/>
        <v>0</v>
      </c>
      <c r="N12" s="438" t="s">
        <v>199</v>
      </c>
      <c r="O12" s="438"/>
      <c r="P12" s="43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9"/>
      <c r="AC12" s="461">
        <f t="shared" si="1"/>
        <v>0</v>
      </c>
      <c r="AD12" s="462">
        <f t="shared" si="2"/>
        <v>0</v>
      </c>
      <c r="AE12" s="461">
        <f t="shared" si="3"/>
        <v>0</v>
      </c>
      <c r="AF12" s="463">
        <f>AD12*'Hypothése des ventes'!$G$37</f>
        <v>0</v>
      </c>
      <c r="AG12" s="463">
        <f>(AD12-(AD12*'Hypothése des ventes'!$H$36))*'Hypothése des ventes'!$H$37</f>
        <v>0</v>
      </c>
      <c r="AH12" s="463">
        <f>(AD12-(AD12*'Hypothése des ventes'!$I$36))*'Hypothése des ventes'!$I$37</f>
        <v>0</v>
      </c>
      <c r="AI12" s="463">
        <f>(AD12-(AD12*'Hypothése des ventes'!$J$36))*'Hypothése des ventes'!$J$37</f>
        <v>0</v>
      </c>
      <c r="AJ12" s="463">
        <f>(AD12-(AD12*'Hypothése des ventes'!$K$36))*'Hypothése des ventes'!$K$37</f>
        <v>0</v>
      </c>
      <c r="AK12" s="463">
        <f>-(AC12*'Hypothése des ventes'!$L$37)</f>
        <v>0</v>
      </c>
      <c r="AL12" s="462">
        <f t="shared" si="4"/>
        <v>0</v>
      </c>
      <c r="AM12" s="462">
        <f t="shared" si="5"/>
        <v>0</v>
      </c>
      <c r="AN12" s="461">
        <f t="shared" si="6"/>
        <v>0</v>
      </c>
      <c r="AO12" s="461">
        <f t="shared" si="7"/>
        <v>0</v>
      </c>
      <c r="AP12" s="464">
        <f t="shared" si="8"/>
        <v>0</v>
      </c>
    </row>
    <row r="13" spans="1:42" hidden="1" x14ac:dyDescent="0.25">
      <c r="A13" s="466">
        <v>9</v>
      </c>
      <c r="B13" s="33"/>
      <c r="C13" s="465" t="s">
        <v>200</v>
      </c>
      <c r="D13" s="33"/>
      <c r="E13" s="33"/>
      <c r="F13" s="33" t="s">
        <v>33</v>
      </c>
      <c r="G13" s="33"/>
      <c r="H13" s="33"/>
      <c r="I13" s="18"/>
      <c r="J13" s="33"/>
      <c r="K13" s="18"/>
      <c r="L13" s="33"/>
      <c r="M13" s="248">
        <f t="shared" si="0"/>
        <v>0</v>
      </c>
      <c r="N13" s="438" t="s">
        <v>199</v>
      </c>
      <c r="O13" s="438"/>
      <c r="P13" s="43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9"/>
      <c r="AC13" s="461">
        <f t="shared" si="1"/>
        <v>0</v>
      </c>
      <c r="AD13" s="462">
        <f t="shared" si="2"/>
        <v>0</v>
      </c>
      <c r="AE13" s="461">
        <f t="shared" si="3"/>
        <v>0</v>
      </c>
      <c r="AF13" s="463">
        <f>AD13*'Hypothése des ventes'!$G$37</f>
        <v>0</v>
      </c>
      <c r="AG13" s="463">
        <f>(AD13-(AD13*'Hypothése des ventes'!$H$36))*'Hypothése des ventes'!$H$37</f>
        <v>0</v>
      </c>
      <c r="AH13" s="463">
        <f>(AD13-(AD13*'Hypothése des ventes'!$I$36))*'Hypothése des ventes'!$I$37</f>
        <v>0</v>
      </c>
      <c r="AI13" s="463">
        <f>(AD13-(AD13*'Hypothése des ventes'!$J$36))*'Hypothése des ventes'!$J$37</f>
        <v>0</v>
      </c>
      <c r="AJ13" s="463">
        <f>(AD13-(AD13*'Hypothése des ventes'!$K$36))*'Hypothése des ventes'!$K$37</f>
        <v>0</v>
      </c>
      <c r="AK13" s="463">
        <f>-(AC13*'Hypothése des ventes'!$L$37)</f>
        <v>0</v>
      </c>
      <c r="AL13" s="462">
        <f t="shared" si="4"/>
        <v>0</v>
      </c>
      <c r="AM13" s="462">
        <f t="shared" si="5"/>
        <v>0</v>
      </c>
      <c r="AN13" s="461">
        <f t="shared" si="6"/>
        <v>0</v>
      </c>
      <c r="AO13" s="461">
        <f t="shared" si="7"/>
        <v>0</v>
      </c>
      <c r="AP13" s="464">
        <f t="shared" si="8"/>
        <v>0</v>
      </c>
    </row>
    <row r="14" spans="1:42" x14ac:dyDescent="0.25">
      <c r="A14" s="466">
        <v>10</v>
      </c>
      <c r="B14" s="33"/>
      <c r="C14" s="465" t="s">
        <v>201</v>
      </c>
      <c r="D14" s="33"/>
      <c r="E14" s="33"/>
      <c r="F14" s="33" t="s">
        <v>33</v>
      </c>
      <c r="G14" s="33"/>
      <c r="H14" s="33"/>
      <c r="I14" s="18"/>
      <c r="J14" s="33"/>
      <c r="K14" s="18"/>
      <c r="L14" s="33"/>
      <c r="M14" s="248">
        <f t="shared" si="0"/>
        <v>0</v>
      </c>
      <c r="N14" s="438" t="s">
        <v>202</v>
      </c>
      <c r="O14" s="438"/>
      <c r="P14" s="43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9"/>
      <c r="AC14" s="461">
        <f t="shared" si="1"/>
        <v>0</v>
      </c>
      <c r="AD14" s="462">
        <f t="shared" si="2"/>
        <v>0</v>
      </c>
      <c r="AE14" s="461">
        <f t="shared" si="3"/>
        <v>0</v>
      </c>
      <c r="AF14" s="463">
        <f>AD14*'Hypothése des ventes'!$G$37</f>
        <v>0</v>
      </c>
      <c r="AG14" s="463">
        <f>(AD14-(AD14*'Hypothése des ventes'!$H$36))*'Hypothése des ventes'!$H$37</f>
        <v>0</v>
      </c>
      <c r="AH14" s="463">
        <f>(AD14-(AD14*'Hypothése des ventes'!$I$36))*'Hypothése des ventes'!$I$37</f>
        <v>0</v>
      </c>
      <c r="AI14" s="463">
        <f>(AD14-(AD14*'Hypothése des ventes'!$J$36))*'Hypothése des ventes'!$J$37</f>
        <v>0</v>
      </c>
      <c r="AJ14" s="463">
        <f>(AD14-(AD14*'Hypothése des ventes'!$K$36))*'Hypothése des ventes'!$K$37</f>
        <v>0</v>
      </c>
      <c r="AK14" s="463">
        <f>-(AC14*'Hypothése des ventes'!$L$37)</f>
        <v>0</v>
      </c>
      <c r="AL14" s="462">
        <f t="shared" si="4"/>
        <v>0</v>
      </c>
      <c r="AM14" s="462">
        <f t="shared" si="5"/>
        <v>0</v>
      </c>
      <c r="AN14" s="461">
        <f t="shared" si="6"/>
        <v>0</v>
      </c>
      <c r="AO14" s="461">
        <f t="shared" si="7"/>
        <v>0</v>
      </c>
      <c r="AP14" s="464">
        <f t="shared" si="8"/>
        <v>0</v>
      </c>
    </row>
    <row r="15" spans="1:42" x14ac:dyDescent="0.25">
      <c r="A15" s="466">
        <v>10</v>
      </c>
      <c r="B15" s="33"/>
      <c r="C15" s="465" t="s">
        <v>200</v>
      </c>
      <c r="D15" s="33"/>
      <c r="E15" s="33"/>
      <c r="F15" s="33" t="s">
        <v>33</v>
      </c>
      <c r="G15" s="33"/>
      <c r="H15" s="33"/>
      <c r="I15" s="18"/>
      <c r="J15" s="33"/>
      <c r="K15" s="18"/>
      <c r="L15" s="33"/>
      <c r="M15" s="248">
        <f t="shared" si="0"/>
        <v>0</v>
      </c>
      <c r="N15" s="438" t="s">
        <v>202</v>
      </c>
      <c r="O15" s="438"/>
      <c r="P15" s="43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9"/>
      <c r="AC15" s="461">
        <f t="shared" si="1"/>
        <v>0</v>
      </c>
      <c r="AD15" s="462">
        <f t="shared" si="2"/>
        <v>0</v>
      </c>
      <c r="AE15" s="461">
        <f t="shared" si="3"/>
        <v>0</v>
      </c>
      <c r="AF15" s="463">
        <f>AD15*'Hypothése des ventes'!$G$37</f>
        <v>0</v>
      </c>
      <c r="AG15" s="463">
        <f>(AD15-(AD15*'Hypothése des ventes'!$H$36))*'Hypothése des ventes'!$H$37</f>
        <v>0</v>
      </c>
      <c r="AH15" s="463">
        <f>(AD15-(AD15*'Hypothése des ventes'!$I$36))*'Hypothése des ventes'!$I$37</f>
        <v>0</v>
      </c>
      <c r="AI15" s="463">
        <f>(AD15-(AD15*'Hypothése des ventes'!$J$36))*'Hypothése des ventes'!$J$37</f>
        <v>0</v>
      </c>
      <c r="AJ15" s="463">
        <f>(AD15-(AD15*'Hypothése des ventes'!$K$36))*'Hypothése des ventes'!$K$37</f>
        <v>0</v>
      </c>
      <c r="AK15" s="463">
        <f>-(AC15*'Hypothése des ventes'!$L$37)</f>
        <v>0</v>
      </c>
      <c r="AL15" s="462">
        <f t="shared" si="4"/>
        <v>0</v>
      </c>
      <c r="AM15" s="462">
        <f t="shared" si="5"/>
        <v>0</v>
      </c>
      <c r="AN15" s="461">
        <f t="shared" si="6"/>
        <v>0</v>
      </c>
      <c r="AO15" s="461">
        <f t="shared" si="7"/>
        <v>0</v>
      </c>
      <c r="AP15" s="464">
        <f t="shared" si="8"/>
        <v>0</v>
      </c>
    </row>
    <row r="16" spans="1:42" hidden="1" x14ac:dyDescent="0.25">
      <c r="A16" s="466">
        <v>10</v>
      </c>
      <c r="B16" s="33"/>
      <c r="C16" s="465" t="s">
        <v>201</v>
      </c>
      <c r="D16" s="33"/>
      <c r="E16" s="33"/>
      <c r="F16" s="33" t="s">
        <v>33</v>
      </c>
      <c r="G16" s="33"/>
      <c r="H16" s="33"/>
      <c r="I16" s="18"/>
      <c r="J16" s="33"/>
      <c r="K16" s="18"/>
      <c r="L16" s="33"/>
      <c r="M16" s="248">
        <f t="shared" si="0"/>
        <v>0</v>
      </c>
      <c r="N16" s="438" t="s">
        <v>199</v>
      </c>
      <c r="O16" s="438"/>
      <c r="P16" s="43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9"/>
      <c r="AC16" s="461">
        <f t="shared" si="1"/>
        <v>0</v>
      </c>
      <c r="AD16" s="462">
        <f t="shared" si="2"/>
        <v>0</v>
      </c>
      <c r="AE16" s="461">
        <f t="shared" si="3"/>
        <v>0</v>
      </c>
      <c r="AF16" s="463">
        <f>AD16*'Hypothése des ventes'!$G$37</f>
        <v>0</v>
      </c>
      <c r="AG16" s="463">
        <f>(AD16-(AD16*'Hypothése des ventes'!$H$36))*'Hypothése des ventes'!$H$37</f>
        <v>0</v>
      </c>
      <c r="AH16" s="463">
        <f>(AD16-(AD16*'Hypothése des ventes'!$I$36))*'Hypothése des ventes'!$I$37</f>
        <v>0</v>
      </c>
      <c r="AI16" s="463">
        <f>(AD16-(AD16*'Hypothése des ventes'!$J$36))*'Hypothése des ventes'!$J$37</f>
        <v>0</v>
      </c>
      <c r="AJ16" s="463">
        <f>(AD16-(AD16*'Hypothése des ventes'!$K$36))*'Hypothése des ventes'!$K$37</f>
        <v>0</v>
      </c>
      <c r="AK16" s="463">
        <f>-(AC16*'Hypothése des ventes'!$L$37)</f>
        <v>0</v>
      </c>
      <c r="AL16" s="462">
        <f t="shared" si="4"/>
        <v>0</v>
      </c>
      <c r="AM16" s="462">
        <f t="shared" si="5"/>
        <v>0</v>
      </c>
      <c r="AN16" s="461">
        <f t="shared" si="6"/>
        <v>0</v>
      </c>
      <c r="AO16" s="461">
        <f t="shared" si="7"/>
        <v>0</v>
      </c>
      <c r="AP16" s="464">
        <f t="shared" si="8"/>
        <v>0</v>
      </c>
    </row>
    <row r="17" spans="1:42" hidden="1" x14ac:dyDescent="0.25">
      <c r="A17" s="466">
        <v>10</v>
      </c>
      <c r="B17" s="33"/>
      <c r="C17" s="465" t="s">
        <v>200</v>
      </c>
      <c r="D17" s="33"/>
      <c r="E17" s="33"/>
      <c r="F17" s="33" t="s">
        <v>33</v>
      </c>
      <c r="G17" s="33"/>
      <c r="H17" s="33"/>
      <c r="I17" s="18"/>
      <c r="J17" s="33"/>
      <c r="K17" s="18"/>
      <c r="L17" s="33"/>
      <c r="M17" s="248">
        <f t="shared" si="0"/>
        <v>0</v>
      </c>
      <c r="N17" s="438" t="s">
        <v>199</v>
      </c>
      <c r="O17" s="438"/>
      <c r="P17" s="43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9"/>
      <c r="AC17" s="461">
        <f t="shared" si="1"/>
        <v>0</v>
      </c>
      <c r="AD17" s="462">
        <f t="shared" si="2"/>
        <v>0</v>
      </c>
      <c r="AE17" s="461">
        <f t="shared" si="3"/>
        <v>0</v>
      </c>
      <c r="AF17" s="463">
        <f>AD17*'Hypothése des ventes'!$G$37</f>
        <v>0</v>
      </c>
      <c r="AG17" s="463">
        <f>(AD17-(AD17*'Hypothése des ventes'!$H$36))*'Hypothése des ventes'!$H$37</f>
        <v>0</v>
      </c>
      <c r="AH17" s="463">
        <f>(AD17-(AD17*'Hypothése des ventes'!$I$36))*'Hypothése des ventes'!$I$37</f>
        <v>0</v>
      </c>
      <c r="AI17" s="463">
        <f>(AD17-(AD17*'Hypothése des ventes'!$J$36))*'Hypothése des ventes'!$J$37</f>
        <v>0</v>
      </c>
      <c r="AJ17" s="463">
        <f>(AD17-(AD17*'Hypothése des ventes'!$K$36))*'Hypothése des ventes'!$K$37</f>
        <v>0</v>
      </c>
      <c r="AK17" s="463">
        <f>-(AC17*'Hypothése des ventes'!$L$37)</f>
        <v>0</v>
      </c>
      <c r="AL17" s="462">
        <f t="shared" si="4"/>
        <v>0</v>
      </c>
      <c r="AM17" s="462">
        <f t="shared" si="5"/>
        <v>0</v>
      </c>
      <c r="AN17" s="461">
        <f t="shared" si="6"/>
        <v>0</v>
      </c>
      <c r="AO17" s="461">
        <f t="shared" si="7"/>
        <v>0</v>
      </c>
      <c r="AP17" s="464">
        <f t="shared" si="8"/>
        <v>0</v>
      </c>
    </row>
    <row r="18" spans="1:42" ht="45" hidden="1" x14ac:dyDescent="0.25">
      <c r="A18" s="13" t="s">
        <v>99</v>
      </c>
      <c r="B18" s="14" t="s">
        <v>104</v>
      </c>
      <c r="C18" s="15" t="s">
        <v>200</v>
      </c>
      <c r="D18" s="24" t="s">
        <v>105</v>
      </c>
      <c r="E18" s="25" t="s">
        <v>106</v>
      </c>
      <c r="F18" s="16" t="s">
        <v>33</v>
      </c>
      <c r="G18" s="14">
        <v>5</v>
      </c>
      <c r="H18" s="22">
        <v>80.930000000000007</v>
      </c>
      <c r="I18" s="31">
        <v>0.16</v>
      </c>
      <c r="J18" s="23">
        <v>169</v>
      </c>
      <c r="K18" s="32">
        <v>0.02</v>
      </c>
      <c r="L18" s="19"/>
      <c r="M18" s="251">
        <f t="shared" si="0"/>
        <v>404.65000000000003</v>
      </c>
      <c r="N18" s="20" t="s">
        <v>199</v>
      </c>
      <c r="O18" s="27">
        <v>43709</v>
      </c>
      <c r="P18" s="27"/>
      <c r="Q18" s="27"/>
      <c r="R18" s="27"/>
      <c r="S18" s="53"/>
      <c r="T18" s="53"/>
      <c r="U18" s="53"/>
      <c r="V18" s="53"/>
      <c r="W18" s="53">
        <v>1</v>
      </c>
      <c r="X18" s="53">
        <v>2</v>
      </c>
      <c r="Y18" s="53">
        <v>2</v>
      </c>
      <c r="Z18" s="53"/>
      <c r="AA18" s="53"/>
      <c r="AB18" s="54"/>
      <c r="AC18" s="82">
        <f t="shared" si="1"/>
        <v>333.10788000000002</v>
      </c>
      <c r="AD18" s="33">
        <f>G:G*J:J</f>
        <v>845</v>
      </c>
      <c r="AE18" s="82">
        <f t="shared" si="3"/>
        <v>2.5367157330532075</v>
      </c>
      <c r="AF18" s="33">
        <f>AD18*'Hypothése des ventes'!$G$37</f>
        <v>507</v>
      </c>
      <c r="AG18" s="33">
        <f>(AD18-(AD18*'Hypothése des ventes'!$H$36))*'Hypothése des ventes'!$H$37</f>
        <v>0</v>
      </c>
      <c r="AH18" s="33">
        <f>(AD18-(AD18*'Hypothése des ventes'!$I$36))*'Hypothése des ventes'!$I$37</f>
        <v>67.600000000000009</v>
      </c>
      <c r="AI18" s="33">
        <f>(AD18-(AD18*'Hypothése des ventes'!$J$36))*'Hypothése des ventes'!$J$37</f>
        <v>88.724999999999994</v>
      </c>
      <c r="AJ18" s="33">
        <f>(AD18-(AD18*'Hypothése des ventes'!$K$36))*'Hypothése des ventes'!$K$37</f>
        <v>42.25</v>
      </c>
      <c r="AK18" s="33">
        <f>-(AC18*'Hypothése des ventes'!$L$37)</f>
        <v>-16.655394000000001</v>
      </c>
      <c r="AL18" s="33">
        <f t="shared" si="4"/>
        <v>0</v>
      </c>
      <c r="AM18" s="33">
        <f t="shared" si="5"/>
        <v>551.13568480000004</v>
      </c>
      <c r="AN18" s="82">
        <f t="shared" si="6"/>
        <v>1.6545261096795429</v>
      </c>
      <c r="AO18" s="82">
        <f t="shared" si="7"/>
        <v>218.02780480000001</v>
      </c>
      <c r="AP18" s="83">
        <f t="shared" si="8"/>
        <v>0.39559732895742267</v>
      </c>
    </row>
    <row r="19" spans="1:42" ht="30" hidden="1" x14ac:dyDescent="0.25">
      <c r="A19" s="13" t="s">
        <v>99</v>
      </c>
      <c r="B19" s="14" t="s">
        <v>34</v>
      </c>
      <c r="C19" s="15" t="s">
        <v>200</v>
      </c>
      <c r="D19" s="24" t="s">
        <v>107</v>
      </c>
      <c r="E19" s="25" t="s">
        <v>108</v>
      </c>
      <c r="F19" s="16" t="s">
        <v>33</v>
      </c>
      <c r="G19" s="14">
        <v>7</v>
      </c>
      <c r="H19" s="22">
        <v>42.83</v>
      </c>
      <c r="I19" s="31">
        <v>0.16</v>
      </c>
      <c r="J19" s="23">
        <v>89</v>
      </c>
      <c r="K19" s="32">
        <v>0.02</v>
      </c>
      <c r="L19" s="19"/>
      <c r="M19" s="251">
        <f t="shared" si="0"/>
        <v>299.81</v>
      </c>
      <c r="N19" s="20" t="s">
        <v>199</v>
      </c>
      <c r="O19" s="30"/>
      <c r="P19" s="30"/>
      <c r="Q19" s="30"/>
      <c r="R19" s="30"/>
      <c r="S19" s="53"/>
      <c r="T19" s="53"/>
      <c r="U19" s="53"/>
      <c r="V19" s="53">
        <v>1</v>
      </c>
      <c r="W19" s="53">
        <v>2</v>
      </c>
      <c r="X19" s="53">
        <v>2</v>
      </c>
      <c r="Y19" s="53">
        <v>2</v>
      </c>
      <c r="Z19" s="53"/>
      <c r="AA19" s="53"/>
      <c r="AB19" s="54"/>
      <c r="AC19" s="82">
        <f t="shared" si="1"/>
        <v>246.80359199999998</v>
      </c>
      <c r="AD19" s="33">
        <f t="shared" ref="AD19:AD50" si="9">G19*J19</f>
        <v>623</v>
      </c>
      <c r="AE19" s="82">
        <f t="shared" si="3"/>
        <v>2.5242744441093872</v>
      </c>
      <c r="AF19" s="33">
        <f>AD19*'Hypothése des ventes'!$G$37</f>
        <v>373.8</v>
      </c>
      <c r="AG19" s="33">
        <f>(AD19-(AD19*'Hypothése des ventes'!$H$36))*'Hypothése des ventes'!$H$37</f>
        <v>0</v>
      </c>
      <c r="AH19" s="33">
        <f>(AD19-(AD19*'Hypothése des ventes'!$I$36))*'Hypothése des ventes'!$I$37</f>
        <v>49.84</v>
      </c>
      <c r="AI19" s="33">
        <f>(AD19-(AD19*'Hypothése des ventes'!$J$36))*'Hypothése des ventes'!$J$37</f>
        <v>65.415000000000006</v>
      </c>
      <c r="AJ19" s="33">
        <f>(AD19-(AD19*'Hypothése des ventes'!$K$36))*'Hypothése des ventes'!$K$37</f>
        <v>31.150000000000002</v>
      </c>
      <c r="AK19" s="33">
        <f>-(AC19*'Hypothése des ventes'!$L$37)</f>
        <v>-12.340179599999999</v>
      </c>
      <c r="AL19" s="33">
        <f t="shared" si="4"/>
        <v>0</v>
      </c>
      <c r="AM19" s="33">
        <f t="shared" si="5"/>
        <v>406.29185632000008</v>
      </c>
      <c r="AN19" s="82">
        <f t="shared" si="6"/>
        <v>1.6462153286650711</v>
      </c>
      <c r="AO19" s="82">
        <f t="shared" si="7"/>
        <v>159.4882643200001</v>
      </c>
      <c r="AP19" s="83">
        <f t="shared" si="8"/>
        <v>0.39254605239831669</v>
      </c>
    </row>
    <row r="20" spans="1:42" ht="45" hidden="1" x14ac:dyDescent="0.25">
      <c r="A20" s="13" t="s">
        <v>99</v>
      </c>
      <c r="B20" s="14" t="s">
        <v>109</v>
      </c>
      <c r="C20" s="15" t="s">
        <v>200</v>
      </c>
      <c r="D20" s="24" t="s">
        <v>110</v>
      </c>
      <c r="E20" s="25" t="s">
        <v>111</v>
      </c>
      <c r="F20" s="16" t="s">
        <v>33</v>
      </c>
      <c r="G20" s="14">
        <v>4</v>
      </c>
      <c r="H20" s="22">
        <v>52.35</v>
      </c>
      <c r="I20" s="31">
        <v>0.16</v>
      </c>
      <c r="J20" s="23">
        <v>109</v>
      </c>
      <c r="K20" s="32">
        <v>0.02</v>
      </c>
      <c r="L20" s="19"/>
      <c r="M20" s="251">
        <f t="shared" si="0"/>
        <v>209.4</v>
      </c>
      <c r="N20" s="20" t="s">
        <v>199</v>
      </c>
      <c r="O20" s="30"/>
      <c r="P20" s="30"/>
      <c r="Q20" s="30"/>
      <c r="R20" s="30"/>
      <c r="S20" s="53"/>
      <c r="T20" s="53"/>
      <c r="U20" s="53"/>
      <c r="V20" s="53">
        <v>1</v>
      </c>
      <c r="W20" s="53">
        <v>1</v>
      </c>
      <c r="X20" s="53">
        <v>1</v>
      </c>
      <c r="Y20" s="53">
        <v>1</v>
      </c>
      <c r="Z20" s="53"/>
      <c r="AA20" s="53"/>
      <c r="AB20" s="54"/>
      <c r="AC20" s="82">
        <f t="shared" si="1"/>
        <v>172.37808000000001</v>
      </c>
      <c r="AD20" s="33">
        <f t="shared" si="9"/>
        <v>436</v>
      </c>
      <c r="AE20" s="82">
        <f t="shared" si="3"/>
        <v>2.5293239140382582</v>
      </c>
      <c r="AF20" s="33">
        <f>AD20*'Hypothése des ventes'!$G$37</f>
        <v>261.59999999999997</v>
      </c>
      <c r="AG20" s="33">
        <f>(AD20-(AD20*'Hypothése des ventes'!$H$36))*'Hypothése des ventes'!$H$37</f>
        <v>0</v>
      </c>
      <c r="AH20" s="33">
        <f>(AD20-(AD20*'Hypothése des ventes'!$I$36))*'Hypothése des ventes'!$I$37</f>
        <v>34.880000000000003</v>
      </c>
      <c r="AI20" s="33">
        <f>(AD20-(AD20*'Hypothése des ventes'!$J$36))*'Hypothése des ventes'!$J$37</f>
        <v>45.780000000000008</v>
      </c>
      <c r="AJ20" s="33">
        <f>(AD20-(AD20*'Hypothése des ventes'!$K$36))*'Hypothése des ventes'!$K$37</f>
        <v>21.8</v>
      </c>
      <c r="AK20" s="33">
        <f>-(AC20*'Hypothése des ventes'!$L$37)</f>
        <v>-8.6189040000000006</v>
      </c>
      <c r="AL20" s="33">
        <f t="shared" si="4"/>
        <v>0</v>
      </c>
      <c r="AM20" s="33">
        <f t="shared" si="5"/>
        <v>284.35287680000005</v>
      </c>
      <c r="AN20" s="82">
        <f t="shared" si="6"/>
        <v>1.6495883745775566</v>
      </c>
      <c r="AO20" s="82">
        <f t="shared" si="7"/>
        <v>111.97479680000004</v>
      </c>
      <c r="AP20" s="83">
        <f t="shared" si="8"/>
        <v>0.39378816230073749</v>
      </c>
    </row>
    <row r="21" spans="1:42" ht="30" hidden="1" x14ac:dyDescent="0.25">
      <c r="A21" s="13" t="s">
        <v>99</v>
      </c>
      <c r="B21" s="14" t="s">
        <v>40</v>
      </c>
      <c r="C21" s="15" t="s">
        <v>200</v>
      </c>
      <c r="D21" s="24" t="s">
        <v>112</v>
      </c>
      <c r="E21" s="25" t="s">
        <v>113</v>
      </c>
      <c r="F21" s="16" t="s">
        <v>33</v>
      </c>
      <c r="G21" s="14">
        <v>6</v>
      </c>
      <c r="H21" s="22">
        <v>47.59</v>
      </c>
      <c r="I21" s="31">
        <v>0.16</v>
      </c>
      <c r="J21" s="23">
        <v>99</v>
      </c>
      <c r="K21" s="32">
        <v>0.02</v>
      </c>
      <c r="L21" s="19"/>
      <c r="M21" s="251">
        <f t="shared" si="0"/>
        <v>285.54000000000002</v>
      </c>
      <c r="N21" s="20" t="s">
        <v>199</v>
      </c>
      <c r="O21" s="30"/>
      <c r="P21" s="30"/>
      <c r="Q21" s="30"/>
      <c r="R21" s="30"/>
      <c r="S21" s="53"/>
      <c r="T21" s="53"/>
      <c r="U21" s="53"/>
      <c r="V21" s="53"/>
      <c r="W21" s="53">
        <v>1</v>
      </c>
      <c r="X21" s="53">
        <v>2</v>
      </c>
      <c r="Y21" s="53">
        <v>2</v>
      </c>
      <c r="Z21" s="53">
        <v>1</v>
      </c>
      <c r="AA21" s="53"/>
      <c r="AB21" s="54"/>
      <c r="AC21" s="82">
        <f t="shared" si="1"/>
        <v>235.05652800000001</v>
      </c>
      <c r="AD21" s="33">
        <f t="shared" si="9"/>
        <v>594</v>
      </c>
      <c r="AE21" s="82">
        <f t="shared" si="3"/>
        <v>2.5270517056220618</v>
      </c>
      <c r="AF21" s="33">
        <f>AD21*'Hypothése des ventes'!$G$37</f>
        <v>356.4</v>
      </c>
      <c r="AG21" s="33">
        <f>(AD21-(AD21*'Hypothése des ventes'!$H$36))*'Hypothése des ventes'!$H$37</f>
        <v>0</v>
      </c>
      <c r="AH21" s="33">
        <f>(AD21-(AD21*'Hypothése des ventes'!$I$36))*'Hypothése des ventes'!$I$37</f>
        <v>47.52</v>
      </c>
      <c r="AI21" s="33">
        <f>(AD21-(AD21*'Hypothése des ventes'!$J$36))*'Hypothése des ventes'!$J$37</f>
        <v>62.37</v>
      </c>
      <c r="AJ21" s="33">
        <f>(AD21-(AD21*'Hypothése des ventes'!$K$36))*'Hypothése des ventes'!$K$37</f>
        <v>29.700000000000003</v>
      </c>
      <c r="AK21" s="33">
        <f>-(AC21*'Hypothése des ventes'!$L$37)</f>
        <v>-11.752826400000002</v>
      </c>
      <c r="AL21" s="33">
        <f t="shared" si="4"/>
        <v>0</v>
      </c>
      <c r="AM21" s="33">
        <f t="shared" si="5"/>
        <v>387.38973887999998</v>
      </c>
      <c r="AN21" s="82">
        <f t="shared" si="6"/>
        <v>1.6480705393555373</v>
      </c>
      <c r="AO21" s="82">
        <f t="shared" si="7"/>
        <v>152.33321087999997</v>
      </c>
      <c r="AP21" s="83">
        <f t="shared" si="8"/>
        <v>0.39322985508190644</v>
      </c>
    </row>
    <row r="22" spans="1:42" ht="30" hidden="1" x14ac:dyDescent="0.25">
      <c r="A22" s="13" t="s">
        <v>99</v>
      </c>
      <c r="B22" s="14" t="s">
        <v>40</v>
      </c>
      <c r="C22" s="15" t="s">
        <v>200</v>
      </c>
      <c r="D22" s="24" t="s">
        <v>114</v>
      </c>
      <c r="E22" s="25" t="s">
        <v>113</v>
      </c>
      <c r="F22" s="16" t="s">
        <v>33</v>
      </c>
      <c r="G22" s="14">
        <v>6</v>
      </c>
      <c r="H22" s="22">
        <v>47.59</v>
      </c>
      <c r="I22" s="31">
        <v>0.16</v>
      </c>
      <c r="J22" s="23">
        <v>99</v>
      </c>
      <c r="K22" s="32">
        <v>0.02</v>
      </c>
      <c r="L22" s="19"/>
      <c r="M22" s="251">
        <f t="shared" si="0"/>
        <v>285.54000000000002</v>
      </c>
      <c r="N22" s="20" t="s">
        <v>199</v>
      </c>
      <c r="O22" s="30"/>
      <c r="P22" s="30"/>
      <c r="Q22" s="30"/>
      <c r="R22" s="30"/>
      <c r="S22" s="53"/>
      <c r="T22" s="53"/>
      <c r="U22" s="53"/>
      <c r="V22" s="53"/>
      <c r="W22" s="53">
        <v>1</v>
      </c>
      <c r="X22" s="53">
        <v>3</v>
      </c>
      <c r="Y22" s="53">
        <v>1</v>
      </c>
      <c r="Z22" s="53">
        <v>1</v>
      </c>
      <c r="AA22" s="53"/>
      <c r="AB22" s="54"/>
      <c r="AC22" s="82">
        <f t="shared" si="1"/>
        <v>235.05652800000001</v>
      </c>
      <c r="AD22" s="33">
        <f t="shared" si="9"/>
        <v>594</v>
      </c>
      <c r="AE22" s="82">
        <f t="shared" si="3"/>
        <v>2.5270517056220618</v>
      </c>
      <c r="AF22" s="33">
        <f>AD22*'Hypothése des ventes'!$G$37</f>
        <v>356.4</v>
      </c>
      <c r="AG22" s="33">
        <f>(AD22-(AD22*'Hypothése des ventes'!$H$36))*'Hypothése des ventes'!$H$37</f>
        <v>0</v>
      </c>
      <c r="AH22" s="33">
        <f>(AD22-(AD22*'Hypothése des ventes'!$I$36))*'Hypothése des ventes'!$I$37</f>
        <v>47.52</v>
      </c>
      <c r="AI22" s="33">
        <f>(AD22-(AD22*'Hypothése des ventes'!$J$36))*'Hypothése des ventes'!$J$37</f>
        <v>62.37</v>
      </c>
      <c r="AJ22" s="33">
        <f>(AD22-(AD22*'Hypothése des ventes'!$K$36))*'Hypothése des ventes'!$K$37</f>
        <v>29.700000000000003</v>
      </c>
      <c r="AK22" s="33">
        <f>-(AC22*'Hypothése des ventes'!$L$37)</f>
        <v>-11.752826400000002</v>
      </c>
      <c r="AL22" s="33">
        <f t="shared" si="4"/>
        <v>0</v>
      </c>
      <c r="AM22" s="33">
        <f t="shared" si="5"/>
        <v>387.38973887999998</v>
      </c>
      <c r="AN22" s="82">
        <f t="shared" si="6"/>
        <v>1.6480705393555373</v>
      </c>
      <c r="AO22" s="82">
        <f t="shared" si="7"/>
        <v>152.33321087999997</v>
      </c>
      <c r="AP22" s="83">
        <f t="shared" si="8"/>
        <v>0.39322985508190644</v>
      </c>
    </row>
    <row r="23" spans="1:42" ht="30" hidden="1" x14ac:dyDescent="0.25">
      <c r="A23" s="13" t="s">
        <v>99</v>
      </c>
      <c r="B23" s="14" t="s">
        <v>104</v>
      </c>
      <c r="C23" s="15" t="s">
        <v>200</v>
      </c>
      <c r="D23" s="24" t="s">
        <v>115</v>
      </c>
      <c r="E23" s="25" t="s">
        <v>116</v>
      </c>
      <c r="F23" s="16" t="s">
        <v>33</v>
      </c>
      <c r="G23" s="14">
        <v>4</v>
      </c>
      <c r="H23" s="22">
        <v>71.400000000000006</v>
      </c>
      <c r="I23" s="31">
        <v>0.16</v>
      </c>
      <c r="J23" s="23">
        <v>149</v>
      </c>
      <c r="K23" s="32">
        <v>0.02</v>
      </c>
      <c r="L23" s="19"/>
      <c r="M23" s="251">
        <f t="shared" si="0"/>
        <v>285.60000000000002</v>
      </c>
      <c r="N23" s="20" t="s">
        <v>199</v>
      </c>
      <c r="O23" s="30"/>
      <c r="P23" s="30"/>
      <c r="Q23" s="30"/>
      <c r="R23" s="30"/>
      <c r="S23" s="53"/>
      <c r="T23" s="53"/>
      <c r="U23" s="53"/>
      <c r="V23" s="53"/>
      <c r="W23" s="53">
        <v>1</v>
      </c>
      <c r="X23" s="53">
        <v>2</v>
      </c>
      <c r="Y23" s="53">
        <v>1</v>
      </c>
      <c r="Z23" s="53"/>
      <c r="AA23" s="53"/>
      <c r="AB23" s="54"/>
      <c r="AC23" s="82">
        <f t="shared" si="1"/>
        <v>235.10592000000003</v>
      </c>
      <c r="AD23" s="33">
        <f t="shared" si="9"/>
        <v>596</v>
      </c>
      <c r="AE23" s="82">
        <f t="shared" si="3"/>
        <v>2.535027616488772</v>
      </c>
      <c r="AF23" s="33">
        <f>AD23*'Hypothése des ventes'!$G$37</f>
        <v>357.59999999999997</v>
      </c>
      <c r="AG23" s="33">
        <f>(AD23-(AD23*'Hypothése des ventes'!$H$36))*'Hypothése des ventes'!$H$37</f>
        <v>0</v>
      </c>
      <c r="AH23" s="33">
        <f>(AD23-(AD23*'Hypothése des ventes'!$I$36))*'Hypothése des ventes'!$I$37</f>
        <v>47.680000000000007</v>
      </c>
      <c r="AI23" s="33">
        <f>(AD23-(AD23*'Hypothése des ventes'!$J$36))*'Hypothése des ventes'!$J$37</f>
        <v>62.580000000000005</v>
      </c>
      <c r="AJ23" s="33">
        <f>(AD23-(AD23*'Hypothése des ventes'!$K$36))*'Hypothése des ventes'!$K$37</f>
        <v>29.8</v>
      </c>
      <c r="AK23" s="33">
        <f>-(AC23*'Hypothése des ventes'!$L$37)</f>
        <v>-11.755296000000001</v>
      </c>
      <c r="AL23" s="33">
        <f t="shared" si="4"/>
        <v>0</v>
      </c>
      <c r="AM23" s="33">
        <f t="shared" si="5"/>
        <v>388.72376320000001</v>
      </c>
      <c r="AN23" s="82">
        <f t="shared" si="6"/>
        <v>1.6533984478144998</v>
      </c>
      <c r="AO23" s="82">
        <f t="shared" si="7"/>
        <v>153.61784319999998</v>
      </c>
      <c r="AP23" s="83">
        <f t="shared" si="8"/>
        <v>0.39518511020630082</v>
      </c>
    </row>
    <row r="24" spans="1:42" ht="30" hidden="1" x14ac:dyDescent="0.25">
      <c r="A24" s="13" t="s">
        <v>99</v>
      </c>
      <c r="B24" s="14" t="s">
        <v>40</v>
      </c>
      <c r="C24" s="15" t="s">
        <v>200</v>
      </c>
      <c r="D24" s="24" t="s">
        <v>117</v>
      </c>
      <c r="E24" s="25" t="s">
        <v>118</v>
      </c>
      <c r="F24" s="16" t="s">
        <v>33</v>
      </c>
      <c r="G24" s="14">
        <v>6</v>
      </c>
      <c r="H24" s="22">
        <v>76.16</v>
      </c>
      <c r="I24" s="31">
        <v>0.16</v>
      </c>
      <c r="J24" s="23">
        <v>159</v>
      </c>
      <c r="K24" s="32">
        <v>0.02</v>
      </c>
      <c r="L24" s="19"/>
      <c r="M24" s="251">
        <f t="shared" si="0"/>
        <v>456.96</v>
      </c>
      <c r="N24" s="20" t="s">
        <v>199</v>
      </c>
      <c r="O24" s="30"/>
      <c r="P24" s="30"/>
      <c r="Q24" s="30"/>
      <c r="R24" s="30"/>
      <c r="S24" s="53"/>
      <c r="T24" s="53"/>
      <c r="U24" s="53"/>
      <c r="V24" s="53"/>
      <c r="W24" s="53">
        <v>1</v>
      </c>
      <c r="X24" s="53">
        <v>2</v>
      </c>
      <c r="Y24" s="53">
        <v>2</v>
      </c>
      <c r="Z24" s="53">
        <v>1</v>
      </c>
      <c r="AA24" s="53"/>
      <c r="AB24" s="54"/>
      <c r="AC24" s="82">
        <f t="shared" si="1"/>
        <v>376.16947199999998</v>
      </c>
      <c r="AD24" s="33">
        <f t="shared" si="9"/>
        <v>954</v>
      </c>
      <c r="AE24" s="82">
        <f t="shared" si="3"/>
        <v>2.5360909669990446</v>
      </c>
      <c r="AF24" s="33">
        <f>AD24*'Hypothése des ventes'!$G$37</f>
        <v>572.4</v>
      </c>
      <c r="AG24" s="33">
        <f>(AD24-(AD24*'Hypothése des ventes'!$H$36))*'Hypothése des ventes'!$H$37</f>
        <v>0</v>
      </c>
      <c r="AH24" s="33">
        <f>(AD24-(AD24*'Hypothése des ventes'!$I$36))*'Hypothése des ventes'!$I$37</f>
        <v>76.320000000000007</v>
      </c>
      <c r="AI24" s="33">
        <f>(AD24-(AD24*'Hypothése des ventes'!$J$36))*'Hypothése des ventes'!$J$37</f>
        <v>100.16999999999999</v>
      </c>
      <c r="AJ24" s="33">
        <f>(AD24-(AD24*'Hypothése des ventes'!$K$36))*'Hypothése des ventes'!$K$37</f>
        <v>47.7</v>
      </c>
      <c r="AK24" s="33">
        <f>-(AC24*'Hypothése des ventes'!$L$37)</f>
        <v>-18.808473599999999</v>
      </c>
      <c r="AL24" s="33">
        <f t="shared" si="4"/>
        <v>0</v>
      </c>
      <c r="AM24" s="33">
        <f t="shared" si="5"/>
        <v>622.22522112000013</v>
      </c>
      <c r="AN24" s="82">
        <f t="shared" si="6"/>
        <v>1.6541087659553622</v>
      </c>
      <c r="AO24" s="82">
        <f t="shared" si="7"/>
        <v>246.05574912000014</v>
      </c>
      <c r="AP24" s="83">
        <f t="shared" si="8"/>
        <v>0.39544483374862544</v>
      </c>
    </row>
    <row r="25" spans="1:42" ht="30" hidden="1" x14ac:dyDescent="0.25">
      <c r="A25" s="13" t="s">
        <v>99</v>
      </c>
      <c r="B25" s="14" t="s">
        <v>119</v>
      </c>
      <c r="C25" s="15" t="s">
        <v>200</v>
      </c>
      <c r="D25" s="24" t="s">
        <v>120</v>
      </c>
      <c r="E25" s="25" t="s">
        <v>121</v>
      </c>
      <c r="F25" s="16" t="s">
        <v>33</v>
      </c>
      <c r="G25" s="14">
        <v>3</v>
      </c>
      <c r="H25" s="22">
        <v>61.88</v>
      </c>
      <c r="I25" s="31">
        <v>0.16</v>
      </c>
      <c r="J25" s="23">
        <v>129</v>
      </c>
      <c r="K25" s="32">
        <v>0.02</v>
      </c>
      <c r="L25" s="19"/>
      <c r="M25" s="251">
        <f t="shared" si="0"/>
        <v>185.64000000000001</v>
      </c>
      <c r="N25" s="20" t="s">
        <v>199</v>
      </c>
      <c r="O25" s="30"/>
      <c r="P25" s="30"/>
      <c r="Q25" s="30"/>
      <c r="R25" s="30"/>
      <c r="S25" s="53"/>
      <c r="T25" s="53"/>
      <c r="U25" s="53"/>
      <c r="V25" s="53"/>
      <c r="W25" s="53">
        <v>1</v>
      </c>
      <c r="X25" s="53">
        <v>1</v>
      </c>
      <c r="Y25" s="53">
        <v>1</v>
      </c>
      <c r="Z25" s="53"/>
      <c r="AA25" s="53"/>
      <c r="AB25" s="54"/>
      <c r="AC25" s="82">
        <f t="shared" si="1"/>
        <v>152.81884800000003</v>
      </c>
      <c r="AD25" s="33">
        <f t="shared" si="9"/>
        <v>387</v>
      </c>
      <c r="AE25" s="82">
        <f t="shared" si="3"/>
        <v>2.5324101383096402</v>
      </c>
      <c r="AF25" s="33">
        <f>AD25*'Hypothése des ventes'!$G$37</f>
        <v>232.2</v>
      </c>
      <c r="AG25" s="33">
        <f>(AD25-(AD25*'Hypothése des ventes'!$H$36))*'Hypothése des ventes'!$H$37</f>
        <v>0</v>
      </c>
      <c r="AH25" s="33">
        <f>(AD25-(AD25*'Hypothése des ventes'!$I$36))*'Hypothése des ventes'!$I$37</f>
        <v>30.960000000000004</v>
      </c>
      <c r="AI25" s="33">
        <f>(AD25-(AD25*'Hypothése des ventes'!$J$36))*'Hypothése des ventes'!$J$37</f>
        <v>40.634999999999998</v>
      </c>
      <c r="AJ25" s="33">
        <f>(AD25-(AD25*'Hypothése des ventes'!$K$36))*'Hypothése des ventes'!$K$37</f>
        <v>19.350000000000001</v>
      </c>
      <c r="AK25" s="33">
        <f>-(AC25*'Hypothése des ventes'!$L$37)</f>
        <v>-7.6409424000000019</v>
      </c>
      <c r="AL25" s="33">
        <f t="shared" si="4"/>
        <v>0</v>
      </c>
      <c r="AM25" s="33">
        <f t="shared" si="5"/>
        <v>252.40324607999997</v>
      </c>
      <c r="AN25" s="82">
        <f t="shared" si="6"/>
        <v>1.6516499723908395</v>
      </c>
      <c r="AO25" s="82">
        <f t="shared" si="7"/>
        <v>99.584398079999943</v>
      </c>
      <c r="AP25" s="83">
        <f t="shared" si="8"/>
        <v>0.39454483896944958</v>
      </c>
    </row>
    <row r="26" spans="1:42" ht="30" hidden="1" x14ac:dyDescent="0.25">
      <c r="A26" s="13" t="s">
        <v>99</v>
      </c>
      <c r="B26" s="14" t="s">
        <v>104</v>
      </c>
      <c r="C26" s="15" t="s">
        <v>200</v>
      </c>
      <c r="D26" s="24" t="s">
        <v>122</v>
      </c>
      <c r="E26" s="25" t="s">
        <v>123</v>
      </c>
      <c r="F26" s="16" t="s">
        <v>33</v>
      </c>
      <c r="G26" s="14">
        <v>3</v>
      </c>
      <c r="H26" s="22">
        <v>76.16</v>
      </c>
      <c r="I26" s="31">
        <v>0.16</v>
      </c>
      <c r="J26" s="23">
        <v>159</v>
      </c>
      <c r="K26" s="32">
        <v>0.02</v>
      </c>
      <c r="L26" s="19"/>
      <c r="M26" s="251">
        <f t="shared" si="0"/>
        <v>228.48</v>
      </c>
      <c r="N26" s="20" t="s">
        <v>199</v>
      </c>
      <c r="O26" s="30"/>
      <c r="P26" s="30"/>
      <c r="Q26" s="30"/>
      <c r="R26" s="30"/>
      <c r="S26" s="53"/>
      <c r="T26" s="53"/>
      <c r="U26" s="53"/>
      <c r="V26" s="53"/>
      <c r="W26" s="53">
        <v>1</v>
      </c>
      <c r="X26" s="53">
        <v>1</v>
      </c>
      <c r="Y26" s="53">
        <v>1</v>
      </c>
      <c r="Z26" s="53"/>
      <c r="AA26" s="53"/>
      <c r="AB26" s="54"/>
      <c r="AC26" s="82">
        <f t="shared" si="1"/>
        <v>188.08473599999999</v>
      </c>
      <c r="AD26" s="33">
        <f t="shared" si="9"/>
        <v>477</v>
      </c>
      <c r="AE26" s="82">
        <f t="shared" si="3"/>
        <v>2.5360909669990446</v>
      </c>
      <c r="AF26" s="33">
        <f>AD26*'Hypothése des ventes'!$G$37</f>
        <v>286.2</v>
      </c>
      <c r="AG26" s="33">
        <f>(AD26-(AD26*'Hypothése des ventes'!$H$36))*'Hypothése des ventes'!$H$37</f>
        <v>0</v>
      </c>
      <c r="AH26" s="33">
        <f>(AD26-(AD26*'Hypothése des ventes'!$I$36))*'Hypothése des ventes'!$I$37</f>
        <v>38.160000000000004</v>
      </c>
      <c r="AI26" s="33">
        <f>(AD26-(AD26*'Hypothése des ventes'!$J$36))*'Hypothése des ventes'!$J$37</f>
        <v>50.084999999999994</v>
      </c>
      <c r="AJ26" s="33">
        <f>(AD26-(AD26*'Hypothése des ventes'!$K$36))*'Hypothése des ventes'!$K$37</f>
        <v>23.85</v>
      </c>
      <c r="AK26" s="33">
        <f>-(AC26*'Hypothése des ventes'!$L$37)</f>
        <v>-9.4042367999999996</v>
      </c>
      <c r="AL26" s="33">
        <f t="shared" si="4"/>
        <v>0</v>
      </c>
      <c r="AM26" s="33">
        <f t="shared" si="5"/>
        <v>311.11261056000006</v>
      </c>
      <c r="AN26" s="82">
        <f t="shared" si="6"/>
        <v>1.6541087659553622</v>
      </c>
      <c r="AO26" s="82">
        <f t="shared" si="7"/>
        <v>123.02787456000007</v>
      </c>
      <c r="AP26" s="83">
        <f t="shared" si="8"/>
        <v>0.39544483374862544</v>
      </c>
    </row>
    <row r="27" spans="1:42" ht="30" hidden="1" x14ac:dyDescent="0.25">
      <c r="A27" s="13" t="s">
        <v>99</v>
      </c>
      <c r="B27" s="14" t="s">
        <v>24</v>
      </c>
      <c r="C27" s="15" t="s">
        <v>200</v>
      </c>
      <c r="D27" s="24" t="s">
        <v>124</v>
      </c>
      <c r="E27" s="25" t="s">
        <v>125</v>
      </c>
      <c r="F27" s="16" t="s">
        <v>27</v>
      </c>
      <c r="G27" s="14">
        <v>2</v>
      </c>
      <c r="H27" s="22">
        <v>13.3</v>
      </c>
      <c r="I27" s="31">
        <v>0.16</v>
      </c>
      <c r="J27" s="23">
        <v>28</v>
      </c>
      <c r="K27" s="32">
        <v>0.02</v>
      </c>
      <c r="L27" s="19"/>
      <c r="M27" s="251">
        <f t="shared" si="0"/>
        <v>26.6</v>
      </c>
      <c r="N27" s="20" t="s">
        <v>199</v>
      </c>
      <c r="O27" s="30"/>
      <c r="P27" s="30"/>
      <c r="Q27" s="30"/>
      <c r="R27" s="30"/>
      <c r="S27" s="53"/>
      <c r="T27" s="53"/>
      <c r="U27" s="53"/>
      <c r="V27" s="53"/>
      <c r="W27" s="53"/>
      <c r="X27" s="53"/>
      <c r="Y27" s="53"/>
      <c r="Z27" s="53"/>
      <c r="AA27" s="53"/>
      <c r="AB27" s="54"/>
      <c r="AC27" s="82">
        <f t="shared" si="1"/>
        <v>21.897120000000001</v>
      </c>
      <c r="AD27" s="33">
        <f t="shared" si="9"/>
        <v>56</v>
      </c>
      <c r="AE27" s="82">
        <f t="shared" si="3"/>
        <v>2.5574139430208174</v>
      </c>
      <c r="AF27" s="33">
        <f>AD27*'Hypothése des ventes'!$G$37</f>
        <v>33.6</v>
      </c>
      <c r="AG27" s="33">
        <f>(AD27-(AD27*'Hypothése des ventes'!$H$36))*'Hypothése des ventes'!$H$37</f>
        <v>0</v>
      </c>
      <c r="AH27" s="33">
        <f>(AD27-(AD27*'Hypothése des ventes'!$I$36))*'Hypothése des ventes'!$I$37</f>
        <v>4.4799999999999995</v>
      </c>
      <c r="AI27" s="33">
        <f>(AD27-(AD27*'Hypothése des ventes'!$J$36))*'Hypothése des ventes'!$J$37</f>
        <v>5.88</v>
      </c>
      <c r="AJ27" s="33">
        <f>(AD27-(AD27*'Hypothése des ventes'!$K$36))*'Hypothése des ventes'!$K$37</f>
        <v>2.8000000000000003</v>
      </c>
      <c r="AK27" s="33">
        <f>-(AC27*'Hypothése des ventes'!$L$37)</f>
        <v>-1.0948560000000001</v>
      </c>
      <c r="AL27" s="33">
        <f t="shared" si="4"/>
        <v>0</v>
      </c>
      <c r="AM27" s="33">
        <f t="shared" si="5"/>
        <v>36.5321152</v>
      </c>
      <c r="AN27" s="82">
        <f t="shared" si="6"/>
        <v>1.6683525139379058</v>
      </c>
      <c r="AO27" s="82">
        <f t="shared" si="7"/>
        <v>14.634995199999999</v>
      </c>
      <c r="AP27" s="83">
        <f t="shared" si="8"/>
        <v>0.40060629174847229</v>
      </c>
    </row>
    <row r="28" spans="1:42" ht="30" hidden="1" x14ac:dyDescent="0.25">
      <c r="A28" s="13" t="s">
        <v>99</v>
      </c>
      <c r="B28" s="14" t="s">
        <v>76</v>
      </c>
      <c r="C28" s="15" t="s">
        <v>200</v>
      </c>
      <c r="D28" s="24" t="s">
        <v>126</v>
      </c>
      <c r="E28" s="25" t="s">
        <v>127</v>
      </c>
      <c r="F28" s="14" t="s">
        <v>69</v>
      </c>
      <c r="G28" s="14">
        <v>2</v>
      </c>
      <c r="H28" s="22">
        <v>23.78</v>
      </c>
      <c r="I28" s="31">
        <v>0.16</v>
      </c>
      <c r="J28" s="23">
        <v>49</v>
      </c>
      <c r="K28" s="32">
        <v>0.02</v>
      </c>
      <c r="L28" s="19"/>
      <c r="M28" s="251">
        <f t="shared" si="0"/>
        <v>47.56</v>
      </c>
      <c r="N28" s="20" t="s">
        <v>199</v>
      </c>
      <c r="O28" s="30"/>
      <c r="P28" s="30"/>
      <c r="Q28" s="30"/>
      <c r="R28" s="30"/>
      <c r="S28" s="53"/>
      <c r="T28" s="53"/>
      <c r="U28" s="53"/>
      <c r="V28" s="53"/>
      <c r="W28" s="53"/>
      <c r="X28" s="53"/>
      <c r="Y28" s="53"/>
      <c r="Z28" s="53"/>
      <c r="AA28" s="53"/>
      <c r="AB28" s="54"/>
      <c r="AC28" s="82">
        <f t="shared" si="1"/>
        <v>39.151392000000001</v>
      </c>
      <c r="AD28" s="33">
        <f t="shared" si="9"/>
        <v>98</v>
      </c>
      <c r="AE28" s="82">
        <f t="shared" si="3"/>
        <v>2.5031038487724779</v>
      </c>
      <c r="AF28" s="33">
        <f>AD28*'Hypothése des ventes'!$G$37</f>
        <v>58.8</v>
      </c>
      <c r="AG28" s="33">
        <f>(AD28-(AD28*'Hypothése des ventes'!$H$36))*'Hypothése des ventes'!$H$37</f>
        <v>0</v>
      </c>
      <c r="AH28" s="33">
        <f>(AD28-(AD28*'Hypothése des ventes'!$I$36))*'Hypothése des ventes'!$I$37</f>
        <v>7.8400000000000007</v>
      </c>
      <c r="AI28" s="33">
        <f>(AD28-(AD28*'Hypothése des ventes'!$J$36))*'Hypothése des ventes'!$J$37</f>
        <v>10.29</v>
      </c>
      <c r="AJ28" s="33">
        <f>(AD28-(AD28*'Hypothése des ventes'!$K$36))*'Hypothése des ventes'!$K$37</f>
        <v>4.9000000000000004</v>
      </c>
      <c r="AK28" s="33">
        <f>-(AC28*'Hypothése des ventes'!$L$37)</f>
        <v>-1.9575696000000002</v>
      </c>
      <c r="AL28" s="33">
        <f t="shared" si="4"/>
        <v>0</v>
      </c>
      <c r="AM28" s="33">
        <f t="shared" si="5"/>
        <v>63.897944320000015</v>
      </c>
      <c r="AN28" s="82">
        <f t="shared" si="6"/>
        <v>1.6320733709800155</v>
      </c>
      <c r="AO28" s="82">
        <f t="shared" si="7"/>
        <v>24.746552320000013</v>
      </c>
      <c r="AP28" s="83">
        <f t="shared" si="8"/>
        <v>0.38728244833776848</v>
      </c>
    </row>
    <row r="29" spans="1:42" ht="45" hidden="1" x14ac:dyDescent="0.25">
      <c r="A29" s="13" t="s">
        <v>99</v>
      </c>
      <c r="B29" s="14" t="s">
        <v>66</v>
      </c>
      <c r="C29" s="15" t="s">
        <v>200</v>
      </c>
      <c r="D29" s="24" t="s">
        <v>128</v>
      </c>
      <c r="E29" s="25" t="s">
        <v>129</v>
      </c>
      <c r="F29" s="14" t="s">
        <v>69</v>
      </c>
      <c r="G29" s="14">
        <v>12</v>
      </c>
      <c r="H29" s="22">
        <v>6.16</v>
      </c>
      <c r="I29" s="31">
        <v>0.16</v>
      </c>
      <c r="J29" s="23">
        <v>13</v>
      </c>
      <c r="K29" s="32">
        <v>0.02</v>
      </c>
      <c r="L29" s="19"/>
      <c r="M29" s="251">
        <f t="shared" si="0"/>
        <v>73.92</v>
      </c>
      <c r="N29" s="20" t="s">
        <v>199</v>
      </c>
      <c r="O29" s="30"/>
      <c r="P29" s="30"/>
      <c r="Q29" s="30"/>
      <c r="R29" s="30"/>
      <c r="S29" s="53"/>
      <c r="T29" s="53"/>
      <c r="U29" s="53"/>
      <c r="V29" s="53"/>
      <c r="W29" s="53"/>
      <c r="X29" s="53"/>
      <c r="Y29" s="53"/>
      <c r="Z29" s="53"/>
      <c r="AA29" s="53"/>
      <c r="AB29" s="54"/>
      <c r="AC29" s="82">
        <f t="shared" si="1"/>
        <v>60.850944000000005</v>
      </c>
      <c r="AD29" s="33">
        <f t="shared" si="9"/>
        <v>156</v>
      </c>
      <c r="AE29" s="82">
        <f t="shared" si="3"/>
        <v>2.5636414120379132</v>
      </c>
      <c r="AF29" s="33">
        <f>AD29*'Hypothése des ventes'!$G$37</f>
        <v>93.6</v>
      </c>
      <c r="AG29" s="33">
        <f>(AD29-(AD29*'Hypothése des ventes'!$H$36))*'Hypothése des ventes'!$H$37</f>
        <v>0</v>
      </c>
      <c r="AH29" s="33">
        <f>(AD29-(AD29*'Hypothése des ventes'!$I$36))*'Hypothése des ventes'!$I$37</f>
        <v>12.48</v>
      </c>
      <c r="AI29" s="33">
        <f>(AD29-(AD29*'Hypothése des ventes'!$J$36))*'Hypothése des ventes'!$J$37</f>
        <v>16.38</v>
      </c>
      <c r="AJ29" s="33">
        <f>(AD29-(AD29*'Hypothése des ventes'!$K$36))*'Hypothése des ventes'!$K$37</f>
        <v>7.8000000000000007</v>
      </c>
      <c r="AK29" s="33">
        <f>-(AC29*'Hypothése des ventes'!$L$37)</f>
        <v>-3.0425472000000005</v>
      </c>
      <c r="AL29" s="33">
        <f t="shared" si="4"/>
        <v>0</v>
      </c>
      <c r="AM29" s="33">
        <f t="shared" si="5"/>
        <v>101.77396224</v>
      </c>
      <c r="AN29" s="82">
        <f t="shared" si="6"/>
        <v>1.6725124632413262</v>
      </c>
      <c r="AO29" s="82">
        <f t="shared" si="7"/>
        <v>40.923018239999998</v>
      </c>
      <c r="AP29" s="83">
        <f t="shared" si="8"/>
        <v>0.40209713112570666</v>
      </c>
    </row>
    <row r="30" spans="1:42" ht="30" hidden="1" x14ac:dyDescent="0.25">
      <c r="A30" s="13" t="s">
        <v>99</v>
      </c>
      <c r="B30" s="14" t="s">
        <v>69</v>
      </c>
      <c r="C30" s="15" t="s">
        <v>200</v>
      </c>
      <c r="D30" s="24" t="s">
        <v>130</v>
      </c>
      <c r="E30" s="25" t="s">
        <v>131</v>
      </c>
      <c r="F30" s="14" t="s">
        <v>69</v>
      </c>
      <c r="G30" s="14">
        <v>2</v>
      </c>
      <c r="H30" s="22">
        <v>9.5</v>
      </c>
      <c r="I30" s="31">
        <v>0.16</v>
      </c>
      <c r="J30" s="23">
        <v>20</v>
      </c>
      <c r="K30" s="32">
        <v>0.02</v>
      </c>
      <c r="L30" s="19"/>
      <c r="M30" s="251">
        <f t="shared" si="0"/>
        <v>19</v>
      </c>
      <c r="N30" s="20" t="s">
        <v>199</v>
      </c>
      <c r="O30" s="30"/>
      <c r="P30" s="30"/>
      <c r="Q30" s="30"/>
      <c r="R30" s="30"/>
      <c r="S30" s="53"/>
      <c r="T30" s="53"/>
      <c r="U30" s="53"/>
      <c r="V30" s="53"/>
      <c r="W30" s="53"/>
      <c r="X30" s="53"/>
      <c r="Y30" s="53"/>
      <c r="Z30" s="53"/>
      <c r="AA30" s="53"/>
      <c r="AB30" s="54"/>
      <c r="AC30" s="82">
        <f t="shared" si="1"/>
        <v>15.6408</v>
      </c>
      <c r="AD30" s="33">
        <f t="shared" si="9"/>
        <v>40</v>
      </c>
      <c r="AE30" s="82">
        <f t="shared" si="3"/>
        <v>2.5574139430208174</v>
      </c>
      <c r="AF30" s="33">
        <f>AD30*'Hypothése des ventes'!$G$37</f>
        <v>24</v>
      </c>
      <c r="AG30" s="33">
        <f>(AD30-(AD30*'Hypothése des ventes'!$H$36))*'Hypothése des ventes'!$H$37</f>
        <v>0</v>
      </c>
      <c r="AH30" s="33">
        <f>(AD30-(AD30*'Hypothése des ventes'!$I$36))*'Hypothése des ventes'!$I$37</f>
        <v>3.2</v>
      </c>
      <c r="AI30" s="33">
        <f>(AD30-(AD30*'Hypothése des ventes'!$J$36))*'Hypothése des ventes'!$J$37</f>
        <v>4.2</v>
      </c>
      <c r="AJ30" s="33">
        <f>(AD30-(AD30*'Hypothése des ventes'!$K$36))*'Hypothése des ventes'!$K$37</f>
        <v>2</v>
      </c>
      <c r="AK30" s="33">
        <f>-(AC30*'Hypothése des ventes'!$L$37)</f>
        <v>-0.78204000000000007</v>
      </c>
      <c r="AL30" s="33">
        <f t="shared" si="4"/>
        <v>0</v>
      </c>
      <c r="AM30" s="33">
        <f t="shared" si="5"/>
        <v>26.094367999999999</v>
      </c>
      <c r="AN30" s="82">
        <f t="shared" si="6"/>
        <v>1.6683525139379058</v>
      </c>
      <c r="AO30" s="82">
        <f t="shared" si="7"/>
        <v>10.453567999999999</v>
      </c>
      <c r="AP30" s="83">
        <f t="shared" si="8"/>
        <v>0.40060629174847229</v>
      </c>
    </row>
    <row r="31" spans="1:42" ht="30" hidden="1" x14ac:dyDescent="0.25">
      <c r="A31" s="13" t="s">
        <v>99</v>
      </c>
      <c r="B31" s="14" t="s">
        <v>69</v>
      </c>
      <c r="C31" s="15" t="s">
        <v>200</v>
      </c>
      <c r="D31" s="24" t="s">
        <v>132</v>
      </c>
      <c r="E31" s="25" t="s">
        <v>131</v>
      </c>
      <c r="F31" s="14" t="s">
        <v>69</v>
      </c>
      <c r="G31" s="14">
        <v>2</v>
      </c>
      <c r="H31" s="22">
        <v>9.5</v>
      </c>
      <c r="I31" s="31">
        <v>0.16</v>
      </c>
      <c r="J31" s="23">
        <v>20</v>
      </c>
      <c r="K31" s="32">
        <v>0.02</v>
      </c>
      <c r="L31" s="19"/>
      <c r="M31" s="251">
        <f t="shared" si="0"/>
        <v>19</v>
      </c>
      <c r="N31" s="20" t="s">
        <v>199</v>
      </c>
      <c r="O31" s="30"/>
      <c r="P31" s="30"/>
      <c r="Q31" s="30"/>
      <c r="R31" s="30"/>
      <c r="S31" s="53"/>
      <c r="T31" s="53"/>
      <c r="U31" s="53"/>
      <c r="V31" s="53"/>
      <c r="W31" s="53"/>
      <c r="X31" s="53"/>
      <c r="Y31" s="53"/>
      <c r="Z31" s="53"/>
      <c r="AA31" s="53"/>
      <c r="AB31" s="54"/>
      <c r="AC31" s="82">
        <f t="shared" si="1"/>
        <v>15.6408</v>
      </c>
      <c r="AD31" s="33">
        <f t="shared" si="9"/>
        <v>40</v>
      </c>
      <c r="AE31" s="82">
        <f t="shared" si="3"/>
        <v>2.5574139430208174</v>
      </c>
      <c r="AF31" s="33">
        <f>AD31*'Hypothése des ventes'!$G$37</f>
        <v>24</v>
      </c>
      <c r="AG31" s="33">
        <f>(AD31-(AD31*'Hypothése des ventes'!$H$36))*'Hypothése des ventes'!$H$37</f>
        <v>0</v>
      </c>
      <c r="AH31" s="33">
        <f>(AD31-(AD31*'Hypothése des ventes'!$I$36))*'Hypothése des ventes'!$I$37</f>
        <v>3.2</v>
      </c>
      <c r="AI31" s="33">
        <f>(AD31-(AD31*'Hypothése des ventes'!$J$36))*'Hypothése des ventes'!$J$37</f>
        <v>4.2</v>
      </c>
      <c r="AJ31" s="33">
        <f>(AD31-(AD31*'Hypothése des ventes'!$K$36))*'Hypothése des ventes'!$K$37</f>
        <v>2</v>
      </c>
      <c r="AK31" s="33">
        <f>-(AC31*'Hypothése des ventes'!$L$37)</f>
        <v>-0.78204000000000007</v>
      </c>
      <c r="AL31" s="33">
        <f t="shared" si="4"/>
        <v>0</v>
      </c>
      <c r="AM31" s="33">
        <f t="shared" si="5"/>
        <v>26.094367999999999</v>
      </c>
      <c r="AN31" s="82">
        <f t="shared" si="6"/>
        <v>1.6683525139379058</v>
      </c>
      <c r="AO31" s="82">
        <f t="shared" si="7"/>
        <v>10.453567999999999</v>
      </c>
      <c r="AP31" s="83">
        <f t="shared" si="8"/>
        <v>0.40060629174847229</v>
      </c>
    </row>
    <row r="32" spans="1:42" ht="30" hidden="1" x14ac:dyDescent="0.25">
      <c r="A32" s="13" t="s">
        <v>99</v>
      </c>
      <c r="B32" s="14" t="s">
        <v>133</v>
      </c>
      <c r="C32" s="15" t="s">
        <v>201</v>
      </c>
      <c r="D32" s="24" t="s">
        <v>134</v>
      </c>
      <c r="E32" s="25" t="s">
        <v>135</v>
      </c>
      <c r="F32" s="16" t="s">
        <v>33</v>
      </c>
      <c r="G32" s="14">
        <v>6</v>
      </c>
      <c r="H32" s="22">
        <v>61.88</v>
      </c>
      <c r="I32" s="31">
        <v>0.16</v>
      </c>
      <c r="J32" s="23">
        <v>129</v>
      </c>
      <c r="K32" s="32">
        <v>0.02</v>
      </c>
      <c r="L32" s="19"/>
      <c r="M32" s="251">
        <f t="shared" si="0"/>
        <v>371.28000000000003</v>
      </c>
      <c r="N32" s="20" t="s">
        <v>199</v>
      </c>
      <c r="O32" s="30"/>
      <c r="P32" s="30"/>
      <c r="Q32" s="30"/>
      <c r="R32" s="30"/>
      <c r="S32" s="53"/>
      <c r="T32" s="53"/>
      <c r="U32" s="53"/>
      <c r="V32" s="53">
        <v>1</v>
      </c>
      <c r="W32" s="53">
        <v>2</v>
      </c>
      <c r="X32" s="53">
        <v>2</v>
      </c>
      <c r="Y32" s="53">
        <v>1</v>
      </c>
      <c r="Z32" s="53"/>
      <c r="AA32" s="53"/>
      <c r="AB32" s="54"/>
      <c r="AC32" s="82">
        <f t="shared" si="1"/>
        <v>305.63769600000006</v>
      </c>
      <c r="AD32" s="33">
        <f t="shared" si="9"/>
        <v>774</v>
      </c>
      <c r="AE32" s="82">
        <f t="shared" si="3"/>
        <v>2.5324101383096402</v>
      </c>
      <c r="AF32" s="33">
        <f>AD32*'Hypothése des ventes'!$G$37</f>
        <v>464.4</v>
      </c>
      <c r="AG32" s="33">
        <f>(AD32-(AD32*'Hypothése des ventes'!$H$36))*'Hypothése des ventes'!$H$37</f>
        <v>0</v>
      </c>
      <c r="AH32" s="33">
        <f>(AD32-(AD32*'Hypothése des ventes'!$I$36))*'Hypothése des ventes'!$I$37</f>
        <v>61.920000000000009</v>
      </c>
      <c r="AI32" s="33">
        <f>(AD32-(AD32*'Hypothése des ventes'!$J$36))*'Hypothése des ventes'!$J$37</f>
        <v>81.27</v>
      </c>
      <c r="AJ32" s="33">
        <f>(AD32-(AD32*'Hypothése des ventes'!$K$36))*'Hypothése des ventes'!$K$37</f>
        <v>38.700000000000003</v>
      </c>
      <c r="AK32" s="33">
        <f>-(AC32*'Hypothése des ventes'!$L$37)</f>
        <v>-15.281884800000004</v>
      </c>
      <c r="AL32" s="33">
        <f t="shared" si="4"/>
        <v>0</v>
      </c>
      <c r="AM32" s="33">
        <f t="shared" si="5"/>
        <v>504.80649215999995</v>
      </c>
      <c r="AN32" s="82">
        <f t="shared" si="6"/>
        <v>1.6516499723908395</v>
      </c>
      <c r="AO32" s="82">
        <f t="shared" si="7"/>
        <v>199.16879615999989</v>
      </c>
      <c r="AP32" s="83">
        <f t="shared" si="8"/>
        <v>0.39454483896944958</v>
      </c>
    </row>
    <row r="33" spans="1:42" ht="30" hidden="1" x14ac:dyDescent="0.25">
      <c r="A33" s="13" t="s">
        <v>99</v>
      </c>
      <c r="B33" s="14" t="s">
        <v>119</v>
      </c>
      <c r="C33" s="15" t="s">
        <v>201</v>
      </c>
      <c r="D33" s="24" t="s">
        <v>136</v>
      </c>
      <c r="E33" s="25" t="s">
        <v>137</v>
      </c>
      <c r="F33" s="16" t="s">
        <v>33</v>
      </c>
      <c r="G33" s="14">
        <v>6</v>
      </c>
      <c r="H33" s="22">
        <v>38.07</v>
      </c>
      <c r="I33" s="31">
        <v>0.16</v>
      </c>
      <c r="J33" s="23">
        <v>79</v>
      </c>
      <c r="K33" s="32">
        <v>0.02</v>
      </c>
      <c r="L33" s="19"/>
      <c r="M33" s="251">
        <f t="shared" si="0"/>
        <v>228.42000000000002</v>
      </c>
      <c r="N33" s="20" t="s">
        <v>199</v>
      </c>
      <c r="O33" s="30"/>
      <c r="P33" s="30"/>
      <c r="Q33" s="30"/>
      <c r="R33" s="30"/>
      <c r="S33" s="53"/>
      <c r="T33" s="53"/>
      <c r="U33" s="53"/>
      <c r="V33" s="53">
        <v>1</v>
      </c>
      <c r="W33" s="53">
        <v>2</v>
      </c>
      <c r="X33" s="53">
        <v>2</v>
      </c>
      <c r="Y33" s="53">
        <v>1</v>
      </c>
      <c r="Z33" s="53"/>
      <c r="AA33" s="53"/>
      <c r="AB33" s="54"/>
      <c r="AC33" s="82">
        <f t="shared" si="1"/>
        <v>188.03534399999998</v>
      </c>
      <c r="AD33" s="33">
        <f t="shared" si="9"/>
        <v>474</v>
      </c>
      <c r="AE33" s="82">
        <f t="shared" si="3"/>
        <v>2.5208026848399312</v>
      </c>
      <c r="AF33" s="33">
        <f>AD33*'Hypothése des ventes'!$G$37</f>
        <v>284.39999999999998</v>
      </c>
      <c r="AG33" s="33">
        <f>(AD33-(AD33*'Hypothése des ventes'!$H$36))*'Hypothése des ventes'!$H$37</f>
        <v>0</v>
      </c>
      <c r="AH33" s="33">
        <f>(AD33-(AD33*'Hypothése des ventes'!$I$36))*'Hypothése des ventes'!$I$37</f>
        <v>37.92</v>
      </c>
      <c r="AI33" s="33">
        <f>(AD33-(AD33*'Hypothése des ventes'!$J$36))*'Hypothése des ventes'!$J$37</f>
        <v>49.77</v>
      </c>
      <c r="AJ33" s="33">
        <f>(AD33-(AD33*'Hypothése des ventes'!$K$36))*'Hypothése des ventes'!$K$37</f>
        <v>23.700000000000003</v>
      </c>
      <c r="AK33" s="33">
        <f>-(AC33*'Hypothése des ventes'!$L$37)</f>
        <v>-9.4017672000000001</v>
      </c>
      <c r="AL33" s="33">
        <f t="shared" si="4"/>
        <v>0</v>
      </c>
      <c r="AM33" s="33">
        <f t="shared" si="5"/>
        <v>309.11058623999998</v>
      </c>
      <c r="AN33" s="82">
        <f t="shared" si="6"/>
        <v>1.6438961934730738</v>
      </c>
      <c r="AO33" s="82">
        <f t="shared" si="7"/>
        <v>121.07524223999999</v>
      </c>
      <c r="AP33" s="83">
        <f t="shared" si="8"/>
        <v>0.39168908355016552</v>
      </c>
    </row>
    <row r="34" spans="1:42" ht="30" hidden="1" x14ac:dyDescent="0.25">
      <c r="A34" s="13" t="s">
        <v>99</v>
      </c>
      <c r="B34" s="14" t="s">
        <v>40</v>
      </c>
      <c r="C34" s="15" t="s">
        <v>201</v>
      </c>
      <c r="D34" s="24" t="s">
        <v>138</v>
      </c>
      <c r="E34" s="25" t="s">
        <v>139</v>
      </c>
      <c r="F34" s="16" t="s">
        <v>33</v>
      </c>
      <c r="G34" s="14">
        <v>6</v>
      </c>
      <c r="H34" s="22">
        <v>35.69</v>
      </c>
      <c r="I34" s="31">
        <v>0.16</v>
      </c>
      <c r="J34" s="23">
        <v>75</v>
      </c>
      <c r="K34" s="32">
        <v>0.02</v>
      </c>
      <c r="L34" s="19"/>
      <c r="M34" s="251">
        <f t="shared" ref="M34:M65" si="10">G34*H34</f>
        <v>214.14</v>
      </c>
      <c r="N34" s="20" t="s">
        <v>199</v>
      </c>
      <c r="O34" s="30"/>
      <c r="P34" s="30"/>
      <c r="Q34" s="30"/>
      <c r="R34" s="30"/>
      <c r="S34" s="53"/>
      <c r="T34" s="53"/>
      <c r="U34" s="53">
        <v>1</v>
      </c>
      <c r="V34" s="53">
        <v>2</v>
      </c>
      <c r="W34" s="53">
        <v>2</v>
      </c>
      <c r="X34" s="53">
        <v>1</v>
      </c>
      <c r="Y34" s="53"/>
      <c r="Z34" s="53"/>
      <c r="AA34" s="53"/>
      <c r="AB34" s="54"/>
      <c r="AC34" s="82">
        <f t="shared" ref="AC34:AC65" si="11">((H34-(H34*I34))*G34)-(((H34-(H34*I34))*G34)*K34)</f>
        <v>176.28004799999997</v>
      </c>
      <c r="AD34" s="33">
        <f t="shared" si="9"/>
        <v>450</v>
      </c>
      <c r="AE34" s="82">
        <f t="shared" ref="AE34:AE65" si="12">IF(AD:AD=0,0,AD:AD/AC:AC)</f>
        <v>2.5527562824353218</v>
      </c>
      <c r="AF34" s="33">
        <f>AD34*'Hypothése des ventes'!$G$37</f>
        <v>270</v>
      </c>
      <c r="AG34" s="33">
        <f>(AD34-(AD34*'Hypothése des ventes'!$H$36))*'Hypothése des ventes'!$H$37</f>
        <v>0</v>
      </c>
      <c r="AH34" s="33">
        <f>(AD34-(AD34*'Hypothése des ventes'!$I$36))*'Hypothése des ventes'!$I$37</f>
        <v>36</v>
      </c>
      <c r="AI34" s="33">
        <f>(AD34-(AD34*'Hypothése des ventes'!$J$36))*'Hypothése des ventes'!$J$37</f>
        <v>47.25</v>
      </c>
      <c r="AJ34" s="33">
        <f>(AD34-(AD34*'Hypothése des ventes'!$K$36))*'Hypothése des ventes'!$K$37</f>
        <v>22.5</v>
      </c>
      <c r="AK34" s="33">
        <f>-(AC34*'Hypothése des ventes'!$L$37)</f>
        <v>-8.8140023999999979</v>
      </c>
      <c r="AL34" s="33">
        <f t="shared" ref="AL34:AL65" si="13">AC34*L34</f>
        <v>0</v>
      </c>
      <c r="AM34" s="33">
        <f t="shared" ref="AM34:AM65" si="14">((AF34+AG34+AH34+AI34+AJ34+AK34)*0.8)+AL34</f>
        <v>293.54879808000004</v>
      </c>
      <c r="AN34" s="82">
        <f t="shared" ref="AN34:AN65" si="15">IF(AM:AM=0,0,AM:AM/AC:AC)</f>
        <v>1.6652411966667953</v>
      </c>
      <c r="AO34" s="82">
        <f t="shared" ref="AO34:AO65" si="16">AM34-AC34</f>
        <v>117.26875008000007</v>
      </c>
      <c r="AP34" s="83">
        <f t="shared" ref="AP34:AP65" si="17">IF(AO:AO=0,0,AO:AO/AM:AM)</f>
        <v>0.39948639151995829</v>
      </c>
    </row>
    <row r="35" spans="1:42" ht="30" hidden="1" x14ac:dyDescent="0.25">
      <c r="A35" s="13" t="s">
        <v>99</v>
      </c>
      <c r="B35" s="14" t="s">
        <v>40</v>
      </c>
      <c r="C35" s="15" t="s">
        <v>201</v>
      </c>
      <c r="D35" s="24" t="s">
        <v>140</v>
      </c>
      <c r="E35" s="25" t="s">
        <v>141</v>
      </c>
      <c r="F35" s="16" t="s">
        <v>33</v>
      </c>
      <c r="G35" s="14">
        <v>8</v>
      </c>
      <c r="H35" s="22">
        <v>38.07</v>
      </c>
      <c r="I35" s="31">
        <v>0.16</v>
      </c>
      <c r="J35" s="23">
        <v>79</v>
      </c>
      <c r="K35" s="32">
        <v>0.02</v>
      </c>
      <c r="L35" s="19"/>
      <c r="M35" s="251">
        <f t="shared" si="10"/>
        <v>304.56</v>
      </c>
      <c r="N35" s="20" t="s">
        <v>199</v>
      </c>
      <c r="O35" s="30"/>
      <c r="P35" s="30"/>
      <c r="Q35" s="30"/>
      <c r="R35" s="30"/>
      <c r="S35" s="53"/>
      <c r="T35" s="53"/>
      <c r="U35" s="53">
        <v>2</v>
      </c>
      <c r="V35" s="53">
        <v>2</v>
      </c>
      <c r="W35" s="53">
        <v>2</v>
      </c>
      <c r="X35" s="53">
        <v>2</v>
      </c>
      <c r="Y35" s="53"/>
      <c r="Z35" s="53"/>
      <c r="AA35" s="53"/>
      <c r="AB35" s="54"/>
      <c r="AC35" s="82">
        <f t="shared" si="11"/>
        <v>250.71379199999998</v>
      </c>
      <c r="AD35" s="33">
        <f t="shared" si="9"/>
        <v>632</v>
      </c>
      <c r="AE35" s="82">
        <f t="shared" si="12"/>
        <v>2.5208026848399312</v>
      </c>
      <c r="AF35" s="33">
        <f>AD35*'Hypothése des ventes'!$G$37</f>
        <v>379.2</v>
      </c>
      <c r="AG35" s="33">
        <f>(AD35-(AD35*'Hypothése des ventes'!$H$36))*'Hypothése des ventes'!$H$37</f>
        <v>0</v>
      </c>
      <c r="AH35" s="33">
        <f>(AD35-(AD35*'Hypothése des ventes'!$I$36))*'Hypothése des ventes'!$I$37</f>
        <v>50.56</v>
      </c>
      <c r="AI35" s="33">
        <f>(AD35-(AD35*'Hypothése des ventes'!$J$36))*'Hypothése des ventes'!$J$37</f>
        <v>66.36</v>
      </c>
      <c r="AJ35" s="33">
        <f>(AD35-(AD35*'Hypothése des ventes'!$K$36))*'Hypothése des ventes'!$K$37</f>
        <v>31.6</v>
      </c>
      <c r="AK35" s="33">
        <f>-(AC35*'Hypothése des ventes'!$L$37)</f>
        <v>-12.5356896</v>
      </c>
      <c r="AL35" s="33">
        <f t="shared" si="13"/>
        <v>0</v>
      </c>
      <c r="AM35" s="33">
        <f t="shared" si="14"/>
        <v>412.14744832000008</v>
      </c>
      <c r="AN35" s="82">
        <f t="shared" si="15"/>
        <v>1.6438961934730743</v>
      </c>
      <c r="AO35" s="82">
        <f t="shared" si="16"/>
        <v>161.4336563200001</v>
      </c>
      <c r="AP35" s="83">
        <f t="shared" si="17"/>
        <v>0.39168908355016568</v>
      </c>
    </row>
    <row r="36" spans="1:42" ht="30" hidden="1" x14ac:dyDescent="0.25">
      <c r="A36" s="13" t="s">
        <v>99</v>
      </c>
      <c r="B36" s="14" t="s">
        <v>24</v>
      </c>
      <c r="C36" s="15" t="s">
        <v>201</v>
      </c>
      <c r="D36" s="24" t="s">
        <v>142</v>
      </c>
      <c r="E36" s="25" t="s">
        <v>143</v>
      </c>
      <c r="F36" s="16" t="s">
        <v>27</v>
      </c>
      <c r="G36" s="14">
        <v>2</v>
      </c>
      <c r="H36" s="22">
        <v>13.3</v>
      </c>
      <c r="I36" s="31">
        <v>0.16</v>
      </c>
      <c r="J36" s="23">
        <v>28</v>
      </c>
      <c r="K36" s="32">
        <v>0.02</v>
      </c>
      <c r="L36" s="19"/>
      <c r="M36" s="251">
        <f t="shared" si="10"/>
        <v>26.6</v>
      </c>
      <c r="N36" s="20" t="s">
        <v>199</v>
      </c>
      <c r="O36" s="30"/>
      <c r="P36" s="30"/>
      <c r="Q36" s="30"/>
      <c r="R36" s="30"/>
      <c r="S36" s="53"/>
      <c r="T36" s="53"/>
      <c r="U36" s="53"/>
      <c r="V36" s="53"/>
      <c r="W36" s="53"/>
      <c r="X36" s="53"/>
      <c r="Y36" s="53"/>
      <c r="Z36" s="53"/>
      <c r="AA36" s="53"/>
      <c r="AB36" s="54"/>
      <c r="AC36" s="82">
        <f t="shared" si="11"/>
        <v>21.897120000000001</v>
      </c>
      <c r="AD36" s="33">
        <f t="shared" si="9"/>
        <v>56</v>
      </c>
      <c r="AE36" s="82">
        <f t="shared" si="12"/>
        <v>2.5574139430208174</v>
      </c>
      <c r="AF36" s="33">
        <f>AD36*'Hypothése des ventes'!$G$37</f>
        <v>33.6</v>
      </c>
      <c r="AG36" s="33">
        <f>(AD36-(AD36*'Hypothése des ventes'!$H$36))*'Hypothése des ventes'!$H$37</f>
        <v>0</v>
      </c>
      <c r="AH36" s="33">
        <f>(AD36-(AD36*'Hypothése des ventes'!$I$36))*'Hypothése des ventes'!$I$37</f>
        <v>4.4799999999999995</v>
      </c>
      <c r="AI36" s="33">
        <f>(AD36-(AD36*'Hypothése des ventes'!$J$36))*'Hypothése des ventes'!$J$37</f>
        <v>5.88</v>
      </c>
      <c r="AJ36" s="33">
        <f>(AD36-(AD36*'Hypothése des ventes'!$K$36))*'Hypothése des ventes'!$K$37</f>
        <v>2.8000000000000003</v>
      </c>
      <c r="AK36" s="33">
        <f>-(AC36*'Hypothése des ventes'!$L$37)</f>
        <v>-1.0948560000000001</v>
      </c>
      <c r="AL36" s="33">
        <f t="shared" si="13"/>
        <v>0</v>
      </c>
      <c r="AM36" s="33">
        <f t="shared" si="14"/>
        <v>36.5321152</v>
      </c>
      <c r="AN36" s="82">
        <f t="shared" si="15"/>
        <v>1.6683525139379058</v>
      </c>
      <c r="AO36" s="82">
        <f t="shared" si="16"/>
        <v>14.634995199999999</v>
      </c>
      <c r="AP36" s="83">
        <f t="shared" si="17"/>
        <v>0.40060629174847229</v>
      </c>
    </row>
    <row r="37" spans="1:42" ht="30" hidden="1" x14ac:dyDescent="0.25">
      <c r="A37" s="13" t="s">
        <v>99</v>
      </c>
      <c r="B37" s="14" t="s">
        <v>24</v>
      </c>
      <c r="C37" s="15" t="s">
        <v>201</v>
      </c>
      <c r="D37" s="24" t="s">
        <v>144</v>
      </c>
      <c r="E37" s="25" t="s">
        <v>143</v>
      </c>
      <c r="F37" s="16" t="s">
        <v>27</v>
      </c>
      <c r="G37" s="14">
        <v>2</v>
      </c>
      <c r="H37" s="22">
        <v>13.3</v>
      </c>
      <c r="I37" s="31">
        <v>0.16</v>
      </c>
      <c r="J37" s="23">
        <v>28</v>
      </c>
      <c r="K37" s="32">
        <v>0.02</v>
      </c>
      <c r="L37" s="19"/>
      <c r="M37" s="251">
        <f t="shared" si="10"/>
        <v>26.6</v>
      </c>
      <c r="N37" s="20" t="s">
        <v>199</v>
      </c>
      <c r="O37" s="30"/>
      <c r="P37" s="30"/>
      <c r="Q37" s="30"/>
      <c r="R37" s="30"/>
      <c r="S37" s="53"/>
      <c r="T37" s="53"/>
      <c r="U37" s="53"/>
      <c r="V37" s="53"/>
      <c r="W37" s="53"/>
      <c r="X37" s="53"/>
      <c r="Y37" s="53"/>
      <c r="Z37" s="53"/>
      <c r="AA37" s="53"/>
      <c r="AB37" s="54"/>
      <c r="AC37" s="82">
        <f t="shared" si="11"/>
        <v>21.897120000000001</v>
      </c>
      <c r="AD37" s="33">
        <f t="shared" si="9"/>
        <v>56</v>
      </c>
      <c r="AE37" s="82">
        <f t="shared" si="12"/>
        <v>2.5574139430208174</v>
      </c>
      <c r="AF37" s="33">
        <f>AD37*'Hypothése des ventes'!$G$37</f>
        <v>33.6</v>
      </c>
      <c r="AG37" s="33">
        <f>(AD37-(AD37*'Hypothése des ventes'!$H$36))*'Hypothése des ventes'!$H$37</f>
        <v>0</v>
      </c>
      <c r="AH37" s="33">
        <f>(AD37-(AD37*'Hypothése des ventes'!$I$36))*'Hypothése des ventes'!$I$37</f>
        <v>4.4799999999999995</v>
      </c>
      <c r="AI37" s="33">
        <f>(AD37-(AD37*'Hypothése des ventes'!$J$36))*'Hypothése des ventes'!$J$37</f>
        <v>5.88</v>
      </c>
      <c r="AJ37" s="33">
        <f>(AD37-(AD37*'Hypothése des ventes'!$K$36))*'Hypothése des ventes'!$K$37</f>
        <v>2.8000000000000003</v>
      </c>
      <c r="AK37" s="33">
        <f>-(AC37*'Hypothése des ventes'!$L$37)</f>
        <v>-1.0948560000000001</v>
      </c>
      <c r="AL37" s="33">
        <f t="shared" si="13"/>
        <v>0</v>
      </c>
      <c r="AM37" s="33">
        <f t="shared" si="14"/>
        <v>36.5321152</v>
      </c>
      <c r="AN37" s="82">
        <f t="shared" si="15"/>
        <v>1.6683525139379058</v>
      </c>
      <c r="AO37" s="82">
        <f t="shared" si="16"/>
        <v>14.634995199999999</v>
      </c>
      <c r="AP37" s="83">
        <f t="shared" si="17"/>
        <v>0.40060629174847229</v>
      </c>
    </row>
    <row r="38" spans="1:42" ht="30" hidden="1" x14ac:dyDescent="0.25">
      <c r="A38" s="13" t="s">
        <v>99</v>
      </c>
      <c r="B38" s="14" t="s">
        <v>24</v>
      </c>
      <c r="C38" s="15" t="s">
        <v>201</v>
      </c>
      <c r="D38" s="24" t="s">
        <v>145</v>
      </c>
      <c r="E38" s="25" t="s">
        <v>143</v>
      </c>
      <c r="F38" s="16" t="s">
        <v>27</v>
      </c>
      <c r="G38" s="14">
        <v>2</v>
      </c>
      <c r="H38" s="22">
        <v>13.3</v>
      </c>
      <c r="I38" s="31">
        <v>0.16</v>
      </c>
      <c r="J38" s="23">
        <v>28</v>
      </c>
      <c r="K38" s="32">
        <v>0.02</v>
      </c>
      <c r="L38" s="19"/>
      <c r="M38" s="251">
        <f t="shared" si="10"/>
        <v>26.6</v>
      </c>
      <c r="N38" s="20" t="s">
        <v>199</v>
      </c>
      <c r="O38" s="30"/>
      <c r="P38" s="30"/>
      <c r="Q38" s="30"/>
      <c r="R38" s="30"/>
      <c r="S38" s="53"/>
      <c r="T38" s="53"/>
      <c r="U38" s="53"/>
      <c r="V38" s="53"/>
      <c r="W38" s="53"/>
      <c r="X38" s="53"/>
      <c r="Y38" s="53"/>
      <c r="Z38" s="53"/>
      <c r="AA38" s="53"/>
      <c r="AB38" s="54"/>
      <c r="AC38" s="82">
        <f t="shared" si="11"/>
        <v>21.897120000000001</v>
      </c>
      <c r="AD38" s="33">
        <f t="shared" si="9"/>
        <v>56</v>
      </c>
      <c r="AE38" s="82">
        <f t="shared" si="12"/>
        <v>2.5574139430208174</v>
      </c>
      <c r="AF38" s="33">
        <f>AD38*'Hypothése des ventes'!$G$37</f>
        <v>33.6</v>
      </c>
      <c r="AG38" s="33">
        <f>(AD38-(AD38*'Hypothése des ventes'!$H$36))*'Hypothése des ventes'!$H$37</f>
        <v>0</v>
      </c>
      <c r="AH38" s="33">
        <f>(AD38-(AD38*'Hypothése des ventes'!$I$36))*'Hypothése des ventes'!$I$37</f>
        <v>4.4799999999999995</v>
      </c>
      <c r="AI38" s="33">
        <f>(AD38-(AD38*'Hypothése des ventes'!$J$36))*'Hypothése des ventes'!$J$37</f>
        <v>5.88</v>
      </c>
      <c r="AJ38" s="33">
        <f>(AD38-(AD38*'Hypothése des ventes'!$K$36))*'Hypothése des ventes'!$K$37</f>
        <v>2.8000000000000003</v>
      </c>
      <c r="AK38" s="33">
        <f>-(AC38*'Hypothése des ventes'!$L$37)</f>
        <v>-1.0948560000000001</v>
      </c>
      <c r="AL38" s="33">
        <f t="shared" si="13"/>
        <v>0</v>
      </c>
      <c r="AM38" s="33">
        <f t="shared" si="14"/>
        <v>36.5321152</v>
      </c>
      <c r="AN38" s="82">
        <f t="shared" si="15"/>
        <v>1.6683525139379058</v>
      </c>
      <c r="AO38" s="82">
        <f t="shared" si="16"/>
        <v>14.634995199999999</v>
      </c>
      <c r="AP38" s="83">
        <f t="shared" si="17"/>
        <v>0.40060629174847229</v>
      </c>
    </row>
    <row r="39" spans="1:42" ht="45" hidden="1" x14ac:dyDescent="0.25">
      <c r="A39" s="13" t="s">
        <v>99</v>
      </c>
      <c r="B39" s="14" t="s">
        <v>69</v>
      </c>
      <c r="C39" s="15" t="s">
        <v>201</v>
      </c>
      <c r="D39" s="24" t="s">
        <v>146</v>
      </c>
      <c r="E39" s="25" t="s">
        <v>147</v>
      </c>
      <c r="F39" s="14" t="s">
        <v>69</v>
      </c>
      <c r="G39" s="14">
        <v>2</v>
      </c>
      <c r="H39" s="22">
        <v>13.31</v>
      </c>
      <c r="I39" s="31">
        <v>0.16</v>
      </c>
      <c r="J39" s="23">
        <v>28</v>
      </c>
      <c r="K39" s="32">
        <v>0.02</v>
      </c>
      <c r="L39" s="19"/>
      <c r="M39" s="251">
        <f t="shared" si="10"/>
        <v>26.62</v>
      </c>
      <c r="N39" s="20" t="s">
        <v>199</v>
      </c>
      <c r="O39" s="27"/>
      <c r="P39" s="27"/>
      <c r="Q39" s="27"/>
      <c r="R39" s="27"/>
      <c r="S39" s="53"/>
      <c r="T39" s="53"/>
      <c r="U39" s="53"/>
      <c r="V39" s="53"/>
      <c r="W39" s="53"/>
      <c r="X39" s="53"/>
      <c r="Y39" s="53"/>
      <c r="Z39" s="53"/>
      <c r="AA39" s="53"/>
      <c r="AB39" s="54"/>
      <c r="AC39" s="82">
        <f t="shared" si="11"/>
        <v>21.913584</v>
      </c>
      <c r="AD39" s="33">
        <f t="shared" si="9"/>
        <v>56</v>
      </c>
      <c r="AE39" s="82">
        <f t="shared" si="12"/>
        <v>2.5554925200733938</v>
      </c>
      <c r="AF39" s="33">
        <f>AD39*'Hypothése des ventes'!$G$37</f>
        <v>33.6</v>
      </c>
      <c r="AG39" s="33">
        <f>(AD39-(AD39*'Hypothése des ventes'!$H$36))*'Hypothése des ventes'!$H$37</f>
        <v>0</v>
      </c>
      <c r="AH39" s="33">
        <f>(AD39-(AD39*'Hypothése des ventes'!$I$36))*'Hypothése des ventes'!$I$37</f>
        <v>4.4799999999999995</v>
      </c>
      <c r="AI39" s="33">
        <f>(AD39-(AD39*'Hypothése des ventes'!$J$36))*'Hypothése des ventes'!$J$37</f>
        <v>5.88</v>
      </c>
      <c r="AJ39" s="33">
        <f>(AD39-(AD39*'Hypothése des ventes'!$K$36))*'Hypothése des ventes'!$K$37</f>
        <v>2.8000000000000003</v>
      </c>
      <c r="AK39" s="33">
        <f>-(AC39*'Hypothése des ventes'!$L$37)</f>
        <v>-1.0956792</v>
      </c>
      <c r="AL39" s="33">
        <f t="shared" si="13"/>
        <v>0</v>
      </c>
      <c r="AM39" s="33">
        <f t="shared" si="14"/>
        <v>36.531456640000002</v>
      </c>
      <c r="AN39" s="82">
        <f t="shared" si="15"/>
        <v>1.6670690034090272</v>
      </c>
      <c r="AO39" s="82">
        <f t="shared" si="16"/>
        <v>14.617872640000002</v>
      </c>
      <c r="AP39" s="83">
        <f t="shared" si="17"/>
        <v>0.4001448062707198</v>
      </c>
    </row>
    <row r="40" spans="1:42" ht="45" hidden="1" x14ac:dyDescent="0.25">
      <c r="A40" s="13" t="s">
        <v>99</v>
      </c>
      <c r="B40" s="14" t="s">
        <v>69</v>
      </c>
      <c r="C40" s="15" t="s">
        <v>201</v>
      </c>
      <c r="D40" s="24" t="s">
        <v>148</v>
      </c>
      <c r="E40" s="25" t="s">
        <v>147</v>
      </c>
      <c r="F40" s="14" t="s">
        <v>69</v>
      </c>
      <c r="G40" s="14">
        <v>2</v>
      </c>
      <c r="H40" s="22">
        <v>13.31</v>
      </c>
      <c r="I40" s="31">
        <v>0.16</v>
      </c>
      <c r="J40" s="23">
        <v>28</v>
      </c>
      <c r="K40" s="32">
        <v>0.02</v>
      </c>
      <c r="L40" s="19"/>
      <c r="M40" s="251">
        <f t="shared" si="10"/>
        <v>26.62</v>
      </c>
      <c r="N40" s="20" t="s">
        <v>199</v>
      </c>
      <c r="O40" s="27"/>
      <c r="P40" s="27"/>
      <c r="Q40" s="27"/>
      <c r="R40" s="27"/>
      <c r="S40" s="53"/>
      <c r="T40" s="53"/>
      <c r="U40" s="53"/>
      <c r="V40" s="53"/>
      <c r="W40" s="53"/>
      <c r="X40" s="53"/>
      <c r="Y40" s="53"/>
      <c r="Z40" s="53"/>
      <c r="AA40" s="53"/>
      <c r="AB40" s="54"/>
      <c r="AC40" s="82">
        <f t="shared" si="11"/>
        <v>21.913584</v>
      </c>
      <c r="AD40" s="33">
        <f t="shared" si="9"/>
        <v>56</v>
      </c>
      <c r="AE40" s="82">
        <f t="shared" si="12"/>
        <v>2.5554925200733938</v>
      </c>
      <c r="AF40" s="33">
        <f>AD40*'Hypothése des ventes'!$G$37</f>
        <v>33.6</v>
      </c>
      <c r="AG40" s="33">
        <f>(AD40-(AD40*'Hypothése des ventes'!$H$36))*'Hypothése des ventes'!$H$37</f>
        <v>0</v>
      </c>
      <c r="AH40" s="33">
        <f>(AD40-(AD40*'Hypothése des ventes'!$I$36))*'Hypothése des ventes'!$I$37</f>
        <v>4.4799999999999995</v>
      </c>
      <c r="AI40" s="33">
        <f>(AD40-(AD40*'Hypothése des ventes'!$J$36))*'Hypothése des ventes'!$J$37</f>
        <v>5.88</v>
      </c>
      <c r="AJ40" s="33">
        <f>(AD40-(AD40*'Hypothése des ventes'!$K$36))*'Hypothése des ventes'!$K$37</f>
        <v>2.8000000000000003</v>
      </c>
      <c r="AK40" s="33">
        <f>-(AC40*'Hypothése des ventes'!$L$37)</f>
        <v>-1.0956792</v>
      </c>
      <c r="AL40" s="33">
        <f t="shared" si="13"/>
        <v>0</v>
      </c>
      <c r="AM40" s="33">
        <f t="shared" si="14"/>
        <v>36.531456640000002</v>
      </c>
      <c r="AN40" s="82">
        <f t="shared" si="15"/>
        <v>1.6670690034090272</v>
      </c>
      <c r="AO40" s="82">
        <f t="shared" si="16"/>
        <v>14.617872640000002</v>
      </c>
      <c r="AP40" s="83">
        <f t="shared" si="17"/>
        <v>0.4001448062707198</v>
      </c>
    </row>
    <row r="41" spans="1:42" ht="45" hidden="1" x14ac:dyDescent="0.25">
      <c r="A41" s="13" t="s">
        <v>99</v>
      </c>
      <c r="B41" s="14" t="s">
        <v>104</v>
      </c>
      <c r="C41" s="15" t="s">
        <v>201</v>
      </c>
      <c r="D41" s="24" t="s">
        <v>149</v>
      </c>
      <c r="E41" s="25" t="s">
        <v>150</v>
      </c>
      <c r="F41" s="16" t="s">
        <v>33</v>
      </c>
      <c r="G41" s="14">
        <v>3</v>
      </c>
      <c r="H41" s="22">
        <v>71.400000000000006</v>
      </c>
      <c r="I41" s="31">
        <v>0.16</v>
      </c>
      <c r="J41" s="23">
        <v>149</v>
      </c>
      <c r="K41" s="32">
        <v>0.02</v>
      </c>
      <c r="L41" s="19"/>
      <c r="M41" s="251">
        <f t="shared" si="10"/>
        <v>214.20000000000002</v>
      </c>
      <c r="N41" s="20" t="s">
        <v>199</v>
      </c>
      <c r="O41" s="27"/>
      <c r="P41" s="27"/>
      <c r="Q41" s="27"/>
      <c r="R41" s="27"/>
      <c r="S41" s="53"/>
      <c r="T41" s="53"/>
      <c r="U41" s="53"/>
      <c r="V41" s="53"/>
      <c r="W41" s="53">
        <v>1</v>
      </c>
      <c r="X41" s="53">
        <v>1</v>
      </c>
      <c r="Y41" s="53">
        <v>1</v>
      </c>
      <c r="Z41" s="53"/>
      <c r="AA41" s="53"/>
      <c r="AB41" s="54"/>
      <c r="AC41" s="82">
        <f t="shared" si="11"/>
        <v>176.32944000000003</v>
      </c>
      <c r="AD41" s="33">
        <f t="shared" si="9"/>
        <v>447</v>
      </c>
      <c r="AE41" s="82">
        <f t="shared" si="12"/>
        <v>2.535027616488772</v>
      </c>
      <c r="AF41" s="33">
        <f>AD41*'Hypothése des ventes'!$G$37</f>
        <v>268.2</v>
      </c>
      <c r="AG41" s="33">
        <f>(AD41-(AD41*'Hypothése des ventes'!$H$36))*'Hypothése des ventes'!$H$37</f>
        <v>0</v>
      </c>
      <c r="AH41" s="33">
        <f>(AD41-(AD41*'Hypothése des ventes'!$I$36))*'Hypothése des ventes'!$I$37</f>
        <v>35.760000000000005</v>
      </c>
      <c r="AI41" s="33">
        <f>(AD41-(AD41*'Hypothése des ventes'!$J$36))*'Hypothése des ventes'!$J$37</f>
        <v>46.934999999999995</v>
      </c>
      <c r="AJ41" s="33">
        <f>(AD41-(AD41*'Hypothése des ventes'!$K$36))*'Hypothése des ventes'!$K$37</f>
        <v>22.35</v>
      </c>
      <c r="AK41" s="33">
        <f>-(AC41*'Hypothése des ventes'!$L$37)</f>
        <v>-8.8164720000000028</v>
      </c>
      <c r="AL41" s="33">
        <f t="shared" si="13"/>
        <v>0</v>
      </c>
      <c r="AM41" s="33">
        <f t="shared" si="14"/>
        <v>291.54282240000003</v>
      </c>
      <c r="AN41" s="82">
        <f t="shared" si="15"/>
        <v>1.6533984478144998</v>
      </c>
      <c r="AO41" s="82">
        <f t="shared" si="16"/>
        <v>115.2133824</v>
      </c>
      <c r="AP41" s="83">
        <f t="shared" si="17"/>
        <v>0.39518511020630082</v>
      </c>
    </row>
    <row r="42" spans="1:42" ht="45" hidden="1" x14ac:dyDescent="0.25">
      <c r="A42" s="13" t="s">
        <v>99</v>
      </c>
      <c r="B42" s="14" t="s">
        <v>151</v>
      </c>
      <c r="C42" s="15" t="s">
        <v>201</v>
      </c>
      <c r="D42" s="24" t="s">
        <v>152</v>
      </c>
      <c r="E42" s="25" t="s">
        <v>153</v>
      </c>
      <c r="F42" s="14" t="s">
        <v>154</v>
      </c>
      <c r="G42" s="14">
        <v>6</v>
      </c>
      <c r="H42" s="22">
        <v>16.64</v>
      </c>
      <c r="I42" s="31">
        <v>0.16</v>
      </c>
      <c r="J42" s="23">
        <v>35</v>
      </c>
      <c r="K42" s="32">
        <v>0.02</v>
      </c>
      <c r="L42" s="19"/>
      <c r="M42" s="251">
        <f t="shared" si="10"/>
        <v>99.84</v>
      </c>
      <c r="N42" s="20" t="s">
        <v>199</v>
      </c>
      <c r="O42" s="27"/>
      <c r="P42" s="27"/>
      <c r="Q42" s="27"/>
      <c r="R42" s="27"/>
      <c r="S42" s="53"/>
      <c r="T42" s="53"/>
      <c r="U42" s="53"/>
      <c r="V42" s="53"/>
      <c r="W42" s="53"/>
      <c r="X42" s="53"/>
      <c r="Y42" s="53"/>
      <c r="Z42" s="53"/>
      <c r="AA42" s="53"/>
      <c r="AB42" s="54"/>
      <c r="AC42" s="82">
        <f t="shared" si="11"/>
        <v>82.188288</v>
      </c>
      <c r="AD42" s="33">
        <f t="shared" si="9"/>
        <v>210</v>
      </c>
      <c r="AE42" s="82">
        <f t="shared" si="12"/>
        <v>2.555108581894296</v>
      </c>
      <c r="AF42" s="33">
        <f>AD42*'Hypothése des ventes'!$G$37</f>
        <v>126</v>
      </c>
      <c r="AG42" s="33">
        <f>(AD42-(AD42*'Hypothése des ventes'!$H$36))*'Hypothése des ventes'!$H$37</f>
        <v>0</v>
      </c>
      <c r="AH42" s="33">
        <f>(AD42-(AD42*'Hypothése des ventes'!$I$36))*'Hypothése des ventes'!$I$37</f>
        <v>16.8</v>
      </c>
      <c r="AI42" s="33">
        <f>(AD42-(AD42*'Hypothése des ventes'!$J$36))*'Hypothése des ventes'!$J$37</f>
        <v>22.05</v>
      </c>
      <c r="AJ42" s="33">
        <f>(AD42-(AD42*'Hypothése des ventes'!$K$36))*'Hypothése des ventes'!$K$37</f>
        <v>10.5</v>
      </c>
      <c r="AK42" s="33">
        <f>-(AC42*'Hypothése des ventes'!$L$37)</f>
        <v>-4.1094144000000004</v>
      </c>
      <c r="AL42" s="33">
        <f t="shared" si="13"/>
        <v>0</v>
      </c>
      <c r="AM42" s="33">
        <f t="shared" si="14"/>
        <v>136.99246848000004</v>
      </c>
      <c r="AN42" s="82">
        <f t="shared" si="15"/>
        <v>1.6668125327053904</v>
      </c>
      <c r="AO42" s="82">
        <f t="shared" si="16"/>
        <v>54.804180480000042</v>
      </c>
      <c r="AP42" s="83">
        <f t="shared" si="17"/>
        <v>0.40005250717853202</v>
      </c>
    </row>
    <row r="43" spans="1:42" x14ac:dyDescent="0.25">
      <c r="A43" s="229" t="s">
        <v>99</v>
      </c>
      <c r="B43" s="230" t="s">
        <v>278</v>
      </c>
      <c r="C43" s="231" t="s">
        <v>200</v>
      </c>
      <c r="D43" s="232" t="s">
        <v>316</v>
      </c>
      <c r="E43" s="233" t="s">
        <v>279</v>
      </c>
      <c r="F43" s="238" t="s">
        <v>33</v>
      </c>
      <c r="G43" s="230">
        <v>8</v>
      </c>
      <c r="H43" s="234">
        <v>30.92</v>
      </c>
      <c r="I43" s="235">
        <v>0.15</v>
      </c>
      <c r="J43" s="236">
        <v>65</v>
      </c>
      <c r="K43" s="237">
        <v>0.03</v>
      </c>
      <c r="L43" s="239"/>
      <c r="M43" s="251">
        <f t="shared" si="10"/>
        <v>247.36</v>
      </c>
      <c r="N43" s="239" t="s">
        <v>202</v>
      </c>
      <c r="O43" s="239"/>
      <c r="P43" s="239"/>
      <c r="Q43" s="240"/>
      <c r="R43" s="240"/>
      <c r="S43" s="240"/>
      <c r="T43" s="240"/>
      <c r="U43" s="240"/>
      <c r="V43" s="240"/>
      <c r="W43" s="240"/>
      <c r="X43" s="240"/>
      <c r="Y43" s="240"/>
      <c r="Z43" s="240"/>
      <c r="AA43" s="240"/>
      <c r="AB43" s="409"/>
      <c r="AC43" s="241">
        <f t="shared" si="11"/>
        <v>203.94832000000002</v>
      </c>
      <c r="AD43" s="239">
        <f t="shared" si="9"/>
        <v>520</v>
      </c>
      <c r="AE43" s="241">
        <f t="shared" si="12"/>
        <v>2.5496655231089913</v>
      </c>
      <c r="AF43" s="239">
        <f>AD43*'Hypothése des ventes'!$G$37</f>
        <v>312</v>
      </c>
      <c r="AG43" s="239">
        <f>(AD43-(AD43*'Hypothése des ventes'!$H$36))*'Hypothése des ventes'!$H$37</f>
        <v>0</v>
      </c>
      <c r="AH43" s="239">
        <f>(AD43-(AD43*'Hypothése des ventes'!$I$36))*'Hypothése des ventes'!$I$37</f>
        <v>41.6</v>
      </c>
      <c r="AI43" s="239">
        <f>(AD43-(AD43*'Hypothése des ventes'!$J$36))*'Hypothése des ventes'!$J$37</f>
        <v>54.6</v>
      </c>
      <c r="AJ43" s="239">
        <f>(AD43-(AD43*'Hypothése des ventes'!$K$36))*'Hypothése des ventes'!$K$37</f>
        <v>26</v>
      </c>
      <c r="AK43" s="239">
        <f>-(AC43*'Hypothése des ventes'!$L$37)</f>
        <v>-10.197416000000002</v>
      </c>
      <c r="AL43" s="239">
        <f t="shared" si="13"/>
        <v>0</v>
      </c>
      <c r="AM43" s="239">
        <f t="shared" si="14"/>
        <v>339.2020672000001</v>
      </c>
      <c r="AN43" s="241">
        <f t="shared" si="15"/>
        <v>1.6631765694368066</v>
      </c>
      <c r="AO43" s="241">
        <f t="shared" si="16"/>
        <v>135.25374720000008</v>
      </c>
      <c r="AP43" s="242">
        <f t="shared" si="17"/>
        <v>0.39874092842792686</v>
      </c>
    </row>
    <row r="44" spans="1:42" x14ac:dyDescent="0.25">
      <c r="A44" s="408" t="s">
        <v>99</v>
      </c>
      <c r="B44" s="239" t="s">
        <v>278</v>
      </c>
      <c r="C44" s="244" t="s">
        <v>200</v>
      </c>
      <c r="D44" s="239" t="s">
        <v>280</v>
      </c>
      <c r="E44" s="239" t="s">
        <v>279</v>
      </c>
      <c r="F44" s="238" t="s">
        <v>33</v>
      </c>
      <c r="G44" s="239">
        <v>8</v>
      </c>
      <c r="H44" s="239">
        <v>30.92</v>
      </c>
      <c r="I44" s="245">
        <v>0.15</v>
      </c>
      <c r="J44" s="239">
        <v>65</v>
      </c>
      <c r="K44" s="245">
        <v>0.03</v>
      </c>
      <c r="L44" s="239"/>
      <c r="M44" s="251">
        <f t="shared" si="10"/>
        <v>247.36</v>
      </c>
      <c r="N44" s="239" t="s">
        <v>202</v>
      </c>
      <c r="O44" s="239"/>
      <c r="P44" s="239"/>
      <c r="Q44" s="240"/>
      <c r="R44" s="240"/>
      <c r="S44" s="240"/>
      <c r="T44" s="240"/>
      <c r="U44" s="240"/>
      <c r="V44" s="240"/>
      <c r="W44" s="240"/>
      <c r="X44" s="240"/>
      <c r="Y44" s="240"/>
      <c r="Z44" s="240"/>
      <c r="AA44" s="240"/>
      <c r="AB44" s="409"/>
      <c r="AC44" s="241">
        <f t="shared" si="11"/>
        <v>203.94832000000002</v>
      </c>
      <c r="AD44" s="239">
        <f t="shared" si="9"/>
        <v>520</v>
      </c>
      <c r="AE44" s="241">
        <f t="shared" si="12"/>
        <v>2.5496655231089913</v>
      </c>
      <c r="AF44" s="239">
        <f>AD44*'Hypothése des ventes'!$G$37</f>
        <v>312</v>
      </c>
      <c r="AG44" s="239">
        <f>(AD44-(AD44*'Hypothése des ventes'!$H$36))*'Hypothése des ventes'!$H$37</f>
        <v>0</v>
      </c>
      <c r="AH44" s="239">
        <f>(AD44-(AD44*'Hypothése des ventes'!$I$36))*'Hypothése des ventes'!$I$37</f>
        <v>41.6</v>
      </c>
      <c r="AI44" s="239">
        <f>(AD44-(AD44*'Hypothése des ventes'!$J$36))*'Hypothése des ventes'!$J$37</f>
        <v>54.6</v>
      </c>
      <c r="AJ44" s="239">
        <f>(AD44-(AD44*'Hypothése des ventes'!$K$36))*'Hypothése des ventes'!$K$37</f>
        <v>26</v>
      </c>
      <c r="AK44" s="239">
        <f>-(AC44*'Hypothése des ventes'!$L$37)</f>
        <v>-10.197416000000002</v>
      </c>
      <c r="AL44" s="239">
        <f t="shared" si="13"/>
        <v>0</v>
      </c>
      <c r="AM44" s="239">
        <f t="shared" si="14"/>
        <v>339.2020672000001</v>
      </c>
      <c r="AN44" s="241">
        <f t="shared" si="15"/>
        <v>1.6631765694368066</v>
      </c>
      <c r="AO44" s="241">
        <f t="shared" si="16"/>
        <v>135.25374720000008</v>
      </c>
      <c r="AP44" s="242">
        <f t="shared" si="17"/>
        <v>0.39874092842792686</v>
      </c>
    </row>
    <row r="45" spans="1:42" x14ac:dyDescent="0.25">
      <c r="A45" s="466" t="s">
        <v>99</v>
      </c>
      <c r="B45" s="33" t="s">
        <v>40</v>
      </c>
      <c r="C45" s="465" t="s">
        <v>200</v>
      </c>
      <c r="D45" s="33" t="s">
        <v>283</v>
      </c>
      <c r="E45" s="33" t="s">
        <v>282</v>
      </c>
      <c r="F45" s="33" t="s">
        <v>33</v>
      </c>
      <c r="G45" s="33">
        <v>3</v>
      </c>
      <c r="H45" s="33">
        <v>35.69</v>
      </c>
      <c r="I45" s="18">
        <v>0.15</v>
      </c>
      <c r="J45" s="33">
        <v>75</v>
      </c>
      <c r="K45" s="18">
        <v>0.03</v>
      </c>
      <c r="L45" s="33"/>
      <c r="M45" s="248">
        <f t="shared" si="10"/>
        <v>107.07</v>
      </c>
      <c r="N45" s="438" t="s">
        <v>202</v>
      </c>
      <c r="O45" s="27"/>
      <c r="P45" s="27"/>
      <c r="Q45" s="27"/>
      <c r="R45" s="27"/>
      <c r="S45" s="28"/>
      <c r="T45" s="28"/>
      <c r="U45" s="28"/>
      <c r="V45" s="28"/>
      <c r="W45" s="28"/>
      <c r="X45" s="28"/>
      <c r="Y45" s="28"/>
      <c r="Z45" s="28"/>
      <c r="AA45" s="28"/>
      <c r="AB45" s="29"/>
      <c r="AC45" s="461">
        <f t="shared" si="11"/>
        <v>88.279214999999994</v>
      </c>
      <c r="AD45" s="462">
        <f t="shared" si="9"/>
        <v>225</v>
      </c>
      <c r="AE45" s="461">
        <f t="shared" si="12"/>
        <v>2.5487313180118334</v>
      </c>
      <c r="AF45" s="463">
        <f>AD45*'Hypothése des ventes'!$G$37</f>
        <v>135</v>
      </c>
      <c r="AG45" s="463">
        <f>(AD45-(AD45*'Hypothése des ventes'!$H$36))*'Hypothése des ventes'!$H$37</f>
        <v>0</v>
      </c>
      <c r="AH45" s="463">
        <f>(AD45-(AD45*'Hypothése des ventes'!$I$36))*'Hypothése des ventes'!$I$37</f>
        <v>18</v>
      </c>
      <c r="AI45" s="463">
        <f>(AD45-(AD45*'Hypothése des ventes'!$J$36))*'Hypothése des ventes'!$J$37</f>
        <v>23.625</v>
      </c>
      <c r="AJ45" s="463">
        <f>(AD45-(AD45*'Hypothése des ventes'!$K$36))*'Hypothése des ventes'!$K$37</f>
        <v>11.25</v>
      </c>
      <c r="AK45" s="463">
        <f>-(AC45*'Hypothése des ventes'!$L$37)</f>
        <v>-4.4139607500000002</v>
      </c>
      <c r="AL45" s="462">
        <f t="shared" si="13"/>
        <v>0</v>
      </c>
      <c r="AM45" s="462">
        <f t="shared" si="14"/>
        <v>146.76883140000001</v>
      </c>
      <c r="AN45" s="461">
        <f t="shared" si="15"/>
        <v>1.6625525204319049</v>
      </c>
      <c r="AO45" s="461">
        <f t="shared" si="16"/>
        <v>58.489616400000017</v>
      </c>
      <c r="AP45" s="464">
        <f t="shared" si="17"/>
        <v>0.39851524224917972</v>
      </c>
    </row>
    <row r="46" spans="1:42" x14ac:dyDescent="0.25">
      <c r="A46" s="466" t="s">
        <v>99</v>
      </c>
      <c r="B46" s="33" t="s">
        <v>40</v>
      </c>
      <c r="C46" s="465" t="s">
        <v>200</v>
      </c>
      <c r="D46" s="33" t="s">
        <v>284</v>
      </c>
      <c r="E46" s="33" t="s">
        <v>282</v>
      </c>
      <c r="F46" s="33" t="s">
        <v>33</v>
      </c>
      <c r="G46" s="33">
        <v>3</v>
      </c>
      <c r="H46" s="33">
        <v>35.69</v>
      </c>
      <c r="I46" s="18">
        <v>0.15</v>
      </c>
      <c r="J46" s="33">
        <v>75</v>
      </c>
      <c r="K46" s="18">
        <v>0.03</v>
      </c>
      <c r="L46" s="33"/>
      <c r="M46" s="248">
        <f t="shared" si="10"/>
        <v>107.07</v>
      </c>
      <c r="N46" s="438" t="s">
        <v>202</v>
      </c>
      <c r="O46" s="27"/>
      <c r="P46" s="27"/>
      <c r="Q46" s="27"/>
      <c r="R46" s="27"/>
      <c r="S46" s="28"/>
      <c r="T46" s="28"/>
      <c r="U46" s="28"/>
      <c r="V46" s="28"/>
      <c r="W46" s="28"/>
      <c r="X46" s="28"/>
      <c r="Y46" s="28"/>
      <c r="Z46" s="28"/>
      <c r="AA46" s="28"/>
      <c r="AB46" s="29"/>
      <c r="AC46" s="461">
        <f t="shared" si="11"/>
        <v>88.279214999999994</v>
      </c>
      <c r="AD46" s="462">
        <f t="shared" si="9"/>
        <v>225</v>
      </c>
      <c r="AE46" s="461">
        <f t="shared" si="12"/>
        <v>2.5487313180118334</v>
      </c>
      <c r="AF46" s="463">
        <f>AD46*'Hypothése des ventes'!$G$37</f>
        <v>135</v>
      </c>
      <c r="AG46" s="463">
        <f>(AD46-(AD46*'Hypothése des ventes'!$H$36))*'Hypothése des ventes'!$H$37</f>
        <v>0</v>
      </c>
      <c r="AH46" s="463">
        <f>(AD46-(AD46*'Hypothése des ventes'!$I$36))*'Hypothése des ventes'!$I$37</f>
        <v>18</v>
      </c>
      <c r="AI46" s="463">
        <f>(AD46-(AD46*'Hypothése des ventes'!$J$36))*'Hypothése des ventes'!$J$37</f>
        <v>23.625</v>
      </c>
      <c r="AJ46" s="463">
        <f>(AD46-(AD46*'Hypothése des ventes'!$K$36))*'Hypothése des ventes'!$K$37</f>
        <v>11.25</v>
      </c>
      <c r="AK46" s="463">
        <f>-(AC46*'Hypothése des ventes'!$L$37)</f>
        <v>-4.4139607500000002</v>
      </c>
      <c r="AL46" s="462">
        <f t="shared" si="13"/>
        <v>0</v>
      </c>
      <c r="AM46" s="462">
        <f t="shared" si="14"/>
        <v>146.76883140000001</v>
      </c>
      <c r="AN46" s="461">
        <f t="shared" si="15"/>
        <v>1.6625525204319049</v>
      </c>
      <c r="AO46" s="461">
        <f t="shared" si="16"/>
        <v>58.489616400000017</v>
      </c>
      <c r="AP46" s="464">
        <f t="shared" si="17"/>
        <v>0.39851524224917972</v>
      </c>
    </row>
    <row r="47" spans="1:42" x14ac:dyDescent="0.25">
      <c r="A47" s="466" t="s">
        <v>99</v>
      </c>
      <c r="B47" s="33" t="s">
        <v>40</v>
      </c>
      <c r="C47" s="465" t="s">
        <v>200</v>
      </c>
      <c r="D47" s="33" t="s">
        <v>285</v>
      </c>
      <c r="E47" s="33" t="s">
        <v>282</v>
      </c>
      <c r="F47" s="33" t="s">
        <v>33</v>
      </c>
      <c r="G47" s="33">
        <v>10</v>
      </c>
      <c r="H47" s="33">
        <v>35.69</v>
      </c>
      <c r="I47" s="18">
        <v>0.15</v>
      </c>
      <c r="J47" s="33">
        <v>75</v>
      </c>
      <c r="K47" s="18">
        <v>0.03</v>
      </c>
      <c r="L47" s="33"/>
      <c r="M47" s="248">
        <f t="shared" si="10"/>
        <v>356.9</v>
      </c>
      <c r="N47" s="438" t="s">
        <v>202</v>
      </c>
      <c r="O47" s="27"/>
      <c r="P47" s="27"/>
      <c r="Q47" s="27"/>
      <c r="R47" s="27"/>
      <c r="S47" s="28"/>
      <c r="T47" s="28"/>
      <c r="U47" s="28"/>
      <c r="V47" s="28"/>
      <c r="W47" s="28"/>
      <c r="X47" s="28"/>
      <c r="Y47" s="28"/>
      <c r="Z47" s="28"/>
      <c r="AA47" s="28"/>
      <c r="AB47" s="29"/>
      <c r="AC47" s="461">
        <f t="shared" si="11"/>
        <v>294.26404999999994</v>
      </c>
      <c r="AD47" s="462">
        <f t="shared" si="9"/>
        <v>750</v>
      </c>
      <c r="AE47" s="461">
        <f t="shared" si="12"/>
        <v>2.5487313180118338</v>
      </c>
      <c r="AF47" s="463">
        <f>AD47*'Hypothése des ventes'!$G$37</f>
        <v>450</v>
      </c>
      <c r="AG47" s="463">
        <f>(AD47-(AD47*'Hypothése des ventes'!$H$36))*'Hypothése des ventes'!$H$37</f>
        <v>0</v>
      </c>
      <c r="AH47" s="463">
        <f>(AD47-(AD47*'Hypothése des ventes'!$I$36))*'Hypothése des ventes'!$I$37</f>
        <v>60</v>
      </c>
      <c r="AI47" s="463">
        <f>(AD47-(AD47*'Hypothése des ventes'!$J$36))*'Hypothése des ventes'!$J$37</f>
        <v>78.75</v>
      </c>
      <c r="AJ47" s="463">
        <f>(AD47-(AD47*'Hypothése des ventes'!$K$36))*'Hypothése des ventes'!$K$37</f>
        <v>37.5</v>
      </c>
      <c r="AK47" s="463">
        <f>-(AC47*'Hypothése des ventes'!$L$37)</f>
        <v>-14.713202499999998</v>
      </c>
      <c r="AL47" s="462">
        <f t="shared" si="13"/>
        <v>0</v>
      </c>
      <c r="AM47" s="462">
        <f t="shared" si="14"/>
        <v>489.22943800000007</v>
      </c>
      <c r="AN47" s="461">
        <f t="shared" si="15"/>
        <v>1.6625525204319052</v>
      </c>
      <c r="AO47" s="461">
        <f t="shared" si="16"/>
        <v>194.96538800000013</v>
      </c>
      <c r="AP47" s="464">
        <f t="shared" si="17"/>
        <v>0.39851524224917984</v>
      </c>
    </row>
    <row r="48" spans="1:42" x14ac:dyDescent="0.25">
      <c r="A48" s="466" t="s">
        <v>99</v>
      </c>
      <c r="B48" s="33" t="s">
        <v>40</v>
      </c>
      <c r="C48" s="465" t="s">
        <v>200</v>
      </c>
      <c r="D48" s="33" t="s">
        <v>281</v>
      </c>
      <c r="E48" s="33" t="s">
        <v>282</v>
      </c>
      <c r="F48" s="33" t="s">
        <v>33</v>
      </c>
      <c r="G48" s="33">
        <v>10</v>
      </c>
      <c r="H48" s="33">
        <v>35.69</v>
      </c>
      <c r="I48" s="18">
        <v>0.15</v>
      </c>
      <c r="J48" s="33">
        <v>75</v>
      </c>
      <c r="K48" s="18">
        <v>0.03</v>
      </c>
      <c r="L48" s="33"/>
      <c r="M48" s="248">
        <f t="shared" si="10"/>
        <v>356.9</v>
      </c>
      <c r="N48" s="438" t="s">
        <v>202</v>
      </c>
      <c r="O48" s="438"/>
      <c r="P48" s="43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9"/>
      <c r="AC48" s="461">
        <f t="shared" si="11"/>
        <v>294.26404999999994</v>
      </c>
      <c r="AD48" s="462">
        <f t="shared" si="9"/>
        <v>750</v>
      </c>
      <c r="AE48" s="461">
        <f t="shared" si="12"/>
        <v>2.5487313180118338</v>
      </c>
      <c r="AF48" s="463">
        <f>AD48*'Hypothése des ventes'!$G$37</f>
        <v>450</v>
      </c>
      <c r="AG48" s="463">
        <f>(AD48-(AD48*'Hypothése des ventes'!$H$36))*'Hypothése des ventes'!$H$37</f>
        <v>0</v>
      </c>
      <c r="AH48" s="463">
        <f>(AD48-(AD48*'Hypothése des ventes'!$I$36))*'Hypothése des ventes'!$I$37</f>
        <v>60</v>
      </c>
      <c r="AI48" s="463">
        <f>(AD48-(AD48*'Hypothése des ventes'!$J$36))*'Hypothése des ventes'!$J$37</f>
        <v>78.75</v>
      </c>
      <c r="AJ48" s="463">
        <f>(AD48-(AD48*'Hypothése des ventes'!$K$36))*'Hypothése des ventes'!$K$37</f>
        <v>37.5</v>
      </c>
      <c r="AK48" s="463">
        <f>-(AC48*'Hypothése des ventes'!$L$37)</f>
        <v>-14.713202499999998</v>
      </c>
      <c r="AL48" s="462">
        <f t="shared" si="13"/>
        <v>0</v>
      </c>
      <c r="AM48" s="462">
        <f t="shared" si="14"/>
        <v>489.22943800000007</v>
      </c>
      <c r="AN48" s="461">
        <f t="shared" si="15"/>
        <v>1.6625525204319052</v>
      </c>
      <c r="AO48" s="461">
        <f t="shared" si="16"/>
        <v>194.96538800000013</v>
      </c>
      <c r="AP48" s="464">
        <f t="shared" si="17"/>
        <v>0.39851524224917984</v>
      </c>
    </row>
    <row r="49" spans="1:42" x14ac:dyDescent="0.25">
      <c r="A49" s="466" t="s">
        <v>99</v>
      </c>
      <c r="B49" s="33" t="s">
        <v>76</v>
      </c>
      <c r="C49" s="465" t="s">
        <v>200</v>
      </c>
      <c r="D49" s="33" t="s">
        <v>286</v>
      </c>
      <c r="E49" s="33" t="s">
        <v>287</v>
      </c>
      <c r="F49" s="33" t="s">
        <v>33</v>
      </c>
      <c r="G49" s="33">
        <v>3</v>
      </c>
      <c r="H49" s="33">
        <v>9.5</v>
      </c>
      <c r="I49" s="18">
        <v>0.12</v>
      </c>
      <c r="J49" s="33">
        <v>20</v>
      </c>
      <c r="K49" s="18">
        <v>0.03</v>
      </c>
      <c r="L49" s="33"/>
      <c r="M49" s="248">
        <f t="shared" si="10"/>
        <v>28.5</v>
      </c>
      <c r="N49" s="438" t="s">
        <v>202</v>
      </c>
      <c r="O49" s="438"/>
      <c r="P49" s="43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9"/>
      <c r="AC49" s="461">
        <f t="shared" si="11"/>
        <v>24.327599999999997</v>
      </c>
      <c r="AD49" s="462">
        <f t="shared" si="9"/>
        <v>60</v>
      </c>
      <c r="AE49" s="461">
        <f t="shared" si="12"/>
        <v>2.46633453361614</v>
      </c>
      <c r="AF49" s="463">
        <f>AD49*'Hypothése des ventes'!$G$37</f>
        <v>36</v>
      </c>
      <c r="AG49" s="463">
        <f>(AD49-(AD49*'Hypothése des ventes'!$H$36))*'Hypothése des ventes'!$H$37</f>
        <v>0</v>
      </c>
      <c r="AH49" s="463">
        <f>(AD49-(AD49*'Hypothése des ventes'!$I$36))*'Hypothése des ventes'!$I$37</f>
        <v>4.8000000000000007</v>
      </c>
      <c r="AI49" s="463">
        <f>(AD49-(AD49*'Hypothése des ventes'!$J$36))*'Hypothése des ventes'!$J$37</f>
        <v>6.3</v>
      </c>
      <c r="AJ49" s="463">
        <f>(AD49-(AD49*'Hypothése des ventes'!$K$36))*'Hypothése des ventes'!$K$37</f>
        <v>3</v>
      </c>
      <c r="AK49" s="463">
        <f>-(AC49*'Hypothése des ventes'!$L$37)</f>
        <v>-1.21638</v>
      </c>
      <c r="AL49" s="462">
        <f t="shared" si="13"/>
        <v>0</v>
      </c>
      <c r="AM49" s="462">
        <f t="shared" si="14"/>
        <v>39.106895999999999</v>
      </c>
      <c r="AN49" s="461">
        <f t="shared" si="15"/>
        <v>1.6075114684555816</v>
      </c>
      <c r="AO49" s="461">
        <f t="shared" si="16"/>
        <v>14.779296000000002</v>
      </c>
      <c r="AP49" s="464">
        <f t="shared" si="17"/>
        <v>0.37792045679104785</v>
      </c>
    </row>
    <row r="50" spans="1:42" x14ac:dyDescent="0.25">
      <c r="A50" s="466" t="s">
        <v>99</v>
      </c>
      <c r="B50" s="33" t="s">
        <v>76</v>
      </c>
      <c r="C50" s="465" t="s">
        <v>200</v>
      </c>
      <c r="D50" s="33" t="s">
        <v>288</v>
      </c>
      <c r="E50" s="33" t="s">
        <v>287</v>
      </c>
      <c r="F50" s="33" t="s">
        <v>33</v>
      </c>
      <c r="G50" s="33">
        <v>3</v>
      </c>
      <c r="H50" s="33">
        <v>9.5</v>
      </c>
      <c r="I50" s="18">
        <v>0.12</v>
      </c>
      <c r="J50" s="33">
        <v>20</v>
      </c>
      <c r="K50" s="18">
        <v>0.03</v>
      </c>
      <c r="L50" s="33"/>
      <c r="M50" s="248">
        <f t="shared" si="10"/>
        <v>28.5</v>
      </c>
      <c r="N50" s="438" t="s">
        <v>202</v>
      </c>
      <c r="O50" s="438"/>
      <c r="P50" s="43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9"/>
      <c r="AC50" s="461">
        <f t="shared" si="11"/>
        <v>24.327599999999997</v>
      </c>
      <c r="AD50" s="462">
        <f t="shared" si="9"/>
        <v>60</v>
      </c>
      <c r="AE50" s="461">
        <f t="shared" si="12"/>
        <v>2.46633453361614</v>
      </c>
      <c r="AF50" s="463">
        <f>AD50*'Hypothése des ventes'!$G$37</f>
        <v>36</v>
      </c>
      <c r="AG50" s="463">
        <f>(AD50-(AD50*'Hypothése des ventes'!$H$36))*'Hypothése des ventes'!$H$37</f>
        <v>0</v>
      </c>
      <c r="AH50" s="463">
        <f>(AD50-(AD50*'Hypothése des ventes'!$I$36))*'Hypothése des ventes'!$I$37</f>
        <v>4.8000000000000007</v>
      </c>
      <c r="AI50" s="463">
        <f>(AD50-(AD50*'Hypothése des ventes'!$J$36))*'Hypothése des ventes'!$J$37</f>
        <v>6.3</v>
      </c>
      <c r="AJ50" s="463">
        <f>(AD50-(AD50*'Hypothése des ventes'!$K$36))*'Hypothése des ventes'!$K$37</f>
        <v>3</v>
      </c>
      <c r="AK50" s="463">
        <f>-(AC50*'Hypothése des ventes'!$L$37)</f>
        <v>-1.21638</v>
      </c>
      <c r="AL50" s="462">
        <f t="shared" si="13"/>
        <v>0</v>
      </c>
      <c r="AM50" s="462">
        <f t="shared" si="14"/>
        <v>39.106895999999999</v>
      </c>
      <c r="AN50" s="461">
        <f t="shared" si="15"/>
        <v>1.6075114684555816</v>
      </c>
      <c r="AO50" s="461">
        <f t="shared" si="16"/>
        <v>14.779296000000002</v>
      </c>
      <c r="AP50" s="464">
        <f t="shared" si="17"/>
        <v>0.37792045679104785</v>
      </c>
    </row>
    <row r="51" spans="1:42" x14ac:dyDescent="0.25">
      <c r="A51" s="466" t="s">
        <v>99</v>
      </c>
      <c r="B51" s="33" t="s">
        <v>76</v>
      </c>
      <c r="C51" s="465" t="s">
        <v>200</v>
      </c>
      <c r="D51" s="33" t="s">
        <v>289</v>
      </c>
      <c r="E51" s="33" t="s">
        <v>287</v>
      </c>
      <c r="F51" s="33" t="s">
        <v>33</v>
      </c>
      <c r="G51" s="33">
        <v>3</v>
      </c>
      <c r="H51" s="33">
        <v>9.5</v>
      </c>
      <c r="I51" s="18">
        <v>0.12</v>
      </c>
      <c r="J51" s="33">
        <v>20</v>
      </c>
      <c r="K51" s="18">
        <v>0.03</v>
      </c>
      <c r="L51" s="33"/>
      <c r="M51" s="248">
        <f t="shared" si="10"/>
        <v>28.5</v>
      </c>
      <c r="N51" s="438" t="s">
        <v>202</v>
      </c>
      <c r="O51" s="438"/>
      <c r="P51" s="43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9"/>
      <c r="AC51" s="461">
        <f t="shared" si="11"/>
        <v>24.327599999999997</v>
      </c>
      <c r="AD51" s="462">
        <f t="shared" ref="AD51:AD82" si="18">G51*J51</f>
        <v>60</v>
      </c>
      <c r="AE51" s="461">
        <f t="shared" si="12"/>
        <v>2.46633453361614</v>
      </c>
      <c r="AF51" s="463">
        <f>AD51*'Hypothése des ventes'!$G$37</f>
        <v>36</v>
      </c>
      <c r="AG51" s="463">
        <f>(AD51-(AD51*'Hypothése des ventes'!$H$36))*'Hypothése des ventes'!$H$37</f>
        <v>0</v>
      </c>
      <c r="AH51" s="463">
        <f>(AD51-(AD51*'Hypothése des ventes'!$I$36))*'Hypothése des ventes'!$I$37</f>
        <v>4.8000000000000007</v>
      </c>
      <c r="AI51" s="463">
        <f>(AD51-(AD51*'Hypothése des ventes'!$J$36))*'Hypothése des ventes'!$J$37</f>
        <v>6.3</v>
      </c>
      <c r="AJ51" s="463">
        <f>(AD51-(AD51*'Hypothése des ventes'!$K$36))*'Hypothése des ventes'!$K$37</f>
        <v>3</v>
      </c>
      <c r="AK51" s="463">
        <f>-(AC51*'Hypothése des ventes'!$L$37)</f>
        <v>-1.21638</v>
      </c>
      <c r="AL51" s="462">
        <f t="shared" si="13"/>
        <v>0</v>
      </c>
      <c r="AM51" s="462">
        <f t="shared" si="14"/>
        <v>39.106895999999999</v>
      </c>
      <c r="AN51" s="461">
        <f t="shared" si="15"/>
        <v>1.6075114684555816</v>
      </c>
      <c r="AO51" s="461">
        <f t="shared" si="16"/>
        <v>14.779296000000002</v>
      </c>
      <c r="AP51" s="464">
        <f t="shared" si="17"/>
        <v>0.37792045679104785</v>
      </c>
    </row>
    <row r="52" spans="1:42" x14ac:dyDescent="0.25">
      <c r="A52" s="466" t="s">
        <v>99</v>
      </c>
      <c r="B52" s="33" t="s">
        <v>50</v>
      </c>
      <c r="C52" s="465" t="s">
        <v>200</v>
      </c>
      <c r="D52" s="33" t="s">
        <v>290</v>
      </c>
      <c r="E52" s="33" t="s">
        <v>291</v>
      </c>
      <c r="F52" s="33" t="s">
        <v>33</v>
      </c>
      <c r="G52" s="33">
        <v>3</v>
      </c>
      <c r="H52" s="33">
        <v>13.31</v>
      </c>
      <c r="I52" s="18">
        <v>0.12</v>
      </c>
      <c r="J52" s="33">
        <v>28</v>
      </c>
      <c r="K52" s="18">
        <v>0.03</v>
      </c>
      <c r="L52" s="33"/>
      <c r="M52" s="248">
        <f t="shared" si="10"/>
        <v>39.93</v>
      </c>
      <c r="N52" s="438" t="s">
        <v>202</v>
      </c>
      <c r="O52" s="438"/>
      <c r="P52" s="43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9"/>
      <c r="AC52" s="461">
        <f t="shared" si="11"/>
        <v>34.084248000000002</v>
      </c>
      <c r="AD52" s="462">
        <f t="shared" si="18"/>
        <v>84</v>
      </c>
      <c r="AE52" s="461">
        <f t="shared" si="12"/>
        <v>2.4644815399770592</v>
      </c>
      <c r="AF52" s="463">
        <f>AD52*'Hypothése des ventes'!$G$37</f>
        <v>50.4</v>
      </c>
      <c r="AG52" s="463">
        <f>(AD52-(AD52*'Hypothése des ventes'!$H$36))*'Hypothése des ventes'!$H$37</f>
        <v>0</v>
      </c>
      <c r="AH52" s="463">
        <f>(AD52-(AD52*'Hypothése des ventes'!$I$36))*'Hypothése des ventes'!$I$37</f>
        <v>6.7200000000000006</v>
      </c>
      <c r="AI52" s="463">
        <f>(AD52-(AD52*'Hypothése des ventes'!$J$36))*'Hypothése des ventes'!$J$37</f>
        <v>8.8199999999999985</v>
      </c>
      <c r="AJ52" s="463">
        <f>(AD52-(AD52*'Hypothése des ventes'!$K$36))*'Hypothése des ventes'!$K$37</f>
        <v>4.2</v>
      </c>
      <c r="AK52" s="463">
        <f>-(AC52*'Hypothése des ventes'!$L$37)</f>
        <v>-1.7042124000000003</v>
      </c>
      <c r="AL52" s="462">
        <f t="shared" si="13"/>
        <v>0</v>
      </c>
      <c r="AM52" s="462">
        <f t="shared" si="14"/>
        <v>54.748630079999998</v>
      </c>
      <c r="AN52" s="461">
        <f t="shared" si="15"/>
        <v>1.6062736687046755</v>
      </c>
      <c r="AO52" s="461">
        <f t="shared" si="16"/>
        <v>20.664382079999996</v>
      </c>
      <c r="AP52" s="464">
        <f t="shared" si="17"/>
        <v>0.37744108025725409</v>
      </c>
    </row>
    <row r="53" spans="1:42" x14ac:dyDescent="0.25">
      <c r="A53" s="466" t="s">
        <v>99</v>
      </c>
      <c r="B53" s="33" t="s">
        <v>50</v>
      </c>
      <c r="C53" s="465" t="s">
        <v>200</v>
      </c>
      <c r="D53" s="33" t="s">
        <v>292</v>
      </c>
      <c r="E53" s="33" t="s">
        <v>291</v>
      </c>
      <c r="F53" s="33" t="s">
        <v>33</v>
      </c>
      <c r="G53" s="33">
        <v>3</v>
      </c>
      <c r="H53" s="33">
        <v>13.31</v>
      </c>
      <c r="I53" s="18">
        <v>0.12</v>
      </c>
      <c r="J53" s="33">
        <v>28</v>
      </c>
      <c r="K53" s="18">
        <v>0.03</v>
      </c>
      <c r="L53" s="33"/>
      <c r="M53" s="248">
        <f t="shared" si="10"/>
        <v>39.93</v>
      </c>
      <c r="N53" s="438" t="s">
        <v>202</v>
      </c>
      <c r="O53" s="438"/>
      <c r="P53" s="43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9"/>
      <c r="AC53" s="461">
        <f t="shared" si="11"/>
        <v>34.084248000000002</v>
      </c>
      <c r="AD53" s="462">
        <f t="shared" si="18"/>
        <v>84</v>
      </c>
      <c r="AE53" s="461">
        <f t="shared" si="12"/>
        <v>2.4644815399770592</v>
      </c>
      <c r="AF53" s="463">
        <f>AD53*'Hypothése des ventes'!$G$37</f>
        <v>50.4</v>
      </c>
      <c r="AG53" s="463">
        <f>(AD53-(AD53*'Hypothése des ventes'!$H$36))*'Hypothése des ventes'!$H$37</f>
        <v>0</v>
      </c>
      <c r="AH53" s="463">
        <f>(AD53-(AD53*'Hypothése des ventes'!$I$36))*'Hypothése des ventes'!$I$37</f>
        <v>6.7200000000000006</v>
      </c>
      <c r="AI53" s="463">
        <f>(AD53-(AD53*'Hypothése des ventes'!$J$36))*'Hypothése des ventes'!$J$37</f>
        <v>8.8199999999999985</v>
      </c>
      <c r="AJ53" s="463">
        <f>(AD53-(AD53*'Hypothése des ventes'!$K$36))*'Hypothése des ventes'!$K$37</f>
        <v>4.2</v>
      </c>
      <c r="AK53" s="463">
        <f>-(AC53*'Hypothése des ventes'!$L$37)</f>
        <v>-1.7042124000000003</v>
      </c>
      <c r="AL53" s="462">
        <f t="shared" si="13"/>
        <v>0</v>
      </c>
      <c r="AM53" s="462">
        <f t="shared" si="14"/>
        <v>54.748630079999998</v>
      </c>
      <c r="AN53" s="461">
        <f t="shared" si="15"/>
        <v>1.6062736687046755</v>
      </c>
      <c r="AO53" s="461">
        <f t="shared" si="16"/>
        <v>20.664382079999996</v>
      </c>
      <c r="AP53" s="464">
        <f t="shared" si="17"/>
        <v>0.37744108025725409</v>
      </c>
    </row>
    <row r="54" spans="1:42" x14ac:dyDescent="0.25">
      <c r="A54" s="466" t="s">
        <v>99</v>
      </c>
      <c r="B54" s="33" t="s">
        <v>40</v>
      </c>
      <c r="C54" s="465" t="s">
        <v>201</v>
      </c>
      <c r="D54" s="33" t="s">
        <v>293</v>
      </c>
      <c r="E54" s="33" t="s">
        <v>294</v>
      </c>
      <c r="F54" s="33" t="s">
        <v>33</v>
      </c>
      <c r="G54" s="33">
        <v>4</v>
      </c>
      <c r="H54" s="33">
        <v>35.69</v>
      </c>
      <c r="I54" s="18">
        <v>0.15</v>
      </c>
      <c r="J54" s="33">
        <v>75</v>
      </c>
      <c r="K54" s="18">
        <v>0.03</v>
      </c>
      <c r="L54" s="33"/>
      <c r="M54" s="248">
        <f t="shared" si="10"/>
        <v>142.76</v>
      </c>
      <c r="N54" s="438" t="s">
        <v>202</v>
      </c>
      <c r="O54" s="438"/>
      <c r="P54" s="43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9"/>
      <c r="AC54" s="461">
        <f t="shared" si="11"/>
        <v>117.70562</v>
      </c>
      <c r="AD54" s="462">
        <f t="shared" si="18"/>
        <v>300</v>
      </c>
      <c r="AE54" s="461">
        <f t="shared" si="12"/>
        <v>2.5487313180118334</v>
      </c>
      <c r="AF54" s="463">
        <f>AD54*'Hypothése des ventes'!$G$37</f>
        <v>180</v>
      </c>
      <c r="AG54" s="463">
        <f>(AD54-(AD54*'Hypothése des ventes'!$H$36))*'Hypothése des ventes'!$H$37</f>
        <v>0</v>
      </c>
      <c r="AH54" s="463">
        <f>(AD54-(AD54*'Hypothése des ventes'!$I$36))*'Hypothése des ventes'!$I$37</f>
        <v>24</v>
      </c>
      <c r="AI54" s="463">
        <f>(AD54-(AD54*'Hypothése des ventes'!$J$36))*'Hypothése des ventes'!$J$37</f>
        <v>31.5</v>
      </c>
      <c r="AJ54" s="463">
        <f>(AD54-(AD54*'Hypothése des ventes'!$K$36))*'Hypothése des ventes'!$K$37</f>
        <v>15</v>
      </c>
      <c r="AK54" s="463">
        <f>-(AC54*'Hypothése des ventes'!$L$37)</f>
        <v>-5.885281</v>
      </c>
      <c r="AL54" s="462">
        <f t="shared" si="13"/>
        <v>0</v>
      </c>
      <c r="AM54" s="462">
        <f t="shared" si="14"/>
        <v>195.69177520000002</v>
      </c>
      <c r="AN54" s="461">
        <f t="shared" si="15"/>
        <v>1.6625525204319049</v>
      </c>
      <c r="AO54" s="461">
        <f t="shared" si="16"/>
        <v>77.986155200000027</v>
      </c>
      <c r="AP54" s="464">
        <f t="shared" si="17"/>
        <v>0.39851524224917972</v>
      </c>
    </row>
    <row r="55" spans="1:42" x14ac:dyDescent="0.25">
      <c r="A55" s="466" t="s">
        <v>99</v>
      </c>
      <c r="B55" s="33" t="s">
        <v>295</v>
      </c>
      <c r="C55" s="465" t="s">
        <v>201</v>
      </c>
      <c r="D55" s="33" t="s">
        <v>296</v>
      </c>
      <c r="E55" s="33" t="s">
        <v>297</v>
      </c>
      <c r="F55" s="33" t="s">
        <v>33</v>
      </c>
      <c r="G55" s="33">
        <v>4</v>
      </c>
      <c r="H55" s="33">
        <v>35.69</v>
      </c>
      <c r="I55" s="18">
        <v>0.15</v>
      </c>
      <c r="J55" s="33">
        <v>70</v>
      </c>
      <c r="K55" s="18">
        <v>0.03</v>
      </c>
      <c r="L55" s="33"/>
      <c r="M55" s="248">
        <f t="shared" si="10"/>
        <v>142.76</v>
      </c>
      <c r="N55" s="438" t="s">
        <v>202</v>
      </c>
      <c r="O55" s="438"/>
      <c r="P55" s="43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9"/>
      <c r="AC55" s="461">
        <f t="shared" si="11"/>
        <v>117.70562</v>
      </c>
      <c r="AD55" s="462">
        <f t="shared" si="18"/>
        <v>280</v>
      </c>
      <c r="AE55" s="461">
        <f t="shared" si="12"/>
        <v>2.3788158968110444</v>
      </c>
      <c r="AF55" s="463">
        <f>AD55*'Hypothése des ventes'!$G$37</f>
        <v>168</v>
      </c>
      <c r="AG55" s="463">
        <f>(AD55-(AD55*'Hypothése des ventes'!$H$36))*'Hypothése des ventes'!$H$37</f>
        <v>0</v>
      </c>
      <c r="AH55" s="463">
        <f>(AD55-(AD55*'Hypothése des ventes'!$I$36))*'Hypothése des ventes'!$I$37</f>
        <v>22.400000000000002</v>
      </c>
      <c r="AI55" s="463">
        <f>(AD55-(AD55*'Hypothése des ventes'!$J$36))*'Hypothése des ventes'!$J$37</f>
        <v>29.4</v>
      </c>
      <c r="AJ55" s="463">
        <f>(AD55-(AD55*'Hypothése des ventes'!$K$36))*'Hypothése des ventes'!$K$37</f>
        <v>14</v>
      </c>
      <c r="AK55" s="463">
        <f>-(AC55*'Hypothése des ventes'!$L$37)</f>
        <v>-5.885281</v>
      </c>
      <c r="AL55" s="462">
        <f t="shared" si="13"/>
        <v>0</v>
      </c>
      <c r="AM55" s="462">
        <f t="shared" si="14"/>
        <v>182.33177520000004</v>
      </c>
      <c r="AN55" s="461">
        <f t="shared" si="15"/>
        <v>1.5490490190697781</v>
      </c>
      <c r="AO55" s="461">
        <f t="shared" si="16"/>
        <v>64.626155200000042</v>
      </c>
      <c r="AP55" s="464">
        <f t="shared" si="17"/>
        <v>0.35444263694088152</v>
      </c>
    </row>
    <row r="56" spans="1:42" x14ac:dyDescent="0.25">
      <c r="A56" s="466" t="s">
        <v>99</v>
      </c>
      <c r="B56" s="33" t="s">
        <v>298</v>
      </c>
      <c r="C56" s="465" t="s">
        <v>201</v>
      </c>
      <c r="D56" s="33" t="s">
        <v>299</v>
      </c>
      <c r="E56" s="33" t="s">
        <v>300</v>
      </c>
      <c r="F56" s="33" t="s">
        <v>33</v>
      </c>
      <c r="G56" s="33">
        <v>4</v>
      </c>
      <c r="H56" s="33">
        <v>28.55</v>
      </c>
      <c r="I56" s="18">
        <v>0.15</v>
      </c>
      <c r="J56" s="33">
        <v>60</v>
      </c>
      <c r="K56" s="18">
        <v>0.03</v>
      </c>
      <c r="L56" s="33"/>
      <c r="M56" s="248">
        <f t="shared" si="10"/>
        <v>114.2</v>
      </c>
      <c r="N56" s="438" t="s">
        <v>202</v>
      </c>
      <c r="O56" s="438"/>
      <c r="P56" s="43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9"/>
      <c r="AC56" s="461">
        <f t="shared" si="11"/>
        <v>94.157900000000012</v>
      </c>
      <c r="AD56" s="462">
        <f t="shared" si="18"/>
        <v>240</v>
      </c>
      <c r="AE56" s="461">
        <f t="shared" si="12"/>
        <v>2.5489098631129194</v>
      </c>
      <c r="AF56" s="463">
        <f>AD56*'Hypothése des ventes'!$G$37</f>
        <v>144</v>
      </c>
      <c r="AG56" s="463">
        <f>(AD56-(AD56*'Hypothése des ventes'!$H$36))*'Hypothése des ventes'!$H$37</f>
        <v>0</v>
      </c>
      <c r="AH56" s="463">
        <f>(AD56-(AD56*'Hypothése des ventes'!$I$36))*'Hypothése des ventes'!$I$37</f>
        <v>19.200000000000003</v>
      </c>
      <c r="AI56" s="463">
        <f>(AD56-(AD56*'Hypothése des ventes'!$J$36))*'Hypothése des ventes'!$J$37</f>
        <v>25.2</v>
      </c>
      <c r="AJ56" s="463">
        <f>(AD56-(AD56*'Hypothése des ventes'!$K$36))*'Hypothése des ventes'!$K$37</f>
        <v>12</v>
      </c>
      <c r="AK56" s="463">
        <f>-(AC56*'Hypothése des ventes'!$L$37)</f>
        <v>-4.7078950000000006</v>
      </c>
      <c r="AL56" s="462">
        <f t="shared" si="13"/>
        <v>0</v>
      </c>
      <c r="AM56" s="462">
        <f t="shared" si="14"/>
        <v>156.55368399999998</v>
      </c>
      <c r="AN56" s="461">
        <f t="shared" si="15"/>
        <v>1.66267178855943</v>
      </c>
      <c r="AO56" s="461">
        <f t="shared" si="16"/>
        <v>62.395783999999963</v>
      </c>
      <c r="AP56" s="464">
        <f t="shared" si="17"/>
        <v>0.3985583884439281</v>
      </c>
    </row>
    <row r="57" spans="1:42" x14ac:dyDescent="0.25">
      <c r="A57" s="466" t="s">
        <v>99</v>
      </c>
      <c r="B57" s="33" t="s">
        <v>298</v>
      </c>
      <c r="C57" s="465" t="s">
        <v>200</v>
      </c>
      <c r="D57" s="33" t="s">
        <v>301</v>
      </c>
      <c r="E57" s="33" t="s">
        <v>279</v>
      </c>
      <c r="F57" s="33" t="s">
        <v>33</v>
      </c>
      <c r="G57" s="33">
        <v>4</v>
      </c>
      <c r="H57" s="33">
        <v>38.07</v>
      </c>
      <c r="I57" s="18">
        <v>0.15</v>
      </c>
      <c r="J57" s="33">
        <v>80</v>
      </c>
      <c r="K57" s="18">
        <v>0.03</v>
      </c>
      <c r="L57" s="33"/>
      <c r="M57" s="248">
        <f t="shared" si="10"/>
        <v>152.28</v>
      </c>
      <c r="N57" s="438" t="s">
        <v>202</v>
      </c>
      <c r="O57" s="438"/>
      <c r="P57" s="438"/>
      <c r="Q57" s="28"/>
      <c r="R57" s="28"/>
      <c r="S57" s="28"/>
      <c r="T57" s="28"/>
      <c r="U57" s="28"/>
      <c r="V57" s="28"/>
      <c r="W57" s="28"/>
      <c r="X57" s="28"/>
      <c r="Y57" s="28"/>
      <c r="Z57" s="28"/>
      <c r="AA57" s="28"/>
      <c r="AB57" s="29"/>
      <c r="AC57" s="461">
        <f t="shared" si="11"/>
        <v>125.55485999999999</v>
      </c>
      <c r="AD57" s="462">
        <f t="shared" si="18"/>
        <v>320</v>
      </c>
      <c r="AE57" s="461">
        <f t="shared" si="12"/>
        <v>2.5486866856448249</v>
      </c>
      <c r="AF57" s="463">
        <f>AD57*'Hypothése des ventes'!$G$37</f>
        <v>192</v>
      </c>
      <c r="AG57" s="463">
        <f>(AD57-(AD57*'Hypothése des ventes'!$H$36))*'Hypothése des ventes'!$H$37</f>
        <v>0</v>
      </c>
      <c r="AH57" s="463">
        <f>(AD57-(AD57*'Hypothése des ventes'!$I$36))*'Hypothése des ventes'!$I$37</f>
        <v>25.6</v>
      </c>
      <c r="AI57" s="463">
        <f>(AD57-(AD57*'Hypothése des ventes'!$J$36))*'Hypothése des ventes'!$J$37</f>
        <v>33.6</v>
      </c>
      <c r="AJ57" s="463">
        <f>(AD57-(AD57*'Hypothése des ventes'!$K$36))*'Hypothése des ventes'!$K$37</f>
        <v>16</v>
      </c>
      <c r="AK57" s="463">
        <f>-(AC57*'Hypothése des ventes'!$L$37)</f>
        <v>-6.2777430000000001</v>
      </c>
      <c r="AL57" s="462">
        <f t="shared" si="13"/>
        <v>0</v>
      </c>
      <c r="AM57" s="462">
        <f t="shared" si="14"/>
        <v>208.7378056</v>
      </c>
      <c r="AN57" s="461">
        <f t="shared" si="15"/>
        <v>1.6625227060107433</v>
      </c>
      <c r="AO57" s="461">
        <f t="shared" si="16"/>
        <v>83.182945600000011</v>
      </c>
      <c r="AP57" s="464">
        <f t="shared" si="17"/>
        <v>0.39850445567776921</v>
      </c>
    </row>
    <row r="58" spans="1:42" x14ac:dyDescent="0.25">
      <c r="A58" s="466" t="s">
        <v>99</v>
      </c>
      <c r="B58" s="33" t="s">
        <v>298</v>
      </c>
      <c r="C58" s="465" t="s">
        <v>200</v>
      </c>
      <c r="D58" s="33" t="s">
        <v>302</v>
      </c>
      <c r="E58" s="33" t="s">
        <v>279</v>
      </c>
      <c r="F58" s="33" t="s">
        <v>33</v>
      </c>
      <c r="G58" s="33">
        <v>6</v>
      </c>
      <c r="H58" s="33">
        <v>30.92</v>
      </c>
      <c r="I58" s="18">
        <v>0.15</v>
      </c>
      <c r="J58" s="33">
        <v>65</v>
      </c>
      <c r="K58" s="18">
        <v>0.03</v>
      </c>
      <c r="L58" s="33"/>
      <c r="M58" s="248">
        <f t="shared" si="10"/>
        <v>185.52</v>
      </c>
      <c r="N58" s="438" t="s">
        <v>202</v>
      </c>
      <c r="O58" s="438"/>
      <c r="P58" s="43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  <c r="AB58" s="29"/>
      <c r="AC58" s="461">
        <f t="shared" si="11"/>
        <v>152.96124</v>
      </c>
      <c r="AD58" s="462">
        <f t="shared" si="18"/>
        <v>390</v>
      </c>
      <c r="AE58" s="461">
        <f t="shared" si="12"/>
        <v>2.5496655231089913</v>
      </c>
      <c r="AF58" s="463">
        <f>AD58*'Hypothése des ventes'!$G$37</f>
        <v>234</v>
      </c>
      <c r="AG58" s="463">
        <f>(AD58-(AD58*'Hypothése des ventes'!$H$36))*'Hypothése des ventes'!$H$37</f>
        <v>0</v>
      </c>
      <c r="AH58" s="463">
        <f>(AD58-(AD58*'Hypothése des ventes'!$I$36))*'Hypothése des ventes'!$I$37</f>
        <v>31.200000000000003</v>
      </c>
      <c r="AI58" s="463">
        <f>(AD58-(AD58*'Hypothése des ventes'!$J$36))*'Hypothése des ventes'!$J$37</f>
        <v>40.949999999999996</v>
      </c>
      <c r="AJ58" s="463">
        <f>(AD58-(AD58*'Hypothése des ventes'!$K$36))*'Hypothése des ventes'!$K$37</f>
        <v>19.5</v>
      </c>
      <c r="AK58" s="463">
        <f>-(AC58*'Hypothése des ventes'!$L$37)</f>
        <v>-7.6480620000000004</v>
      </c>
      <c r="AL58" s="462">
        <f t="shared" si="13"/>
        <v>0</v>
      </c>
      <c r="AM58" s="462">
        <f t="shared" si="14"/>
        <v>254.40155040000002</v>
      </c>
      <c r="AN58" s="461">
        <f t="shared" si="15"/>
        <v>1.6631765694368064</v>
      </c>
      <c r="AO58" s="461">
        <f t="shared" si="16"/>
        <v>101.44031040000002</v>
      </c>
      <c r="AP58" s="464">
        <f t="shared" si="17"/>
        <v>0.3987409284279268</v>
      </c>
    </row>
    <row r="59" spans="1:42" x14ac:dyDescent="0.25">
      <c r="A59" s="466" t="s">
        <v>99</v>
      </c>
      <c r="B59" s="33" t="s">
        <v>109</v>
      </c>
      <c r="C59" s="465" t="s">
        <v>200</v>
      </c>
      <c r="D59" s="33" t="s">
        <v>303</v>
      </c>
      <c r="E59" s="33" t="s">
        <v>304</v>
      </c>
      <c r="F59" s="33" t="s">
        <v>33</v>
      </c>
      <c r="G59" s="33">
        <v>3</v>
      </c>
      <c r="H59" s="33">
        <v>71.400000000000006</v>
      </c>
      <c r="I59" s="18">
        <v>0.15</v>
      </c>
      <c r="J59" s="33">
        <v>150</v>
      </c>
      <c r="K59" s="18">
        <v>0.03</v>
      </c>
      <c r="L59" s="33"/>
      <c r="M59" s="248">
        <f t="shared" si="10"/>
        <v>214.20000000000002</v>
      </c>
      <c r="N59" s="438" t="s">
        <v>202</v>
      </c>
      <c r="O59" s="438"/>
      <c r="P59" s="43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461">
        <f t="shared" si="11"/>
        <v>176.60790000000003</v>
      </c>
      <c r="AD59" s="462">
        <f t="shared" si="18"/>
        <v>450</v>
      </c>
      <c r="AE59" s="461">
        <f t="shared" si="12"/>
        <v>2.5480173876706531</v>
      </c>
      <c r="AF59" s="463">
        <f>AD59*'Hypothése des ventes'!$G$37</f>
        <v>270</v>
      </c>
      <c r="AG59" s="463">
        <f>(AD59-(AD59*'Hypothése des ventes'!$H$36))*'Hypothése des ventes'!$H$37</f>
        <v>0</v>
      </c>
      <c r="AH59" s="463">
        <f>(AD59-(AD59*'Hypothése des ventes'!$I$36))*'Hypothése des ventes'!$I$37</f>
        <v>36</v>
      </c>
      <c r="AI59" s="463">
        <f>(AD59-(AD59*'Hypothése des ventes'!$J$36))*'Hypothése des ventes'!$J$37</f>
        <v>47.25</v>
      </c>
      <c r="AJ59" s="463">
        <f>(AD59-(AD59*'Hypothése des ventes'!$K$36))*'Hypothése des ventes'!$K$37</f>
        <v>22.5</v>
      </c>
      <c r="AK59" s="463">
        <f>-(AC59*'Hypothése des ventes'!$L$37)</f>
        <v>-8.8303950000000011</v>
      </c>
      <c r="AL59" s="462">
        <f t="shared" si="13"/>
        <v>0</v>
      </c>
      <c r="AM59" s="462">
        <f t="shared" si="14"/>
        <v>293.535684</v>
      </c>
      <c r="AN59" s="461">
        <f t="shared" si="15"/>
        <v>1.6620756149639964</v>
      </c>
      <c r="AO59" s="461">
        <f t="shared" si="16"/>
        <v>116.92778399999997</v>
      </c>
      <c r="AP59" s="464">
        <f t="shared" si="17"/>
        <v>0.39834265601588653</v>
      </c>
    </row>
    <row r="60" spans="1:42" x14ac:dyDescent="0.25">
      <c r="A60" s="33" t="s">
        <v>99</v>
      </c>
      <c r="B60" s="33" t="s">
        <v>104</v>
      </c>
      <c r="C60" s="465" t="s">
        <v>201</v>
      </c>
      <c r="D60" s="33" t="s">
        <v>305</v>
      </c>
      <c r="E60" s="33" t="s">
        <v>306</v>
      </c>
      <c r="F60" s="33" t="s">
        <v>33</v>
      </c>
      <c r="G60" s="33">
        <v>3</v>
      </c>
      <c r="H60" s="33">
        <v>76.16</v>
      </c>
      <c r="I60" s="18">
        <v>0.15</v>
      </c>
      <c r="J60" s="33">
        <v>160</v>
      </c>
      <c r="K60" s="18">
        <v>0.03</v>
      </c>
      <c r="L60" s="33"/>
      <c r="M60" s="248">
        <f t="shared" si="10"/>
        <v>228.48</v>
      </c>
      <c r="N60" s="438" t="s">
        <v>202</v>
      </c>
      <c r="O60" s="438"/>
      <c r="P60" s="43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  <c r="AB60" s="28"/>
      <c r="AC60" s="461">
        <f t="shared" si="11"/>
        <v>188.38175999999999</v>
      </c>
      <c r="AD60" s="462">
        <f t="shared" si="18"/>
        <v>480</v>
      </c>
      <c r="AE60" s="461">
        <f t="shared" si="12"/>
        <v>2.5480173876706536</v>
      </c>
      <c r="AF60" s="463">
        <f>AD60*'Hypothése des ventes'!$G$37</f>
        <v>288</v>
      </c>
      <c r="AG60" s="463">
        <f>(AD60-(AD60*'Hypothése des ventes'!$H$36))*'Hypothése des ventes'!$H$37</f>
        <v>0</v>
      </c>
      <c r="AH60" s="463">
        <f>(AD60-(AD60*'Hypothése des ventes'!$I$36))*'Hypothése des ventes'!$I$37</f>
        <v>38.400000000000006</v>
      </c>
      <c r="AI60" s="463">
        <f>(AD60-(AD60*'Hypothése des ventes'!$J$36))*'Hypothése des ventes'!$J$37</f>
        <v>50.4</v>
      </c>
      <c r="AJ60" s="463">
        <f>(AD60-(AD60*'Hypothése des ventes'!$K$36))*'Hypothése des ventes'!$K$37</f>
        <v>24</v>
      </c>
      <c r="AK60" s="463">
        <f>-(AC60*'Hypothése des ventes'!$L$37)</f>
        <v>-9.4190880000000003</v>
      </c>
      <c r="AL60" s="462">
        <f t="shared" si="13"/>
        <v>0</v>
      </c>
      <c r="AM60" s="462">
        <f t="shared" si="14"/>
        <v>313.10472959999998</v>
      </c>
      <c r="AN60" s="461">
        <f t="shared" si="15"/>
        <v>1.6620756149639966</v>
      </c>
      <c r="AO60" s="461">
        <f t="shared" si="16"/>
        <v>124.7229696</v>
      </c>
      <c r="AP60" s="464">
        <f t="shared" si="17"/>
        <v>0.39834265601588664</v>
      </c>
    </row>
    <row r="61" spans="1:42" x14ac:dyDescent="0.25">
      <c r="A61" s="33" t="s">
        <v>99</v>
      </c>
      <c r="B61" s="33" t="s">
        <v>298</v>
      </c>
      <c r="C61" s="465" t="s">
        <v>200</v>
      </c>
      <c r="D61" s="33" t="s">
        <v>307</v>
      </c>
      <c r="E61" s="33" t="s">
        <v>308</v>
      </c>
      <c r="F61" s="33" t="s">
        <v>33</v>
      </c>
      <c r="G61" s="33">
        <v>5</v>
      </c>
      <c r="H61" s="33">
        <v>30.92</v>
      </c>
      <c r="I61" s="18">
        <v>0.15</v>
      </c>
      <c r="J61" s="33">
        <v>65</v>
      </c>
      <c r="K61" s="18">
        <v>0.03</v>
      </c>
      <c r="L61" s="33"/>
      <c r="M61" s="248">
        <f t="shared" si="10"/>
        <v>154.60000000000002</v>
      </c>
      <c r="N61" s="438" t="s">
        <v>202</v>
      </c>
      <c r="O61" s="438"/>
      <c r="P61" s="438"/>
      <c r="Q61" s="28"/>
      <c r="R61" s="28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461">
        <f t="shared" si="11"/>
        <v>127.46770000000002</v>
      </c>
      <c r="AD61" s="462">
        <f t="shared" si="18"/>
        <v>325</v>
      </c>
      <c r="AE61" s="461">
        <f t="shared" si="12"/>
        <v>2.5496655231089913</v>
      </c>
      <c r="AF61" s="463">
        <f>AD61*'Hypothése des ventes'!$G$37</f>
        <v>195</v>
      </c>
      <c r="AG61" s="463">
        <f>(AD61-(AD61*'Hypothése des ventes'!$H$36))*'Hypothése des ventes'!$H$37</f>
        <v>0</v>
      </c>
      <c r="AH61" s="463">
        <f>(AD61-(AD61*'Hypothése des ventes'!$I$36))*'Hypothése des ventes'!$I$37</f>
        <v>26</v>
      </c>
      <c r="AI61" s="463">
        <f>(AD61-(AD61*'Hypothése des ventes'!$J$36))*'Hypothése des ventes'!$J$37</f>
        <v>34.125</v>
      </c>
      <c r="AJ61" s="463">
        <f>(AD61-(AD61*'Hypothése des ventes'!$K$36))*'Hypothése des ventes'!$K$37</f>
        <v>16.25</v>
      </c>
      <c r="AK61" s="463">
        <f>-(AC61*'Hypothése des ventes'!$L$37)</f>
        <v>-6.3733850000000016</v>
      </c>
      <c r="AL61" s="462">
        <f t="shared" si="13"/>
        <v>0</v>
      </c>
      <c r="AM61" s="462">
        <f t="shared" si="14"/>
        <v>212.00129200000003</v>
      </c>
      <c r="AN61" s="461">
        <f t="shared" si="15"/>
        <v>1.6631765694368064</v>
      </c>
      <c r="AO61" s="461">
        <f t="shared" si="16"/>
        <v>84.533592000000013</v>
      </c>
      <c r="AP61" s="464">
        <f t="shared" si="17"/>
        <v>0.39874092842792674</v>
      </c>
    </row>
    <row r="62" spans="1:42" x14ac:dyDescent="0.25">
      <c r="A62" s="33" t="s">
        <v>99</v>
      </c>
      <c r="B62" s="33" t="s">
        <v>76</v>
      </c>
      <c r="C62" s="465" t="s">
        <v>200</v>
      </c>
      <c r="D62" s="33" t="s">
        <v>309</v>
      </c>
      <c r="E62" s="33" t="s">
        <v>287</v>
      </c>
      <c r="F62" s="33" t="s">
        <v>33</v>
      </c>
      <c r="G62" s="33">
        <v>3</v>
      </c>
      <c r="H62" s="33">
        <v>9.5</v>
      </c>
      <c r="I62" s="18">
        <v>0.12</v>
      </c>
      <c r="J62" s="33">
        <v>20</v>
      </c>
      <c r="K62" s="18">
        <v>0.03</v>
      </c>
      <c r="L62" s="33"/>
      <c r="M62" s="248">
        <f t="shared" si="10"/>
        <v>28.5</v>
      </c>
      <c r="N62" s="438" t="s">
        <v>202</v>
      </c>
      <c r="O62" s="438"/>
      <c r="P62" s="438"/>
      <c r="Q62" s="28"/>
      <c r="R62" s="28"/>
      <c r="S62" s="28"/>
      <c r="T62" s="28"/>
      <c r="U62" s="28"/>
      <c r="V62" s="28"/>
      <c r="W62" s="28"/>
      <c r="X62" s="28"/>
      <c r="Y62" s="28"/>
      <c r="Z62" s="28"/>
      <c r="AA62" s="28"/>
      <c r="AB62" s="28"/>
      <c r="AC62" s="461">
        <f t="shared" si="11"/>
        <v>24.327599999999997</v>
      </c>
      <c r="AD62" s="462">
        <f t="shared" si="18"/>
        <v>60</v>
      </c>
      <c r="AE62" s="461">
        <f t="shared" si="12"/>
        <v>2.46633453361614</v>
      </c>
      <c r="AF62" s="463">
        <f>AD62*'Hypothése des ventes'!$G$37</f>
        <v>36</v>
      </c>
      <c r="AG62" s="463">
        <f>(AD62-(AD62*'Hypothése des ventes'!$H$36))*'Hypothése des ventes'!$H$37</f>
        <v>0</v>
      </c>
      <c r="AH62" s="463">
        <f>(AD62-(AD62*'Hypothése des ventes'!$I$36))*'Hypothése des ventes'!$I$37</f>
        <v>4.8000000000000007</v>
      </c>
      <c r="AI62" s="463">
        <f>(AD62-(AD62*'Hypothése des ventes'!$J$36))*'Hypothése des ventes'!$J$37</f>
        <v>6.3</v>
      </c>
      <c r="AJ62" s="463">
        <f>(AD62-(AD62*'Hypothése des ventes'!$K$36))*'Hypothése des ventes'!$K$37</f>
        <v>3</v>
      </c>
      <c r="AK62" s="463">
        <f>-(AC62*'Hypothése des ventes'!$L$37)</f>
        <v>-1.21638</v>
      </c>
      <c r="AL62" s="462">
        <f t="shared" si="13"/>
        <v>0</v>
      </c>
      <c r="AM62" s="462">
        <f t="shared" si="14"/>
        <v>39.106895999999999</v>
      </c>
      <c r="AN62" s="461">
        <f t="shared" si="15"/>
        <v>1.6075114684555816</v>
      </c>
      <c r="AO62" s="461">
        <f t="shared" si="16"/>
        <v>14.779296000000002</v>
      </c>
      <c r="AP62" s="464">
        <f t="shared" si="17"/>
        <v>0.37792045679104785</v>
      </c>
    </row>
    <row r="63" spans="1:42" x14ac:dyDescent="0.25">
      <c r="A63" s="33" t="s">
        <v>99</v>
      </c>
      <c r="B63" s="33" t="s">
        <v>298</v>
      </c>
      <c r="C63" s="465" t="s">
        <v>200</v>
      </c>
      <c r="D63" s="33" t="s">
        <v>310</v>
      </c>
      <c r="E63" s="33" t="s">
        <v>308</v>
      </c>
      <c r="F63" s="33" t="s">
        <v>33</v>
      </c>
      <c r="G63" s="33">
        <v>3</v>
      </c>
      <c r="H63" s="33">
        <v>30.92</v>
      </c>
      <c r="I63" s="18">
        <v>0.15</v>
      </c>
      <c r="J63" s="33">
        <v>65</v>
      </c>
      <c r="K63" s="18">
        <v>0.03</v>
      </c>
      <c r="L63" s="33"/>
      <c r="M63" s="248">
        <f t="shared" si="10"/>
        <v>92.76</v>
      </c>
      <c r="N63" s="438" t="s">
        <v>202</v>
      </c>
      <c r="O63" s="438"/>
      <c r="P63" s="438"/>
      <c r="Q63" s="28"/>
      <c r="R63" s="28"/>
      <c r="S63" s="28"/>
      <c r="T63" s="28"/>
      <c r="U63" s="28"/>
      <c r="V63" s="28"/>
      <c r="W63" s="28"/>
      <c r="X63" s="28"/>
      <c r="Y63" s="28"/>
      <c r="Z63" s="28"/>
      <c r="AA63" s="28"/>
      <c r="AB63" s="28"/>
      <c r="AC63" s="461">
        <f t="shared" si="11"/>
        <v>76.480620000000002</v>
      </c>
      <c r="AD63" s="462">
        <f t="shared" si="18"/>
        <v>195</v>
      </c>
      <c r="AE63" s="461">
        <f t="shared" si="12"/>
        <v>2.5496655231089913</v>
      </c>
      <c r="AF63" s="463">
        <f>AD63*'Hypothése des ventes'!$G$37</f>
        <v>117</v>
      </c>
      <c r="AG63" s="463">
        <f>(AD63-(AD63*'Hypothése des ventes'!$H$36))*'Hypothése des ventes'!$H$37</f>
        <v>0</v>
      </c>
      <c r="AH63" s="463">
        <f>(AD63-(AD63*'Hypothése des ventes'!$I$36))*'Hypothése des ventes'!$I$37</f>
        <v>15.600000000000001</v>
      </c>
      <c r="AI63" s="463">
        <f>(AD63-(AD63*'Hypothése des ventes'!$J$36))*'Hypothése des ventes'!$J$37</f>
        <v>20.474999999999998</v>
      </c>
      <c r="AJ63" s="463">
        <f>(AD63-(AD63*'Hypothése des ventes'!$K$36))*'Hypothése des ventes'!$K$37</f>
        <v>9.75</v>
      </c>
      <c r="AK63" s="463">
        <f>-(AC63*'Hypothése des ventes'!$L$37)</f>
        <v>-3.8240310000000002</v>
      </c>
      <c r="AL63" s="462">
        <f t="shared" si="13"/>
        <v>0</v>
      </c>
      <c r="AM63" s="462">
        <f t="shared" si="14"/>
        <v>127.20077520000001</v>
      </c>
      <c r="AN63" s="461">
        <f t="shared" si="15"/>
        <v>1.6631765694368064</v>
      </c>
      <c r="AO63" s="461">
        <f t="shared" si="16"/>
        <v>50.720155200000008</v>
      </c>
      <c r="AP63" s="464">
        <f t="shared" si="17"/>
        <v>0.3987409284279268</v>
      </c>
    </row>
    <row r="64" spans="1:42" x14ac:dyDescent="0.25">
      <c r="A64" s="33" t="s">
        <v>99</v>
      </c>
      <c r="B64" s="33" t="s">
        <v>104</v>
      </c>
      <c r="C64" s="465" t="s">
        <v>200</v>
      </c>
      <c r="D64" s="33" t="s">
        <v>311</v>
      </c>
      <c r="E64" s="33" t="s">
        <v>312</v>
      </c>
      <c r="F64" s="33" t="s">
        <v>33</v>
      </c>
      <c r="G64" s="33">
        <v>4</v>
      </c>
      <c r="H64" s="33">
        <v>33.31</v>
      </c>
      <c r="I64" s="18">
        <v>0.15</v>
      </c>
      <c r="J64" s="33">
        <v>70</v>
      </c>
      <c r="K64" s="18">
        <v>0.03</v>
      </c>
      <c r="L64" s="33"/>
      <c r="M64" s="248">
        <f t="shared" si="10"/>
        <v>133.24</v>
      </c>
      <c r="N64" s="438" t="s">
        <v>202</v>
      </c>
      <c r="O64" s="438"/>
      <c r="P64" s="43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461">
        <f t="shared" si="11"/>
        <v>109.85638</v>
      </c>
      <c r="AD64" s="462">
        <f t="shared" si="18"/>
        <v>280</v>
      </c>
      <c r="AE64" s="461">
        <f t="shared" si="12"/>
        <v>2.548782328345427</v>
      </c>
      <c r="AF64" s="463">
        <f>AD64*'Hypothése des ventes'!$G$37</f>
        <v>168</v>
      </c>
      <c r="AG64" s="463">
        <f>(AD64-(AD64*'Hypothése des ventes'!$H$36))*'Hypothése des ventes'!$H$37</f>
        <v>0</v>
      </c>
      <c r="AH64" s="463">
        <f>(AD64-(AD64*'Hypothése des ventes'!$I$36))*'Hypothése des ventes'!$I$37</f>
        <v>22.400000000000002</v>
      </c>
      <c r="AI64" s="463">
        <f>(AD64-(AD64*'Hypothése des ventes'!$J$36))*'Hypothése des ventes'!$J$37</f>
        <v>29.4</v>
      </c>
      <c r="AJ64" s="463">
        <f>(AD64-(AD64*'Hypothése des ventes'!$K$36))*'Hypothése des ventes'!$K$37</f>
        <v>14</v>
      </c>
      <c r="AK64" s="463">
        <f>-(AC64*'Hypothése des ventes'!$L$37)</f>
        <v>-5.4928190000000008</v>
      </c>
      <c r="AL64" s="462">
        <f t="shared" si="13"/>
        <v>0</v>
      </c>
      <c r="AM64" s="462">
        <f t="shared" si="14"/>
        <v>182.64574480000002</v>
      </c>
      <c r="AN64" s="461">
        <f t="shared" si="15"/>
        <v>1.6625865953347454</v>
      </c>
      <c r="AO64" s="461">
        <f t="shared" si="16"/>
        <v>72.789364800000016</v>
      </c>
      <c r="AP64" s="464">
        <f t="shared" si="17"/>
        <v>0.39852756974823322</v>
      </c>
    </row>
    <row r="65" spans="1:42" x14ac:dyDescent="0.25">
      <c r="A65" s="33" t="s">
        <v>99</v>
      </c>
      <c r="B65" s="33" t="s">
        <v>298</v>
      </c>
      <c r="C65" s="465" t="s">
        <v>200</v>
      </c>
      <c r="D65" s="33" t="s">
        <v>313</v>
      </c>
      <c r="E65" s="33" t="s">
        <v>314</v>
      </c>
      <c r="F65" s="33" t="s">
        <v>33</v>
      </c>
      <c r="G65" s="33">
        <v>8</v>
      </c>
      <c r="H65" s="33">
        <v>23.78</v>
      </c>
      <c r="I65" s="18">
        <v>0.15</v>
      </c>
      <c r="J65" s="33">
        <v>50</v>
      </c>
      <c r="K65" s="18">
        <v>0.03</v>
      </c>
      <c r="L65" s="33"/>
      <c r="M65" s="248">
        <f t="shared" si="10"/>
        <v>190.24</v>
      </c>
      <c r="N65" s="438" t="s">
        <v>202</v>
      </c>
      <c r="O65" s="438"/>
      <c r="P65" s="43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461">
        <f t="shared" si="11"/>
        <v>156.85288</v>
      </c>
      <c r="AD65" s="462">
        <f t="shared" si="18"/>
        <v>400</v>
      </c>
      <c r="AE65" s="461">
        <f t="shared" si="12"/>
        <v>2.5501603795862722</v>
      </c>
      <c r="AF65" s="463">
        <f>AD65*'Hypothése des ventes'!$G$37</f>
        <v>240</v>
      </c>
      <c r="AG65" s="463">
        <f>(AD65-(AD65*'Hypothése des ventes'!$H$36))*'Hypothése des ventes'!$H$37</f>
        <v>0</v>
      </c>
      <c r="AH65" s="463">
        <f>(AD65-(AD65*'Hypothése des ventes'!$I$36))*'Hypothése des ventes'!$I$37</f>
        <v>32</v>
      </c>
      <c r="AI65" s="463">
        <f>(AD65-(AD65*'Hypothése des ventes'!$J$36))*'Hypothése des ventes'!$J$37</f>
        <v>42</v>
      </c>
      <c r="AJ65" s="463">
        <f>(AD65-(AD65*'Hypothése des ventes'!$K$36))*'Hypothése des ventes'!$K$37</f>
        <v>20</v>
      </c>
      <c r="AK65" s="463">
        <f>-(AC65*'Hypothése des ventes'!$L$37)</f>
        <v>-7.8426439999999999</v>
      </c>
      <c r="AL65" s="462">
        <f t="shared" si="13"/>
        <v>0</v>
      </c>
      <c r="AM65" s="462">
        <f t="shared" si="14"/>
        <v>260.92588480000001</v>
      </c>
      <c r="AN65" s="461">
        <f t="shared" si="15"/>
        <v>1.6635071335636298</v>
      </c>
      <c r="AO65" s="461">
        <f t="shared" si="16"/>
        <v>104.07300480000001</v>
      </c>
      <c r="AP65" s="464">
        <f t="shared" si="17"/>
        <v>0.39886040773521603</v>
      </c>
    </row>
    <row r="66" spans="1:42" x14ac:dyDescent="0.25">
      <c r="A66" s="33" t="s">
        <v>99</v>
      </c>
      <c r="B66" s="33" t="s">
        <v>298</v>
      </c>
      <c r="C66" s="465" t="s">
        <v>200</v>
      </c>
      <c r="D66" s="33" t="s">
        <v>315</v>
      </c>
      <c r="E66" s="33" t="s">
        <v>314</v>
      </c>
      <c r="F66" s="33" t="s">
        <v>33</v>
      </c>
      <c r="G66" s="33">
        <v>4</v>
      </c>
      <c r="H66" s="33">
        <v>23.78</v>
      </c>
      <c r="I66" s="18">
        <v>0.15</v>
      </c>
      <c r="J66" s="33">
        <v>50</v>
      </c>
      <c r="K66" s="18">
        <v>0.03</v>
      </c>
      <c r="L66" s="33"/>
      <c r="M66" s="248">
        <f t="shared" ref="M66:M97" si="19">G66*H66</f>
        <v>95.12</v>
      </c>
      <c r="N66" s="438" t="s">
        <v>202</v>
      </c>
      <c r="O66" s="438"/>
      <c r="P66" s="43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  <c r="AB66" s="28"/>
      <c r="AC66" s="461">
        <f t="shared" ref="AC66:AC97" si="20">((H66-(H66*I66))*G66)-(((H66-(H66*I66))*G66)*K66)</f>
        <v>78.426439999999999</v>
      </c>
      <c r="AD66" s="462">
        <f t="shared" si="18"/>
        <v>200</v>
      </c>
      <c r="AE66" s="461">
        <f t="shared" ref="AE66:AE97" si="21">IF(AD:AD=0,0,AD:AD/AC:AC)</f>
        <v>2.5501603795862722</v>
      </c>
      <c r="AF66" s="463">
        <f>AD66*'Hypothése des ventes'!$G$37</f>
        <v>120</v>
      </c>
      <c r="AG66" s="463">
        <f>(AD66-(AD66*'Hypothése des ventes'!$H$36))*'Hypothése des ventes'!$H$37</f>
        <v>0</v>
      </c>
      <c r="AH66" s="463">
        <f>(AD66-(AD66*'Hypothése des ventes'!$I$36))*'Hypothése des ventes'!$I$37</f>
        <v>16</v>
      </c>
      <c r="AI66" s="463">
        <f>(AD66-(AD66*'Hypothése des ventes'!$J$36))*'Hypothése des ventes'!$J$37</f>
        <v>21</v>
      </c>
      <c r="AJ66" s="463">
        <f>(AD66-(AD66*'Hypothése des ventes'!$K$36))*'Hypothése des ventes'!$K$37</f>
        <v>10</v>
      </c>
      <c r="AK66" s="463">
        <f>-(AC66*'Hypothése des ventes'!$L$37)</f>
        <v>-3.921322</v>
      </c>
      <c r="AL66" s="462">
        <f t="shared" ref="AL66:AL97" si="22">AC66*L66</f>
        <v>0</v>
      </c>
      <c r="AM66" s="462">
        <f t="shared" ref="AM66:AM97" si="23">((AF66+AG66+AH66+AI66+AJ66+AK66)*0.8)+AL66</f>
        <v>130.4629424</v>
      </c>
      <c r="AN66" s="461">
        <f t="shared" ref="AN66:AN97" si="24">IF(AM:AM=0,0,AM:AM/AC:AC)</f>
        <v>1.6635071335636298</v>
      </c>
      <c r="AO66" s="461">
        <f t="shared" ref="AO66:AO97" si="25">AM66-AC66</f>
        <v>52.036502400000003</v>
      </c>
      <c r="AP66" s="464">
        <f t="shared" ref="AP66:AP97" si="26">IF(AO:AO=0,0,AO:AO/AM:AM)</f>
        <v>0.39886040773521603</v>
      </c>
    </row>
    <row r="67" spans="1:42" x14ac:dyDescent="0.25">
      <c r="A67" s="33" t="s">
        <v>99</v>
      </c>
      <c r="B67" s="33" t="s">
        <v>317</v>
      </c>
      <c r="C67" s="465" t="s">
        <v>201</v>
      </c>
      <c r="D67" s="33" t="s">
        <v>318</v>
      </c>
      <c r="E67" s="33" t="s">
        <v>319</v>
      </c>
      <c r="F67" s="33" t="s">
        <v>33</v>
      </c>
      <c r="G67" s="33">
        <v>4</v>
      </c>
      <c r="H67" s="33">
        <v>23.79</v>
      </c>
      <c r="I67" s="18">
        <v>0.15</v>
      </c>
      <c r="J67" s="33">
        <v>50</v>
      </c>
      <c r="K67" s="18">
        <v>0.03</v>
      </c>
      <c r="L67" s="33"/>
      <c r="M67" s="248">
        <f t="shared" si="19"/>
        <v>95.16</v>
      </c>
      <c r="N67" s="438" t="s">
        <v>202</v>
      </c>
      <c r="O67" s="438"/>
      <c r="P67" s="43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  <c r="AB67" s="28"/>
      <c r="AC67" s="461">
        <f t="shared" si="20"/>
        <v>78.459419999999994</v>
      </c>
      <c r="AD67" s="462">
        <f t="shared" si="18"/>
        <v>200</v>
      </c>
      <c r="AE67" s="461">
        <f t="shared" si="21"/>
        <v>2.5490884332308346</v>
      </c>
      <c r="AF67" s="463">
        <f>AD67*'Hypothése des ventes'!$G$37</f>
        <v>120</v>
      </c>
      <c r="AG67" s="463">
        <f>(AD67-(AD67*'Hypothése des ventes'!$H$36))*'Hypothése des ventes'!$H$37</f>
        <v>0</v>
      </c>
      <c r="AH67" s="463">
        <f>(AD67-(AD67*'Hypothése des ventes'!$I$36))*'Hypothése des ventes'!$I$37</f>
        <v>16</v>
      </c>
      <c r="AI67" s="463">
        <f>(AD67-(AD67*'Hypothése des ventes'!$J$36))*'Hypothése des ventes'!$J$37</f>
        <v>21</v>
      </c>
      <c r="AJ67" s="463">
        <f>(AD67-(AD67*'Hypothése des ventes'!$K$36))*'Hypothése des ventes'!$K$37</f>
        <v>10</v>
      </c>
      <c r="AK67" s="463">
        <f>-(AC67*'Hypothése des ventes'!$L$37)</f>
        <v>-3.922971</v>
      </c>
      <c r="AL67" s="462">
        <f t="shared" si="22"/>
        <v>0</v>
      </c>
      <c r="AM67" s="462">
        <f t="shared" si="23"/>
        <v>130.46162320000002</v>
      </c>
      <c r="AN67" s="461">
        <f t="shared" si="24"/>
        <v>1.6627910733981979</v>
      </c>
      <c r="AO67" s="461">
        <f t="shared" si="25"/>
        <v>52.002203200000025</v>
      </c>
      <c r="AP67" s="464">
        <f t="shared" si="26"/>
        <v>0.3986015344932487</v>
      </c>
    </row>
    <row r="68" spans="1:42" x14ac:dyDescent="0.25">
      <c r="A68" s="239" t="s">
        <v>203</v>
      </c>
      <c r="B68" s="239"/>
      <c r="C68" s="244" t="s">
        <v>201</v>
      </c>
      <c r="D68" s="239"/>
      <c r="E68" s="239"/>
      <c r="F68" s="238" t="s">
        <v>33</v>
      </c>
      <c r="G68" s="239"/>
      <c r="H68" s="239"/>
      <c r="I68" s="245"/>
      <c r="J68" s="239"/>
      <c r="K68" s="245"/>
      <c r="L68" s="239"/>
      <c r="M68" s="251">
        <f t="shared" si="19"/>
        <v>0</v>
      </c>
      <c r="N68" s="239" t="s">
        <v>202</v>
      </c>
      <c r="O68" s="239"/>
      <c r="P68" s="239"/>
      <c r="Q68" s="240"/>
      <c r="R68" s="240"/>
      <c r="S68" s="240"/>
      <c r="T68" s="240"/>
      <c r="U68" s="240"/>
      <c r="V68" s="240"/>
      <c r="W68" s="240"/>
      <c r="X68" s="240"/>
      <c r="Y68" s="240"/>
      <c r="Z68" s="240"/>
      <c r="AA68" s="240"/>
      <c r="AB68" s="240"/>
      <c r="AC68" s="241">
        <f t="shared" si="20"/>
        <v>0</v>
      </c>
      <c r="AD68" s="239">
        <f t="shared" si="18"/>
        <v>0</v>
      </c>
      <c r="AE68" s="241">
        <f t="shared" si="21"/>
        <v>0</v>
      </c>
      <c r="AF68" s="239">
        <f>AD68*'Hypothése des ventes'!$G$37</f>
        <v>0</v>
      </c>
      <c r="AG68" s="239">
        <f>(AD68-(AD68*'Hypothése des ventes'!$H$36))*'Hypothése des ventes'!$H$37</f>
        <v>0</v>
      </c>
      <c r="AH68" s="239">
        <f>(AD68-(AD68*'Hypothése des ventes'!$I$36))*'Hypothése des ventes'!$I$37</f>
        <v>0</v>
      </c>
      <c r="AI68" s="239">
        <f>(AD68-(AD68*'Hypothése des ventes'!$J$36))*'Hypothése des ventes'!$J$37</f>
        <v>0</v>
      </c>
      <c r="AJ68" s="239">
        <f>(AD68-(AD68*'Hypothése des ventes'!$K$36))*'Hypothése des ventes'!$K$37</f>
        <v>0</v>
      </c>
      <c r="AK68" s="239">
        <f>-(AC68*'Hypothése des ventes'!$L$37)</f>
        <v>0</v>
      </c>
      <c r="AL68" s="239">
        <f t="shared" si="22"/>
        <v>0</v>
      </c>
      <c r="AM68" s="239">
        <f t="shared" si="23"/>
        <v>0</v>
      </c>
      <c r="AN68" s="241">
        <f t="shared" si="24"/>
        <v>0</v>
      </c>
      <c r="AO68" s="241">
        <f t="shared" si="25"/>
        <v>0</v>
      </c>
      <c r="AP68" s="242">
        <f t="shared" si="26"/>
        <v>0</v>
      </c>
    </row>
    <row r="69" spans="1:42" x14ac:dyDescent="0.25">
      <c r="A69" s="239" t="s">
        <v>203</v>
      </c>
      <c r="B69" s="239"/>
      <c r="C69" s="244" t="s">
        <v>200</v>
      </c>
      <c r="D69" s="239"/>
      <c r="E69" s="239"/>
      <c r="F69" s="238" t="s">
        <v>33</v>
      </c>
      <c r="G69" s="239"/>
      <c r="H69" s="239"/>
      <c r="I69" s="245"/>
      <c r="J69" s="239"/>
      <c r="K69" s="245"/>
      <c r="L69" s="239"/>
      <c r="M69" s="251">
        <f t="shared" si="19"/>
        <v>0</v>
      </c>
      <c r="N69" s="239" t="s">
        <v>202</v>
      </c>
      <c r="O69" s="239"/>
      <c r="P69" s="239"/>
      <c r="Q69" s="240"/>
      <c r="R69" s="240"/>
      <c r="S69" s="240"/>
      <c r="T69" s="240"/>
      <c r="U69" s="240"/>
      <c r="V69" s="240"/>
      <c r="W69" s="240"/>
      <c r="X69" s="240"/>
      <c r="Y69" s="240"/>
      <c r="Z69" s="240"/>
      <c r="AA69" s="240"/>
      <c r="AB69" s="240"/>
      <c r="AC69" s="241">
        <f t="shared" si="20"/>
        <v>0</v>
      </c>
      <c r="AD69" s="239">
        <f t="shared" si="18"/>
        <v>0</v>
      </c>
      <c r="AE69" s="241">
        <f t="shared" si="21"/>
        <v>0</v>
      </c>
      <c r="AF69" s="239">
        <f>AD69*'Hypothése des ventes'!$G$37</f>
        <v>0</v>
      </c>
      <c r="AG69" s="239">
        <f>(AD69-(AD69*'Hypothése des ventes'!$H$36))*'Hypothése des ventes'!$H$37</f>
        <v>0</v>
      </c>
      <c r="AH69" s="239">
        <f>(AD69-(AD69*'Hypothése des ventes'!$I$36))*'Hypothése des ventes'!$I$37</f>
        <v>0</v>
      </c>
      <c r="AI69" s="239">
        <f>(AD69-(AD69*'Hypothése des ventes'!$J$36))*'Hypothése des ventes'!$J$37</f>
        <v>0</v>
      </c>
      <c r="AJ69" s="239">
        <f>(AD69-(AD69*'Hypothése des ventes'!$K$36))*'Hypothése des ventes'!$K$37</f>
        <v>0</v>
      </c>
      <c r="AK69" s="239">
        <f>-(AC69*'Hypothése des ventes'!$L$37)</f>
        <v>0</v>
      </c>
      <c r="AL69" s="239">
        <f t="shared" si="22"/>
        <v>0</v>
      </c>
      <c r="AM69" s="239">
        <f t="shared" si="23"/>
        <v>0</v>
      </c>
      <c r="AN69" s="241">
        <f t="shared" si="24"/>
        <v>0</v>
      </c>
      <c r="AO69" s="241">
        <f t="shared" si="25"/>
        <v>0</v>
      </c>
      <c r="AP69" s="242">
        <f t="shared" si="26"/>
        <v>0</v>
      </c>
    </row>
    <row r="70" spans="1:42" hidden="1" x14ac:dyDescent="0.25">
      <c r="A70" s="239" t="s">
        <v>203</v>
      </c>
      <c r="B70" s="239"/>
      <c r="C70" s="244" t="s">
        <v>201</v>
      </c>
      <c r="D70" s="239"/>
      <c r="E70" s="239"/>
      <c r="F70" s="239" t="s">
        <v>33</v>
      </c>
      <c r="G70" s="239"/>
      <c r="H70" s="239"/>
      <c r="I70" s="245"/>
      <c r="J70" s="239"/>
      <c r="K70" s="245"/>
      <c r="L70" s="239"/>
      <c r="M70" s="251">
        <f t="shared" si="19"/>
        <v>0</v>
      </c>
      <c r="N70" s="239" t="s">
        <v>199</v>
      </c>
      <c r="O70" s="239"/>
      <c r="P70" s="239"/>
      <c r="Q70" s="240"/>
      <c r="R70" s="240"/>
      <c r="S70" s="240"/>
      <c r="T70" s="240"/>
      <c r="U70" s="240"/>
      <c r="V70" s="240"/>
      <c r="W70" s="240"/>
      <c r="X70" s="240"/>
      <c r="Y70" s="240"/>
      <c r="Z70" s="240"/>
      <c r="AA70" s="240"/>
      <c r="AB70" s="240"/>
      <c r="AC70" s="241">
        <f t="shared" si="20"/>
        <v>0</v>
      </c>
      <c r="AD70" s="239">
        <f t="shared" si="18"/>
        <v>0</v>
      </c>
      <c r="AE70" s="241">
        <f t="shared" si="21"/>
        <v>0</v>
      </c>
      <c r="AF70" s="239">
        <f>AD70*'Hypothése des ventes'!$G$37</f>
        <v>0</v>
      </c>
      <c r="AG70" s="239">
        <f>(AD70-(AD70*'Hypothése des ventes'!$H$36))*'Hypothése des ventes'!$H$37</f>
        <v>0</v>
      </c>
      <c r="AH70" s="239">
        <f>(AD70-(AD70*'Hypothése des ventes'!$I$36))*'Hypothése des ventes'!$I$37</f>
        <v>0</v>
      </c>
      <c r="AI70" s="239">
        <f>(AD70-(AD70*'Hypothése des ventes'!$J$36))*'Hypothése des ventes'!$J$37</f>
        <v>0</v>
      </c>
      <c r="AJ70" s="239">
        <f>(AD70-(AD70*'Hypothése des ventes'!$K$36))*'Hypothése des ventes'!$K$37</f>
        <v>0</v>
      </c>
      <c r="AK70" s="239">
        <f>-(AC70*'Hypothése des ventes'!$L$37)</f>
        <v>0</v>
      </c>
      <c r="AL70" s="239">
        <f t="shared" si="22"/>
        <v>0</v>
      </c>
      <c r="AM70" s="239">
        <f t="shared" si="23"/>
        <v>0</v>
      </c>
      <c r="AN70" s="241">
        <f t="shared" si="24"/>
        <v>0</v>
      </c>
      <c r="AO70" s="241">
        <f t="shared" si="25"/>
        <v>0</v>
      </c>
      <c r="AP70" s="242">
        <f t="shared" si="26"/>
        <v>0</v>
      </c>
    </row>
    <row r="71" spans="1:42" hidden="1" x14ac:dyDescent="0.25">
      <c r="A71" s="239" t="s">
        <v>203</v>
      </c>
      <c r="B71" s="239"/>
      <c r="C71" s="244" t="s">
        <v>200</v>
      </c>
      <c r="D71" s="239"/>
      <c r="E71" s="239"/>
      <c r="F71" s="239" t="s">
        <v>33</v>
      </c>
      <c r="G71" s="239"/>
      <c r="H71" s="239"/>
      <c r="I71" s="245"/>
      <c r="J71" s="239"/>
      <c r="K71" s="245"/>
      <c r="L71" s="239"/>
      <c r="M71" s="251">
        <f t="shared" si="19"/>
        <v>0</v>
      </c>
      <c r="N71" s="239" t="s">
        <v>199</v>
      </c>
      <c r="O71" s="239"/>
      <c r="P71" s="239"/>
      <c r="Q71" s="240"/>
      <c r="R71" s="240"/>
      <c r="S71" s="240"/>
      <c r="T71" s="240"/>
      <c r="U71" s="240"/>
      <c r="V71" s="240"/>
      <c r="W71" s="240"/>
      <c r="X71" s="240"/>
      <c r="Y71" s="240"/>
      <c r="Z71" s="240"/>
      <c r="AA71" s="240"/>
      <c r="AB71" s="240"/>
      <c r="AC71" s="241">
        <f t="shared" si="20"/>
        <v>0</v>
      </c>
      <c r="AD71" s="239">
        <f t="shared" si="18"/>
        <v>0</v>
      </c>
      <c r="AE71" s="241">
        <f t="shared" si="21"/>
        <v>0</v>
      </c>
      <c r="AF71" s="239">
        <f>AD71*'Hypothése des ventes'!$G$37</f>
        <v>0</v>
      </c>
      <c r="AG71" s="239">
        <f>(AD71-(AD71*'Hypothése des ventes'!$H$36))*'Hypothése des ventes'!$H$37</f>
        <v>0</v>
      </c>
      <c r="AH71" s="239">
        <f>(AD71-(AD71*'Hypothése des ventes'!$I$36))*'Hypothése des ventes'!$I$37</f>
        <v>0</v>
      </c>
      <c r="AI71" s="239">
        <f>(AD71-(AD71*'Hypothése des ventes'!$J$36))*'Hypothése des ventes'!$J$37</f>
        <v>0</v>
      </c>
      <c r="AJ71" s="239">
        <f>(AD71-(AD71*'Hypothése des ventes'!$K$36))*'Hypothése des ventes'!$K$37</f>
        <v>0</v>
      </c>
      <c r="AK71" s="239">
        <f>-(AC71*'Hypothése des ventes'!$L$37)</f>
        <v>0</v>
      </c>
      <c r="AL71" s="239">
        <f t="shared" si="22"/>
        <v>0</v>
      </c>
      <c r="AM71" s="239">
        <f t="shared" si="23"/>
        <v>0</v>
      </c>
      <c r="AN71" s="241">
        <f t="shared" si="24"/>
        <v>0</v>
      </c>
      <c r="AO71" s="241">
        <f t="shared" si="25"/>
        <v>0</v>
      </c>
      <c r="AP71" s="242">
        <f t="shared" si="26"/>
        <v>0</v>
      </c>
    </row>
    <row r="72" spans="1:42" hidden="1" x14ac:dyDescent="0.25">
      <c r="A72" s="239" t="s">
        <v>205</v>
      </c>
      <c r="B72" s="239"/>
      <c r="C72" s="244" t="s">
        <v>200</v>
      </c>
      <c r="D72" s="239"/>
      <c r="E72" s="239"/>
      <c r="F72" s="238" t="s">
        <v>33</v>
      </c>
      <c r="G72" s="239"/>
      <c r="H72" s="239"/>
      <c r="I72" s="245"/>
      <c r="J72" s="239"/>
      <c r="K72" s="245"/>
      <c r="L72" s="239"/>
      <c r="M72" s="251">
        <f t="shared" si="19"/>
        <v>0</v>
      </c>
      <c r="N72" s="239" t="s">
        <v>199</v>
      </c>
      <c r="O72" s="239"/>
      <c r="P72" s="239"/>
      <c r="Q72" s="240"/>
      <c r="R72" s="240"/>
      <c r="S72" s="240"/>
      <c r="T72" s="240"/>
      <c r="U72" s="240"/>
      <c r="V72" s="240"/>
      <c r="W72" s="240"/>
      <c r="X72" s="240"/>
      <c r="Y72" s="240"/>
      <c r="Z72" s="240"/>
      <c r="AA72" s="240"/>
      <c r="AB72" s="240"/>
      <c r="AC72" s="241">
        <f t="shared" si="20"/>
        <v>0</v>
      </c>
      <c r="AD72" s="239">
        <f t="shared" si="18"/>
        <v>0</v>
      </c>
      <c r="AE72" s="241">
        <f t="shared" si="21"/>
        <v>0</v>
      </c>
      <c r="AF72" s="239">
        <f>AD72*'Hypothése des ventes'!$G$37</f>
        <v>0</v>
      </c>
      <c r="AG72" s="239">
        <f>(AD72-(AD72*'Hypothése des ventes'!$H$36))*'Hypothése des ventes'!$H$37</f>
        <v>0</v>
      </c>
      <c r="AH72" s="239">
        <f>(AD72-(AD72*'Hypothése des ventes'!$I$36))*'Hypothése des ventes'!$I$37</f>
        <v>0</v>
      </c>
      <c r="AI72" s="239">
        <f>(AD72-(AD72*'Hypothése des ventes'!$J$36))*'Hypothése des ventes'!$J$37</f>
        <v>0</v>
      </c>
      <c r="AJ72" s="239">
        <f>(AD72-(AD72*'Hypothése des ventes'!$K$36))*'Hypothése des ventes'!$K$37</f>
        <v>0</v>
      </c>
      <c r="AK72" s="239">
        <f>-(AC72*'Hypothése des ventes'!$L$37)</f>
        <v>0</v>
      </c>
      <c r="AL72" s="239">
        <f t="shared" si="22"/>
        <v>0</v>
      </c>
      <c r="AM72" s="239">
        <f t="shared" si="23"/>
        <v>0</v>
      </c>
      <c r="AN72" s="241">
        <f t="shared" si="24"/>
        <v>0</v>
      </c>
      <c r="AO72" s="241">
        <f t="shared" si="25"/>
        <v>0</v>
      </c>
      <c r="AP72" s="242">
        <f t="shared" si="26"/>
        <v>0</v>
      </c>
    </row>
    <row r="73" spans="1:42" hidden="1" x14ac:dyDescent="0.25">
      <c r="A73" s="239" t="s">
        <v>205</v>
      </c>
      <c r="B73" s="239"/>
      <c r="C73" s="244" t="s">
        <v>201</v>
      </c>
      <c r="D73" s="239"/>
      <c r="E73" s="239"/>
      <c r="F73" s="238" t="s">
        <v>33</v>
      </c>
      <c r="G73" s="239"/>
      <c r="H73" s="239"/>
      <c r="I73" s="245"/>
      <c r="J73" s="239"/>
      <c r="K73" s="245"/>
      <c r="L73" s="239"/>
      <c r="M73" s="251">
        <f t="shared" si="19"/>
        <v>0</v>
      </c>
      <c r="N73" s="239" t="s">
        <v>199</v>
      </c>
      <c r="O73" s="239"/>
      <c r="P73" s="239"/>
      <c r="Q73" s="240"/>
      <c r="R73" s="240"/>
      <c r="S73" s="240"/>
      <c r="T73" s="240"/>
      <c r="U73" s="240"/>
      <c r="V73" s="240"/>
      <c r="W73" s="240"/>
      <c r="X73" s="240"/>
      <c r="Y73" s="240"/>
      <c r="Z73" s="240"/>
      <c r="AA73" s="240"/>
      <c r="AB73" s="240"/>
      <c r="AC73" s="241">
        <f t="shared" si="20"/>
        <v>0</v>
      </c>
      <c r="AD73" s="239">
        <f t="shared" si="18"/>
        <v>0</v>
      </c>
      <c r="AE73" s="241">
        <f t="shared" si="21"/>
        <v>0</v>
      </c>
      <c r="AF73" s="239">
        <f>AD73*'Hypothése des ventes'!$G$37</f>
        <v>0</v>
      </c>
      <c r="AG73" s="239">
        <f>(AD73-(AD73*'Hypothése des ventes'!$H$36))*'Hypothése des ventes'!$H$37</f>
        <v>0</v>
      </c>
      <c r="AH73" s="239">
        <f>(AD73-(AD73*'Hypothése des ventes'!$I$36))*'Hypothése des ventes'!$I$37</f>
        <v>0</v>
      </c>
      <c r="AI73" s="239">
        <f>(AD73-(AD73*'Hypothése des ventes'!$J$36))*'Hypothése des ventes'!$J$37</f>
        <v>0</v>
      </c>
      <c r="AJ73" s="239">
        <f>(AD73-(AD73*'Hypothése des ventes'!$K$36))*'Hypothése des ventes'!$K$37</f>
        <v>0</v>
      </c>
      <c r="AK73" s="239">
        <f>-(AC73*'Hypothése des ventes'!$L$37)</f>
        <v>0</v>
      </c>
      <c r="AL73" s="239">
        <f t="shared" si="22"/>
        <v>0</v>
      </c>
      <c r="AM73" s="239">
        <f t="shared" si="23"/>
        <v>0</v>
      </c>
      <c r="AN73" s="241">
        <f t="shared" si="24"/>
        <v>0</v>
      </c>
      <c r="AO73" s="241">
        <f t="shared" si="25"/>
        <v>0</v>
      </c>
      <c r="AP73" s="242">
        <f t="shared" si="26"/>
        <v>0</v>
      </c>
    </row>
    <row r="74" spans="1:42" x14ac:dyDescent="0.25">
      <c r="A74" s="239" t="s">
        <v>205</v>
      </c>
      <c r="B74" s="239"/>
      <c r="C74" s="244" t="s">
        <v>200</v>
      </c>
      <c r="D74" s="239"/>
      <c r="E74" s="239"/>
      <c r="F74" s="238" t="s">
        <v>33</v>
      </c>
      <c r="G74" s="239"/>
      <c r="H74" s="239"/>
      <c r="I74" s="245"/>
      <c r="J74" s="239"/>
      <c r="K74" s="245"/>
      <c r="L74" s="239"/>
      <c r="M74" s="251">
        <f t="shared" si="19"/>
        <v>0</v>
      </c>
      <c r="N74" s="239" t="s">
        <v>202</v>
      </c>
      <c r="O74" s="239"/>
      <c r="P74" s="239"/>
      <c r="Q74" s="240"/>
      <c r="R74" s="240"/>
      <c r="S74" s="240"/>
      <c r="T74" s="240"/>
      <c r="U74" s="240"/>
      <c r="V74" s="240"/>
      <c r="W74" s="240"/>
      <c r="X74" s="240"/>
      <c r="Y74" s="240"/>
      <c r="Z74" s="240"/>
      <c r="AA74" s="240"/>
      <c r="AB74" s="240"/>
      <c r="AC74" s="241">
        <f t="shared" si="20"/>
        <v>0</v>
      </c>
      <c r="AD74" s="239">
        <f t="shared" si="18"/>
        <v>0</v>
      </c>
      <c r="AE74" s="241">
        <f t="shared" si="21"/>
        <v>0</v>
      </c>
      <c r="AF74" s="239">
        <f>AD74*'Hypothése des ventes'!$G$37</f>
        <v>0</v>
      </c>
      <c r="AG74" s="239">
        <f>(AD74-(AD74*'Hypothése des ventes'!$H$36))*'Hypothése des ventes'!$H$37</f>
        <v>0</v>
      </c>
      <c r="AH74" s="239">
        <f>(AD74-(AD74*'Hypothése des ventes'!$I$36))*'Hypothése des ventes'!$I$37</f>
        <v>0</v>
      </c>
      <c r="AI74" s="239">
        <f>(AD74-(AD74*'Hypothése des ventes'!$J$36))*'Hypothése des ventes'!$J$37</f>
        <v>0</v>
      </c>
      <c r="AJ74" s="239">
        <f>(AD74-(AD74*'Hypothése des ventes'!$K$36))*'Hypothése des ventes'!$K$37</f>
        <v>0</v>
      </c>
      <c r="AK74" s="239">
        <f>-(AC74*'Hypothése des ventes'!$L$37)</f>
        <v>0</v>
      </c>
      <c r="AL74" s="239">
        <f t="shared" si="22"/>
        <v>0</v>
      </c>
      <c r="AM74" s="239">
        <f t="shared" si="23"/>
        <v>0</v>
      </c>
      <c r="AN74" s="241">
        <f t="shared" si="24"/>
        <v>0</v>
      </c>
      <c r="AO74" s="241">
        <f t="shared" si="25"/>
        <v>0</v>
      </c>
      <c r="AP74" s="242">
        <f t="shared" si="26"/>
        <v>0</v>
      </c>
    </row>
    <row r="75" spans="1:42" x14ac:dyDescent="0.25">
      <c r="A75" s="467" t="s">
        <v>205</v>
      </c>
      <c r="B75" s="467"/>
      <c r="C75" s="468" t="s">
        <v>201</v>
      </c>
      <c r="D75" s="467"/>
      <c r="E75" s="467"/>
      <c r="F75" s="471" t="s">
        <v>33</v>
      </c>
      <c r="G75" s="467"/>
      <c r="H75" s="467"/>
      <c r="I75" s="474"/>
      <c r="J75" s="467"/>
      <c r="K75" s="474"/>
      <c r="L75" s="467"/>
      <c r="M75" s="311">
        <f t="shared" si="19"/>
        <v>0</v>
      </c>
      <c r="N75" s="467" t="s">
        <v>202</v>
      </c>
      <c r="O75" s="239"/>
      <c r="P75" s="239"/>
      <c r="Q75" s="240"/>
      <c r="R75" s="240"/>
      <c r="S75" s="240"/>
      <c r="T75" s="240"/>
      <c r="U75" s="240"/>
      <c r="V75" s="240"/>
      <c r="W75" s="240"/>
      <c r="X75" s="240"/>
      <c r="Y75" s="240"/>
      <c r="Z75" s="240"/>
      <c r="AA75" s="240"/>
      <c r="AB75" s="240"/>
      <c r="AC75" s="241">
        <f t="shared" si="20"/>
        <v>0</v>
      </c>
      <c r="AD75" s="239">
        <f t="shared" si="18"/>
        <v>0</v>
      </c>
      <c r="AE75" s="241">
        <f t="shared" si="21"/>
        <v>0</v>
      </c>
      <c r="AF75" s="239">
        <f>AD75*'Hypothése des ventes'!$G$37</f>
        <v>0</v>
      </c>
      <c r="AG75" s="239">
        <f>(AD75-(AD75*'Hypothése des ventes'!$H$36))*'Hypothése des ventes'!$H$37</f>
        <v>0</v>
      </c>
      <c r="AH75" s="239">
        <f>(AD75-(AD75*'Hypothése des ventes'!$I$36))*'Hypothése des ventes'!$I$37</f>
        <v>0</v>
      </c>
      <c r="AI75" s="239">
        <f>(AD75-(AD75*'Hypothése des ventes'!$J$36))*'Hypothése des ventes'!$J$37</f>
        <v>0</v>
      </c>
      <c r="AJ75" s="239">
        <f>(AD75-(AD75*'Hypothése des ventes'!$K$36))*'Hypothése des ventes'!$K$37</f>
        <v>0</v>
      </c>
      <c r="AK75" s="239">
        <f>-(AC75*'Hypothése des ventes'!$L$37)</f>
        <v>0</v>
      </c>
      <c r="AL75" s="239">
        <f t="shared" si="22"/>
        <v>0</v>
      </c>
      <c r="AM75" s="239">
        <f t="shared" si="23"/>
        <v>0</v>
      </c>
      <c r="AN75" s="241">
        <f t="shared" si="24"/>
        <v>0</v>
      </c>
      <c r="AO75" s="241">
        <f t="shared" si="25"/>
        <v>0</v>
      </c>
      <c r="AP75" s="242">
        <f t="shared" si="26"/>
        <v>0</v>
      </c>
    </row>
    <row r="76" spans="1:42" x14ac:dyDescent="0.25">
      <c r="A76" s="467" t="s">
        <v>204</v>
      </c>
      <c r="B76" s="467"/>
      <c r="C76" s="468" t="s">
        <v>200</v>
      </c>
      <c r="D76" s="467"/>
      <c r="E76" s="467"/>
      <c r="F76" s="471" t="s">
        <v>33</v>
      </c>
      <c r="G76" s="467"/>
      <c r="H76" s="467"/>
      <c r="I76" s="474"/>
      <c r="J76" s="467"/>
      <c r="K76" s="474"/>
      <c r="L76" s="467"/>
      <c r="M76" s="251">
        <f t="shared" si="19"/>
        <v>0</v>
      </c>
      <c r="N76" s="239" t="s">
        <v>202</v>
      </c>
      <c r="O76" s="239"/>
      <c r="P76" s="239"/>
      <c r="Q76" s="240"/>
      <c r="R76" s="240"/>
      <c r="S76" s="240"/>
      <c r="T76" s="240"/>
      <c r="U76" s="240"/>
      <c r="V76" s="240"/>
      <c r="W76" s="240"/>
      <c r="X76" s="240"/>
      <c r="Y76" s="240"/>
      <c r="Z76" s="240"/>
      <c r="AA76" s="240"/>
      <c r="AB76" s="240"/>
      <c r="AC76" s="241">
        <f t="shared" si="20"/>
        <v>0</v>
      </c>
      <c r="AD76" s="239">
        <f t="shared" si="18"/>
        <v>0</v>
      </c>
      <c r="AE76" s="241">
        <f t="shared" si="21"/>
        <v>0</v>
      </c>
      <c r="AF76" s="239">
        <f>AD76*'Hypothése des ventes'!$G$37</f>
        <v>0</v>
      </c>
      <c r="AG76" s="239">
        <f>(AD76-(AD76*'Hypothése des ventes'!$H$36))*'Hypothése des ventes'!$H$37</f>
        <v>0</v>
      </c>
      <c r="AH76" s="239">
        <f>(AD76-(AD76*'Hypothése des ventes'!$I$36))*'Hypothése des ventes'!$I$37</f>
        <v>0</v>
      </c>
      <c r="AI76" s="239">
        <f>(AD76-(AD76*'Hypothése des ventes'!$J$36))*'Hypothése des ventes'!$J$37</f>
        <v>0</v>
      </c>
      <c r="AJ76" s="239">
        <f>(AD76-(AD76*'Hypothése des ventes'!$K$36))*'Hypothése des ventes'!$K$37</f>
        <v>0</v>
      </c>
      <c r="AK76" s="239">
        <f>-(AC76*'Hypothése des ventes'!$L$37)</f>
        <v>0</v>
      </c>
      <c r="AL76" s="239">
        <f t="shared" si="22"/>
        <v>0</v>
      </c>
      <c r="AM76" s="239">
        <f t="shared" si="23"/>
        <v>0</v>
      </c>
      <c r="AN76" s="241">
        <f t="shared" si="24"/>
        <v>0</v>
      </c>
      <c r="AO76" s="241">
        <f t="shared" si="25"/>
        <v>0</v>
      </c>
      <c r="AP76" s="242">
        <f t="shared" si="26"/>
        <v>0</v>
      </c>
    </row>
    <row r="77" spans="1:42" x14ac:dyDescent="0.25">
      <c r="A77" s="467" t="s">
        <v>204</v>
      </c>
      <c r="B77" s="467"/>
      <c r="C77" s="468" t="s">
        <v>201</v>
      </c>
      <c r="D77" s="467"/>
      <c r="E77" s="467"/>
      <c r="F77" s="471" t="s">
        <v>33</v>
      </c>
      <c r="G77" s="467"/>
      <c r="H77" s="467"/>
      <c r="I77" s="474"/>
      <c r="J77" s="467"/>
      <c r="K77" s="474"/>
      <c r="L77" s="467"/>
      <c r="M77" s="251">
        <f t="shared" si="19"/>
        <v>0</v>
      </c>
      <c r="N77" s="239" t="s">
        <v>202</v>
      </c>
      <c r="O77" s="239"/>
      <c r="P77" s="239"/>
      <c r="Q77" s="240"/>
      <c r="R77" s="240"/>
      <c r="S77" s="240"/>
      <c r="T77" s="240"/>
      <c r="U77" s="240"/>
      <c r="V77" s="240"/>
      <c r="W77" s="240"/>
      <c r="X77" s="240"/>
      <c r="Y77" s="240"/>
      <c r="Z77" s="240"/>
      <c r="AA77" s="240"/>
      <c r="AB77" s="240"/>
      <c r="AC77" s="241">
        <f t="shared" si="20"/>
        <v>0</v>
      </c>
      <c r="AD77" s="239">
        <f t="shared" si="18"/>
        <v>0</v>
      </c>
      <c r="AE77" s="241">
        <f t="shared" si="21"/>
        <v>0</v>
      </c>
      <c r="AF77" s="239">
        <f>AD77*'Hypothése des ventes'!$G$37</f>
        <v>0</v>
      </c>
      <c r="AG77" s="239">
        <f>(AD77-(AD77*'Hypothése des ventes'!$H$36))*'Hypothése des ventes'!$H$37</f>
        <v>0</v>
      </c>
      <c r="AH77" s="239">
        <f>(AD77-(AD77*'Hypothése des ventes'!$I$36))*'Hypothése des ventes'!$I$37</f>
        <v>0</v>
      </c>
      <c r="AI77" s="239">
        <f>(AD77-(AD77*'Hypothése des ventes'!$J$36))*'Hypothése des ventes'!$J$37</f>
        <v>0</v>
      </c>
      <c r="AJ77" s="239">
        <f>(AD77-(AD77*'Hypothése des ventes'!$K$36))*'Hypothése des ventes'!$K$37</f>
        <v>0</v>
      </c>
      <c r="AK77" s="239">
        <f>-(AC77*'Hypothése des ventes'!$L$37)</f>
        <v>0</v>
      </c>
      <c r="AL77" s="239">
        <f t="shared" si="22"/>
        <v>0</v>
      </c>
      <c r="AM77" s="239">
        <f t="shared" si="23"/>
        <v>0</v>
      </c>
      <c r="AN77" s="241">
        <f t="shared" si="24"/>
        <v>0</v>
      </c>
      <c r="AO77" s="241">
        <f t="shared" si="25"/>
        <v>0</v>
      </c>
      <c r="AP77" s="242">
        <f t="shared" si="26"/>
        <v>0</v>
      </c>
    </row>
    <row r="78" spans="1:42" hidden="1" x14ac:dyDescent="0.25">
      <c r="A78" s="467" t="s">
        <v>204</v>
      </c>
      <c r="B78" s="467"/>
      <c r="C78" s="468" t="s">
        <v>200</v>
      </c>
      <c r="D78" s="467"/>
      <c r="E78" s="467"/>
      <c r="F78" s="471" t="s">
        <v>33</v>
      </c>
      <c r="G78" s="467"/>
      <c r="H78" s="467"/>
      <c r="I78" s="474"/>
      <c r="J78" s="467"/>
      <c r="K78" s="474"/>
      <c r="L78" s="467"/>
      <c r="M78" s="311">
        <f t="shared" si="19"/>
        <v>0</v>
      </c>
      <c r="N78" s="467" t="s">
        <v>199</v>
      </c>
      <c r="O78" s="467"/>
      <c r="P78" s="467"/>
      <c r="Q78" s="476"/>
      <c r="R78" s="476"/>
      <c r="S78" s="476"/>
      <c r="T78" s="476"/>
      <c r="U78" s="476"/>
      <c r="V78" s="476"/>
      <c r="W78" s="476"/>
      <c r="X78" s="476"/>
      <c r="Y78" s="476"/>
      <c r="Z78" s="476"/>
      <c r="AA78" s="476"/>
      <c r="AB78" s="476"/>
      <c r="AC78" s="479">
        <f t="shared" si="20"/>
        <v>0</v>
      </c>
      <c r="AD78" s="467">
        <f t="shared" si="18"/>
        <v>0</v>
      </c>
      <c r="AE78" s="479">
        <f t="shared" si="21"/>
        <v>0</v>
      </c>
      <c r="AF78" s="467">
        <f>AD78*'Hypothése des ventes'!$G$37</f>
        <v>0</v>
      </c>
      <c r="AG78" s="467">
        <f>(AD78-(AD78*'Hypothése des ventes'!$H$36))*'Hypothése des ventes'!$H$37</f>
        <v>0</v>
      </c>
      <c r="AH78" s="467">
        <f>(AD78-(AD78*'Hypothése des ventes'!$I$36))*'Hypothése des ventes'!$I$37</f>
        <v>0</v>
      </c>
      <c r="AI78" s="467">
        <f>(AD78-(AD78*'Hypothése des ventes'!$J$36))*'Hypothése des ventes'!$J$37</f>
        <v>0</v>
      </c>
      <c r="AJ78" s="467">
        <f>(AD78-(AD78*'Hypothése des ventes'!$K$36))*'Hypothése des ventes'!$K$37</f>
        <v>0</v>
      </c>
      <c r="AK78" s="467">
        <f>-(AC78*'Hypothése des ventes'!$L$37)</f>
        <v>0</v>
      </c>
      <c r="AL78" s="467">
        <f t="shared" si="22"/>
        <v>0</v>
      </c>
      <c r="AM78" s="467">
        <f t="shared" si="23"/>
        <v>0</v>
      </c>
      <c r="AN78" s="479">
        <f t="shared" si="24"/>
        <v>0</v>
      </c>
      <c r="AO78" s="479">
        <f t="shared" si="25"/>
        <v>0</v>
      </c>
      <c r="AP78" s="480">
        <f t="shared" si="26"/>
        <v>0</v>
      </c>
    </row>
    <row r="79" spans="1:42" hidden="1" x14ac:dyDescent="0.25">
      <c r="A79" s="467" t="s">
        <v>204</v>
      </c>
      <c r="B79" s="467"/>
      <c r="C79" s="468" t="s">
        <v>201</v>
      </c>
      <c r="D79" s="467"/>
      <c r="E79" s="467"/>
      <c r="F79" s="471" t="s">
        <v>33</v>
      </c>
      <c r="G79" s="467"/>
      <c r="H79" s="467"/>
      <c r="I79" s="474"/>
      <c r="J79" s="467"/>
      <c r="K79" s="474"/>
      <c r="L79" s="467"/>
      <c r="M79" s="311">
        <f t="shared" si="19"/>
        <v>0</v>
      </c>
      <c r="N79" s="467" t="s">
        <v>199</v>
      </c>
      <c r="O79" s="467"/>
      <c r="P79" s="467"/>
      <c r="Q79" s="476"/>
      <c r="R79" s="476"/>
      <c r="S79" s="476"/>
      <c r="T79" s="476"/>
      <c r="U79" s="476"/>
      <c r="V79" s="476"/>
      <c r="W79" s="476"/>
      <c r="X79" s="476"/>
      <c r="Y79" s="476"/>
      <c r="Z79" s="476"/>
      <c r="AA79" s="476"/>
      <c r="AB79" s="476"/>
      <c r="AC79" s="479">
        <f t="shared" si="20"/>
        <v>0</v>
      </c>
      <c r="AD79" s="467">
        <f t="shared" si="18"/>
        <v>0</v>
      </c>
      <c r="AE79" s="479">
        <f t="shared" si="21"/>
        <v>0</v>
      </c>
      <c r="AF79" s="467">
        <f>AD79*'Hypothése des ventes'!$G$37</f>
        <v>0</v>
      </c>
      <c r="AG79" s="467">
        <f>(AD79-(AD79*'Hypothése des ventes'!$H$36))*'Hypothése des ventes'!$H$37</f>
        <v>0</v>
      </c>
      <c r="AH79" s="467">
        <f>(AD79-(AD79*'Hypothése des ventes'!$I$36))*'Hypothése des ventes'!$I$37</f>
        <v>0</v>
      </c>
      <c r="AI79" s="467">
        <f>(AD79-(AD79*'Hypothése des ventes'!$J$36))*'Hypothése des ventes'!$J$37</f>
        <v>0</v>
      </c>
      <c r="AJ79" s="467">
        <f>(AD79-(AD79*'Hypothése des ventes'!$K$36))*'Hypothése des ventes'!$K$37</f>
        <v>0</v>
      </c>
      <c r="AK79" s="467">
        <f>-(AC79*'Hypothése des ventes'!$L$37)</f>
        <v>0</v>
      </c>
      <c r="AL79" s="467">
        <f t="shared" si="22"/>
        <v>0</v>
      </c>
      <c r="AM79" s="467">
        <f t="shared" si="23"/>
        <v>0</v>
      </c>
      <c r="AN79" s="479">
        <f t="shared" si="24"/>
        <v>0</v>
      </c>
      <c r="AO79" s="479">
        <f t="shared" si="25"/>
        <v>0</v>
      </c>
      <c r="AP79" s="480">
        <f t="shared" si="26"/>
        <v>0</v>
      </c>
    </row>
    <row r="80" spans="1:42" ht="60" hidden="1" x14ac:dyDescent="0.25">
      <c r="A80" s="305" t="s">
        <v>54</v>
      </c>
      <c r="B80" s="305" t="s">
        <v>34</v>
      </c>
      <c r="C80" s="316" t="s">
        <v>200</v>
      </c>
      <c r="D80" s="457" t="s">
        <v>62</v>
      </c>
      <c r="E80" s="458" t="s">
        <v>63</v>
      </c>
      <c r="F80" s="306" t="s">
        <v>33</v>
      </c>
      <c r="G80" s="305">
        <v>7</v>
      </c>
      <c r="H80" s="417">
        <v>32.56</v>
      </c>
      <c r="I80" s="473">
        <v>0.15</v>
      </c>
      <c r="J80" s="418">
        <v>70</v>
      </c>
      <c r="K80" s="315"/>
      <c r="L80" s="310"/>
      <c r="M80" s="311">
        <f t="shared" si="19"/>
        <v>227.92000000000002</v>
      </c>
      <c r="N80" s="317" t="s">
        <v>199</v>
      </c>
      <c r="O80" s="459"/>
      <c r="P80" s="459"/>
      <c r="Q80" s="459"/>
      <c r="R80" s="459"/>
      <c r="S80" s="460"/>
      <c r="T80" s="460"/>
      <c r="U80" s="460"/>
      <c r="V80" s="460"/>
      <c r="W80" s="460">
        <v>1</v>
      </c>
      <c r="X80" s="460">
        <v>2</v>
      </c>
      <c r="Y80" s="460">
        <v>2</v>
      </c>
      <c r="Z80" s="460">
        <v>2</v>
      </c>
      <c r="AA80" s="460"/>
      <c r="AB80" s="460"/>
      <c r="AC80" s="246">
        <f t="shared" si="20"/>
        <v>193.73200000000003</v>
      </c>
      <c r="AD80" s="407">
        <f t="shared" si="18"/>
        <v>490</v>
      </c>
      <c r="AE80" s="246">
        <f t="shared" si="21"/>
        <v>2.5292672351495877</v>
      </c>
      <c r="AF80" s="407">
        <f>AD80*'Hypothése des ventes'!$G$37</f>
        <v>294</v>
      </c>
      <c r="AG80" s="407">
        <f>(AD80-(AD80*'Hypothése des ventes'!$H$36))*'Hypothése des ventes'!$H$37</f>
        <v>0</v>
      </c>
      <c r="AH80" s="407">
        <f>(AD80-(AD80*'Hypothése des ventes'!$I$36))*'Hypothése des ventes'!$I$37</f>
        <v>39.200000000000003</v>
      </c>
      <c r="AI80" s="407">
        <f>(AD80-(AD80*'Hypothése des ventes'!$J$36))*'Hypothése des ventes'!$J$37</f>
        <v>51.449999999999996</v>
      </c>
      <c r="AJ80" s="407">
        <f>(AD80-(AD80*'Hypothése des ventes'!$K$36))*'Hypothése des ventes'!$K$37</f>
        <v>24.5</v>
      </c>
      <c r="AK80" s="407">
        <f>-(AC80*'Hypothése des ventes'!$L$37)</f>
        <v>-9.6866000000000021</v>
      </c>
      <c r="AL80" s="407">
        <f t="shared" si="22"/>
        <v>0</v>
      </c>
      <c r="AM80" s="407">
        <f t="shared" si="23"/>
        <v>319.57071999999999</v>
      </c>
      <c r="AN80" s="246">
        <f t="shared" si="24"/>
        <v>1.6495505130799246</v>
      </c>
      <c r="AO80" s="246">
        <f t="shared" si="25"/>
        <v>125.83871999999997</v>
      </c>
      <c r="AP80" s="247">
        <f t="shared" si="26"/>
        <v>0.39377424815389833</v>
      </c>
    </row>
    <row r="81" spans="1:42" ht="45" hidden="1" x14ac:dyDescent="0.25">
      <c r="A81" s="305" t="s">
        <v>54</v>
      </c>
      <c r="B81" s="305" t="s">
        <v>24</v>
      </c>
      <c r="C81" s="316" t="s">
        <v>201</v>
      </c>
      <c r="D81" s="457" t="s">
        <v>64</v>
      </c>
      <c r="E81" s="458" t="s">
        <v>65</v>
      </c>
      <c r="F81" s="306" t="s">
        <v>27</v>
      </c>
      <c r="G81" s="305">
        <v>6</v>
      </c>
      <c r="H81" s="417">
        <v>13</v>
      </c>
      <c r="I81" s="473">
        <v>0.15</v>
      </c>
      <c r="J81" s="418">
        <v>26</v>
      </c>
      <c r="K81" s="315"/>
      <c r="L81" s="310"/>
      <c r="M81" s="311">
        <f t="shared" si="19"/>
        <v>78</v>
      </c>
      <c r="N81" s="317" t="s">
        <v>199</v>
      </c>
      <c r="O81" s="459"/>
      <c r="P81" s="459"/>
      <c r="Q81" s="459"/>
      <c r="R81" s="459"/>
      <c r="S81" s="460"/>
      <c r="T81" s="460"/>
      <c r="U81" s="460"/>
      <c r="V81" s="460"/>
      <c r="W81" s="460"/>
      <c r="X81" s="460"/>
      <c r="Y81" s="460"/>
      <c r="Z81" s="460"/>
      <c r="AA81" s="460"/>
      <c r="AB81" s="460"/>
      <c r="AC81" s="246">
        <f t="shared" si="20"/>
        <v>66.300000000000011</v>
      </c>
      <c r="AD81" s="407">
        <f t="shared" si="18"/>
        <v>156</v>
      </c>
      <c r="AE81" s="246">
        <f t="shared" si="21"/>
        <v>2.3529411764705879</v>
      </c>
      <c r="AF81" s="407">
        <f>AD81*'Hypothése des ventes'!$G$37</f>
        <v>93.6</v>
      </c>
      <c r="AG81" s="407">
        <f>(AD81-(AD81*'Hypothése des ventes'!$H$36))*'Hypothése des ventes'!$H$37</f>
        <v>0</v>
      </c>
      <c r="AH81" s="407">
        <f>(AD81-(AD81*'Hypothése des ventes'!$I$36))*'Hypothése des ventes'!$I$37</f>
        <v>12.48</v>
      </c>
      <c r="AI81" s="407">
        <f>(AD81-(AD81*'Hypothése des ventes'!$J$36))*'Hypothése des ventes'!$J$37</f>
        <v>16.38</v>
      </c>
      <c r="AJ81" s="407">
        <f>(AD81-(AD81*'Hypothése des ventes'!$K$36))*'Hypothése des ventes'!$K$37</f>
        <v>7.8000000000000007</v>
      </c>
      <c r="AK81" s="407">
        <f>-(AC81*'Hypothése des ventes'!$L$37)</f>
        <v>-3.3150000000000008</v>
      </c>
      <c r="AL81" s="407">
        <f t="shared" si="22"/>
        <v>0</v>
      </c>
      <c r="AM81" s="407">
        <f t="shared" si="23"/>
        <v>101.556</v>
      </c>
      <c r="AN81" s="246">
        <f t="shared" si="24"/>
        <v>1.5317647058823527</v>
      </c>
      <c r="AO81" s="246">
        <f t="shared" si="25"/>
        <v>35.255999999999986</v>
      </c>
      <c r="AP81" s="247">
        <f t="shared" si="26"/>
        <v>0.34715821812595993</v>
      </c>
    </row>
    <row r="82" spans="1:42" ht="45" hidden="1" x14ac:dyDescent="0.25">
      <c r="A82" s="305" t="s">
        <v>54</v>
      </c>
      <c r="B82" s="305" t="s">
        <v>66</v>
      </c>
      <c r="C82" s="316" t="s">
        <v>200</v>
      </c>
      <c r="D82" s="457" t="s">
        <v>67</v>
      </c>
      <c r="E82" s="458" t="s">
        <v>68</v>
      </c>
      <c r="F82" s="305" t="s">
        <v>69</v>
      </c>
      <c r="G82" s="305">
        <v>12</v>
      </c>
      <c r="H82" s="417">
        <v>8</v>
      </c>
      <c r="I82" s="473">
        <v>0.15</v>
      </c>
      <c r="J82" s="418">
        <v>16</v>
      </c>
      <c r="K82" s="315"/>
      <c r="L82" s="310"/>
      <c r="M82" s="311">
        <f t="shared" si="19"/>
        <v>96</v>
      </c>
      <c r="N82" s="317" t="s">
        <v>199</v>
      </c>
      <c r="O82" s="459"/>
      <c r="P82" s="459"/>
      <c r="Q82" s="459"/>
      <c r="R82" s="459"/>
      <c r="S82" s="460"/>
      <c r="T82" s="460"/>
      <c r="U82" s="460"/>
      <c r="V82" s="460"/>
      <c r="W82" s="460"/>
      <c r="X82" s="460"/>
      <c r="Y82" s="460"/>
      <c r="Z82" s="460"/>
      <c r="AA82" s="460"/>
      <c r="AB82" s="460"/>
      <c r="AC82" s="246">
        <f t="shared" si="20"/>
        <v>81.599999999999994</v>
      </c>
      <c r="AD82" s="407">
        <f t="shared" si="18"/>
        <v>192</v>
      </c>
      <c r="AE82" s="246">
        <f t="shared" si="21"/>
        <v>2.3529411764705883</v>
      </c>
      <c r="AF82" s="407">
        <f>AD82*'Hypothése des ventes'!$G$37</f>
        <v>115.19999999999999</v>
      </c>
      <c r="AG82" s="407">
        <f>(AD82-(AD82*'Hypothése des ventes'!$H$36))*'Hypothése des ventes'!$H$37</f>
        <v>0</v>
      </c>
      <c r="AH82" s="407">
        <f>(AD82-(AD82*'Hypothése des ventes'!$I$36))*'Hypothése des ventes'!$I$37</f>
        <v>15.36</v>
      </c>
      <c r="AI82" s="407">
        <f>(AD82-(AD82*'Hypothése des ventes'!$J$36))*'Hypothése des ventes'!$J$37</f>
        <v>20.16</v>
      </c>
      <c r="AJ82" s="407">
        <f>(AD82-(AD82*'Hypothése des ventes'!$K$36))*'Hypothése des ventes'!$K$37</f>
        <v>9.6000000000000014</v>
      </c>
      <c r="AK82" s="407">
        <f>-(AC82*'Hypothése des ventes'!$L$37)</f>
        <v>-4.08</v>
      </c>
      <c r="AL82" s="407">
        <f t="shared" si="22"/>
        <v>0</v>
      </c>
      <c r="AM82" s="407">
        <f t="shared" si="23"/>
        <v>124.99199999999999</v>
      </c>
      <c r="AN82" s="246">
        <f t="shared" si="24"/>
        <v>1.5317647058823529</v>
      </c>
      <c r="AO82" s="246">
        <f t="shared" si="25"/>
        <v>43.391999999999996</v>
      </c>
      <c r="AP82" s="247">
        <f t="shared" si="26"/>
        <v>0.34715821812596004</v>
      </c>
    </row>
    <row r="83" spans="1:42" ht="45" hidden="1" x14ac:dyDescent="0.25">
      <c r="A83" s="305" t="s">
        <v>54</v>
      </c>
      <c r="B83" s="305"/>
      <c r="C83" s="316" t="s">
        <v>200</v>
      </c>
      <c r="D83" s="457" t="s">
        <v>70</v>
      </c>
      <c r="E83" s="458" t="s">
        <v>71</v>
      </c>
      <c r="F83" s="306" t="s">
        <v>33</v>
      </c>
      <c r="G83" s="305">
        <v>5</v>
      </c>
      <c r="H83" s="417">
        <v>39.53</v>
      </c>
      <c r="I83" s="473">
        <v>0.15</v>
      </c>
      <c r="J83" s="418">
        <v>85</v>
      </c>
      <c r="K83" s="315"/>
      <c r="L83" s="310"/>
      <c r="M83" s="311">
        <f t="shared" si="19"/>
        <v>197.65</v>
      </c>
      <c r="N83" s="317" t="s">
        <v>199</v>
      </c>
      <c r="O83" s="459"/>
      <c r="P83" s="459"/>
      <c r="Q83" s="459"/>
      <c r="R83" s="459"/>
      <c r="S83" s="460"/>
      <c r="T83" s="460"/>
      <c r="U83" s="460"/>
      <c r="V83" s="460"/>
      <c r="W83" s="460">
        <v>1</v>
      </c>
      <c r="X83" s="460">
        <v>1</v>
      </c>
      <c r="Y83" s="460">
        <v>1</v>
      </c>
      <c r="Z83" s="460">
        <v>1</v>
      </c>
      <c r="AA83" s="460">
        <v>1</v>
      </c>
      <c r="AB83" s="460"/>
      <c r="AC83" s="246">
        <f t="shared" si="20"/>
        <v>168.00250000000003</v>
      </c>
      <c r="AD83" s="407">
        <f t="shared" ref="AD83:AD114" si="27">G83*J83</f>
        <v>425</v>
      </c>
      <c r="AE83" s="246">
        <f t="shared" si="21"/>
        <v>2.5297242600556538</v>
      </c>
      <c r="AF83" s="407">
        <f>AD83*'Hypothése des ventes'!$G$37</f>
        <v>255</v>
      </c>
      <c r="AG83" s="407">
        <f>(AD83-(AD83*'Hypothése des ventes'!$H$36))*'Hypothése des ventes'!$H$37</f>
        <v>0</v>
      </c>
      <c r="AH83" s="407">
        <f>(AD83-(AD83*'Hypothése des ventes'!$I$36))*'Hypothése des ventes'!$I$37</f>
        <v>34</v>
      </c>
      <c r="AI83" s="407">
        <f>(AD83-(AD83*'Hypothése des ventes'!$J$36))*'Hypothése des ventes'!$J$37</f>
        <v>44.625</v>
      </c>
      <c r="AJ83" s="407">
        <f>(AD83-(AD83*'Hypothése des ventes'!$K$36))*'Hypothése des ventes'!$K$37</f>
        <v>21.25</v>
      </c>
      <c r="AK83" s="407">
        <f>-(AC83*'Hypothése des ventes'!$L$37)</f>
        <v>-8.400125000000001</v>
      </c>
      <c r="AL83" s="407">
        <f t="shared" si="22"/>
        <v>0</v>
      </c>
      <c r="AM83" s="407">
        <f t="shared" si="23"/>
        <v>277.17990000000003</v>
      </c>
      <c r="AN83" s="246">
        <f t="shared" si="24"/>
        <v>1.6498558057171768</v>
      </c>
      <c r="AO83" s="246">
        <f t="shared" si="25"/>
        <v>109.17740000000001</v>
      </c>
      <c r="AP83" s="247">
        <f t="shared" si="26"/>
        <v>0.39388642538654495</v>
      </c>
    </row>
    <row r="84" spans="1:42" ht="45" hidden="1" x14ac:dyDescent="0.25">
      <c r="A84" s="305" t="s">
        <v>54</v>
      </c>
      <c r="B84" s="305" t="s">
        <v>44</v>
      </c>
      <c r="C84" s="316" t="s">
        <v>200</v>
      </c>
      <c r="D84" s="457" t="s">
        <v>72</v>
      </c>
      <c r="E84" s="458" t="s">
        <v>73</v>
      </c>
      <c r="F84" s="306" t="s">
        <v>33</v>
      </c>
      <c r="G84" s="305">
        <v>8</v>
      </c>
      <c r="H84" s="417">
        <v>79.069999999999993</v>
      </c>
      <c r="I84" s="473">
        <v>0.15</v>
      </c>
      <c r="J84" s="418">
        <v>170</v>
      </c>
      <c r="K84" s="315"/>
      <c r="L84" s="310"/>
      <c r="M84" s="311">
        <f t="shared" si="19"/>
        <v>632.55999999999995</v>
      </c>
      <c r="N84" s="317" t="s">
        <v>199</v>
      </c>
      <c r="O84" s="459"/>
      <c r="P84" s="459"/>
      <c r="Q84" s="459"/>
      <c r="R84" s="459"/>
      <c r="S84" s="460"/>
      <c r="T84" s="460"/>
      <c r="U84" s="460"/>
      <c r="V84" s="460"/>
      <c r="W84" s="460">
        <v>1</v>
      </c>
      <c r="X84" s="460">
        <v>2</v>
      </c>
      <c r="Y84" s="460">
        <v>2</v>
      </c>
      <c r="Z84" s="460">
        <v>2</v>
      </c>
      <c r="AA84" s="460">
        <v>1</v>
      </c>
      <c r="AB84" s="460"/>
      <c r="AC84" s="246">
        <f t="shared" si="20"/>
        <v>537.67599999999993</v>
      </c>
      <c r="AD84" s="407">
        <f t="shared" si="27"/>
        <v>1360</v>
      </c>
      <c r="AE84" s="246">
        <f t="shared" si="21"/>
        <v>2.5294043252813965</v>
      </c>
      <c r="AF84" s="407">
        <f>AD84*'Hypothése des ventes'!$G$37</f>
        <v>816</v>
      </c>
      <c r="AG84" s="407">
        <f>(AD84-(AD84*'Hypothése des ventes'!$H$36))*'Hypothése des ventes'!$H$37</f>
        <v>0</v>
      </c>
      <c r="AH84" s="407">
        <f>(AD84-(AD84*'Hypothése des ventes'!$I$36))*'Hypothése des ventes'!$I$37</f>
        <v>108.80000000000001</v>
      </c>
      <c r="AI84" s="407">
        <f>(AD84-(AD84*'Hypothése des ventes'!$J$36))*'Hypothése des ventes'!$J$37</f>
        <v>142.79999999999998</v>
      </c>
      <c r="AJ84" s="407">
        <f>(AD84-(AD84*'Hypothése des ventes'!$K$36))*'Hypothése des ventes'!$K$37</f>
        <v>68</v>
      </c>
      <c r="AK84" s="407">
        <f>-(AC84*'Hypothése des ventes'!$L$37)</f>
        <v>-26.883799999999997</v>
      </c>
      <c r="AL84" s="407">
        <f t="shared" si="22"/>
        <v>0</v>
      </c>
      <c r="AM84" s="407">
        <f t="shared" si="23"/>
        <v>886.97295999999994</v>
      </c>
      <c r="AN84" s="246">
        <f t="shared" si="24"/>
        <v>1.6496420892879728</v>
      </c>
      <c r="AO84" s="246">
        <f t="shared" si="25"/>
        <v>349.29696000000001</v>
      </c>
      <c r="AP84" s="247">
        <f t="shared" si="26"/>
        <v>0.39380790142689359</v>
      </c>
    </row>
    <row r="85" spans="1:42" ht="45" hidden="1" x14ac:dyDescent="0.25">
      <c r="A85" s="305" t="s">
        <v>54</v>
      </c>
      <c r="B85" s="305" t="s">
        <v>44</v>
      </c>
      <c r="C85" s="316" t="s">
        <v>200</v>
      </c>
      <c r="D85" s="457" t="s">
        <v>74</v>
      </c>
      <c r="E85" s="458" t="s">
        <v>75</v>
      </c>
      <c r="F85" s="306" t="s">
        <v>33</v>
      </c>
      <c r="G85" s="305">
        <v>8</v>
      </c>
      <c r="H85" s="417">
        <v>62.79</v>
      </c>
      <c r="I85" s="473">
        <v>0.15</v>
      </c>
      <c r="J85" s="418">
        <v>135</v>
      </c>
      <c r="K85" s="315"/>
      <c r="L85" s="310"/>
      <c r="M85" s="311">
        <f t="shared" si="19"/>
        <v>502.32</v>
      </c>
      <c r="N85" s="317" t="s">
        <v>199</v>
      </c>
      <c r="O85" s="459"/>
      <c r="P85" s="459"/>
      <c r="Q85" s="459"/>
      <c r="R85" s="459"/>
      <c r="S85" s="460"/>
      <c r="T85" s="460"/>
      <c r="U85" s="460"/>
      <c r="V85" s="460"/>
      <c r="W85" s="460">
        <v>1</v>
      </c>
      <c r="X85" s="460">
        <v>2</v>
      </c>
      <c r="Y85" s="460">
        <v>2</v>
      </c>
      <c r="Z85" s="460">
        <v>2</v>
      </c>
      <c r="AA85" s="460">
        <v>1</v>
      </c>
      <c r="AB85" s="460"/>
      <c r="AC85" s="246">
        <f t="shared" si="20"/>
        <v>426.97199999999998</v>
      </c>
      <c r="AD85" s="407">
        <f t="shared" si="27"/>
        <v>1080</v>
      </c>
      <c r="AE85" s="246">
        <f t="shared" si="21"/>
        <v>2.5294398695933222</v>
      </c>
      <c r="AF85" s="407">
        <f>AD85*'Hypothése des ventes'!$G$37</f>
        <v>648</v>
      </c>
      <c r="AG85" s="407">
        <f>(AD85-(AD85*'Hypothése des ventes'!$H$36))*'Hypothése des ventes'!$H$37</f>
        <v>0</v>
      </c>
      <c r="AH85" s="407">
        <f>(AD85-(AD85*'Hypothése des ventes'!$I$36))*'Hypothése des ventes'!$I$37</f>
        <v>86.4</v>
      </c>
      <c r="AI85" s="407">
        <f>(AD85-(AD85*'Hypothése des ventes'!$J$36))*'Hypothése des ventes'!$J$37</f>
        <v>113.39999999999999</v>
      </c>
      <c r="AJ85" s="407">
        <f>(AD85-(AD85*'Hypothése des ventes'!$K$36))*'Hypothése des ventes'!$K$37</f>
        <v>54</v>
      </c>
      <c r="AK85" s="407">
        <f>-(AC85*'Hypothése des ventes'!$L$37)</f>
        <v>-21.348600000000001</v>
      </c>
      <c r="AL85" s="407">
        <f t="shared" si="22"/>
        <v>0</v>
      </c>
      <c r="AM85" s="407">
        <f t="shared" si="23"/>
        <v>704.36112000000003</v>
      </c>
      <c r="AN85" s="246">
        <f t="shared" si="24"/>
        <v>1.6496658328883393</v>
      </c>
      <c r="AO85" s="246">
        <f t="shared" si="25"/>
        <v>277.38912000000005</v>
      </c>
      <c r="AP85" s="247">
        <f t="shared" si="26"/>
        <v>0.39381662633508224</v>
      </c>
    </row>
    <row r="86" spans="1:42" ht="30" hidden="1" x14ac:dyDescent="0.25">
      <c r="A86" s="305" t="s">
        <v>54</v>
      </c>
      <c r="B86" s="305" t="s">
        <v>76</v>
      </c>
      <c r="C86" s="316" t="s">
        <v>200</v>
      </c>
      <c r="D86" s="457" t="s">
        <v>77</v>
      </c>
      <c r="E86" s="458" t="s">
        <v>78</v>
      </c>
      <c r="F86" s="305" t="s">
        <v>69</v>
      </c>
      <c r="G86" s="305">
        <v>6</v>
      </c>
      <c r="H86" s="417">
        <v>10</v>
      </c>
      <c r="I86" s="473">
        <v>0.15</v>
      </c>
      <c r="J86" s="418">
        <v>20</v>
      </c>
      <c r="K86" s="315"/>
      <c r="L86" s="310"/>
      <c r="M86" s="311">
        <f t="shared" si="19"/>
        <v>60</v>
      </c>
      <c r="N86" s="317" t="s">
        <v>199</v>
      </c>
      <c r="O86" s="459"/>
      <c r="P86" s="459"/>
      <c r="Q86" s="459"/>
      <c r="R86" s="459"/>
      <c r="S86" s="460"/>
      <c r="T86" s="460"/>
      <c r="U86" s="460"/>
      <c r="V86" s="460"/>
      <c r="W86" s="460"/>
      <c r="X86" s="460"/>
      <c r="Y86" s="460"/>
      <c r="Z86" s="460"/>
      <c r="AA86" s="460"/>
      <c r="AB86" s="460"/>
      <c r="AC86" s="246">
        <f t="shared" si="20"/>
        <v>51</v>
      </c>
      <c r="AD86" s="407">
        <f t="shared" si="27"/>
        <v>120</v>
      </c>
      <c r="AE86" s="246">
        <f t="shared" si="21"/>
        <v>2.3529411764705883</v>
      </c>
      <c r="AF86" s="407">
        <f>AD86*'Hypothése des ventes'!$G$37</f>
        <v>72</v>
      </c>
      <c r="AG86" s="407">
        <f>(AD86-(AD86*'Hypothése des ventes'!$H$36))*'Hypothése des ventes'!$H$37</f>
        <v>0</v>
      </c>
      <c r="AH86" s="407">
        <f>(AD86-(AD86*'Hypothése des ventes'!$I$36))*'Hypothése des ventes'!$I$37</f>
        <v>9.6000000000000014</v>
      </c>
      <c r="AI86" s="407">
        <f>(AD86-(AD86*'Hypothése des ventes'!$J$36))*'Hypothése des ventes'!$J$37</f>
        <v>12.6</v>
      </c>
      <c r="AJ86" s="407">
        <f>(AD86-(AD86*'Hypothése des ventes'!$K$36))*'Hypothése des ventes'!$K$37</f>
        <v>6</v>
      </c>
      <c r="AK86" s="407">
        <f>-(AC86*'Hypothése des ventes'!$L$37)</f>
        <v>-2.5500000000000003</v>
      </c>
      <c r="AL86" s="407">
        <f t="shared" si="22"/>
        <v>0</v>
      </c>
      <c r="AM86" s="407">
        <f t="shared" si="23"/>
        <v>78.12</v>
      </c>
      <c r="AN86" s="246">
        <f t="shared" si="24"/>
        <v>1.5317647058823531</v>
      </c>
      <c r="AO86" s="246">
        <f t="shared" si="25"/>
        <v>27.120000000000005</v>
      </c>
      <c r="AP86" s="247">
        <f t="shared" si="26"/>
        <v>0.34715821812596009</v>
      </c>
    </row>
    <row r="87" spans="1:42" ht="45" hidden="1" x14ac:dyDescent="0.25">
      <c r="A87" s="305" t="s">
        <v>54</v>
      </c>
      <c r="B87" s="305"/>
      <c r="C87" s="316" t="s">
        <v>200</v>
      </c>
      <c r="D87" s="457" t="s">
        <v>79</v>
      </c>
      <c r="E87" s="458" t="s">
        <v>80</v>
      </c>
      <c r="F87" s="306" t="s">
        <v>33</v>
      </c>
      <c r="G87" s="305">
        <v>5</v>
      </c>
      <c r="H87" s="417">
        <v>39.53</v>
      </c>
      <c r="I87" s="473">
        <v>0.15</v>
      </c>
      <c r="J87" s="418">
        <v>85</v>
      </c>
      <c r="K87" s="315"/>
      <c r="L87" s="310"/>
      <c r="M87" s="311">
        <f t="shared" si="19"/>
        <v>197.65</v>
      </c>
      <c r="N87" s="317" t="s">
        <v>199</v>
      </c>
      <c r="O87" s="459"/>
      <c r="P87" s="459"/>
      <c r="Q87" s="459"/>
      <c r="R87" s="459"/>
      <c r="S87" s="460"/>
      <c r="T87" s="460"/>
      <c r="U87" s="460"/>
      <c r="V87" s="460">
        <v>1</v>
      </c>
      <c r="W87" s="460">
        <v>1</v>
      </c>
      <c r="X87" s="460">
        <v>1</v>
      </c>
      <c r="Y87" s="460">
        <v>1</v>
      </c>
      <c r="Z87" s="460">
        <v>1</v>
      </c>
      <c r="AA87" s="460"/>
      <c r="AB87" s="460"/>
      <c r="AC87" s="246">
        <f t="shared" si="20"/>
        <v>168.00250000000003</v>
      </c>
      <c r="AD87" s="407">
        <f t="shared" si="27"/>
        <v>425</v>
      </c>
      <c r="AE87" s="246">
        <f t="shared" si="21"/>
        <v>2.5297242600556538</v>
      </c>
      <c r="AF87" s="407">
        <f>AD87*'Hypothése des ventes'!$G$37</f>
        <v>255</v>
      </c>
      <c r="AG87" s="407">
        <f>(AD87-(AD87*'Hypothése des ventes'!$H$36))*'Hypothése des ventes'!$H$37</f>
        <v>0</v>
      </c>
      <c r="AH87" s="407">
        <f>(AD87-(AD87*'Hypothése des ventes'!$I$36))*'Hypothése des ventes'!$I$37</f>
        <v>34</v>
      </c>
      <c r="AI87" s="407">
        <f>(AD87-(AD87*'Hypothése des ventes'!$J$36))*'Hypothése des ventes'!$J$37</f>
        <v>44.625</v>
      </c>
      <c r="AJ87" s="407">
        <f>(AD87-(AD87*'Hypothése des ventes'!$K$36))*'Hypothése des ventes'!$K$37</f>
        <v>21.25</v>
      </c>
      <c r="AK87" s="407">
        <f>-(AC87*'Hypothése des ventes'!$L$37)</f>
        <v>-8.400125000000001</v>
      </c>
      <c r="AL87" s="407">
        <f t="shared" si="22"/>
        <v>0</v>
      </c>
      <c r="AM87" s="407">
        <f t="shared" si="23"/>
        <v>277.17990000000003</v>
      </c>
      <c r="AN87" s="246">
        <f t="shared" si="24"/>
        <v>1.6498558057171768</v>
      </c>
      <c r="AO87" s="246">
        <f t="shared" si="25"/>
        <v>109.17740000000001</v>
      </c>
      <c r="AP87" s="247">
        <f t="shared" si="26"/>
        <v>0.39388642538654495</v>
      </c>
    </row>
    <row r="88" spans="1:42" ht="60" hidden="1" x14ac:dyDescent="0.25">
      <c r="A88" s="305" t="s">
        <v>54</v>
      </c>
      <c r="B88" s="305" t="s">
        <v>40</v>
      </c>
      <c r="C88" s="316" t="s">
        <v>200</v>
      </c>
      <c r="D88" s="457" t="s">
        <v>81</v>
      </c>
      <c r="E88" s="458" t="s">
        <v>82</v>
      </c>
      <c r="F88" s="306" t="s">
        <v>33</v>
      </c>
      <c r="G88" s="305">
        <v>9</v>
      </c>
      <c r="H88" s="417">
        <v>51.16</v>
      </c>
      <c r="I88" s="473">
        <v>0.15</v>
      </c>
      <c r="J88" s="418">
        <v>110</v>
      </c>
      <c r="K88" s="315"/>
      <c r="L88" s="310"/>
      <c r="M88" s="311">
        <f t="shared" si="19"/>
        <v>460.43999999999994</v>
      </c>
      <c r="N88" s="317" t="s">
        <v>199</v>
      </c>
      <c r="O88" s="459"/>
      <c r="P88" s="459"/>
      <c r="Q88" s="459"/>
      <c r="R88" s="459"/>
      <c r="S88" s="460"/>
      <c r="T88" s="460"/>
      <c r="U88" s="460"/>
      <c r="V88" s="460">
        <v>1</v>
      </c>
      <c r="W88" s="460">
        <v>1</v>
      </c>
      <c r="X88" s="460">
        <v>2</v>
      </c>
      <c r="Y88" s="460">
        <v>2</v>
      </c>
      <c r="Z88" s="460">
        <v>2</v>
      </c>
      <c r="AA88" s="460">
        <v>1</v>
      </c>
      <c r="AB88" s="460"/>
      <c r="AC88" s="246">
        <f t="shared" si="20"/>
        <v>391.37399999999997</v>
      </c>
      <c r="AD88" s="407">
        <f t="shared" si="27"/>
        <v>990</v>
      </c>
      <c r="AE88" s="246">
        <f t="shared" si="21"/>
        <v>2.5295497401462543</v>
      </c>
      <c r="AF88" s="407">
        <f>AD88*'Hypothése des ventes'!$G$37</f>
        <v>594</v>
      </c>
      <c r="AG88" s="407">
        <f>(AD88-(AD88*'Hypothése des ventes'!$H$36))*'Hypothése des ventes'!$H$37</f>
        <v>0</v>
      </c>
      <c r="AH88" s="407">
        <f>(AD88-(AD88*'Hypothése des ventes'!$I$36))*'Hypothése des ventes'!$I$37</f>
        <v>79.2</v>
      </c>
      <c r="AI88" s="407">
        <f>(AD88-(AD88*'Hypothése des ventes'!$J$36))*'Hypothése des ventes'!$J$37</f>
        <v>103.95</v>
      </c>
      <c r="AJ88" s="407">
        <f>(AD88-(AD88*'Hypothése des ventes'!$K$36))*'Hypothése des ventes'!$K$37</f>
        <v>49.5</v>
      </c>
      <c r="AK88" s="407">
        <f>-(AC88*'Hypothése des ventes'!$L$37)</f>
        <v>-19.5687</v>
      </c>
      <c r="AL88" s="407">
        <f t="shared" si="22"/>
        <v>0</v>
      </c>
      <c r="AM88" s="407">
        <f t="shared" si="23"/>
        <v>645.66504000000009</v>
      </c>
      <c r="AN88" s="246">
        <f t="shared" si="24"/>
        <v>1.649739226417698</v>
      </c>
      <c r="AO88" s="246">
        <f t="shared" si="25"/>
        <v>254.29104000000012</v>
      </c>
      <c r="AP88" s="247">
        <f t="shared" si="26"/>
        <v>0.39384359419552911</v>
      </c>
    </row>
    <row r="89" spans="1:42" ht="45" hidden="1" x14ac:dyDescent="0.25">
      <c r="A89" s="305" t="s">
        <v>54</v>
      </c>
      <c r="B89" s="305" t="s">
        <v>40</v>
      </c>
      <c r="C89" s="316" t="s">
        <v>200</v>
      </c>
      <c r="D89" s="457" t="s">
        <v>81</v>
      </c>
      <c r="E89" s="458" t="s">
        <v>83</v>
      </c>
      <c r="F89" s="306" t="s">
        <v>33</v>
      </c>
      <c r="G89" s="305">
        <v>9</v>
      </c>
      <c r="H89" s="417">
        <v>51.16</v>
      </c>
      <c r="I89" s="473">
        <v>0.15</v>
      </c>
      <c r="J89" s="418">
        <v>110</v>
      </c>
      <c r="K89" s="315"/>
      <c r="L89" s="310"/>
      <c r="M89" s="311">
        <f t="shared" si="19"/>
        <v>460.43999999999994</v>
      </c>
      <c r="N89" s="317" t="s">
        <v>199</v>
      </c>
      <c r="O89" s="459"/>
      <c r="P89" s="459"/>
      <c r="Q89" s="459"/>
      <c r="R89" s="459"/>
      <c r="S89" s="460"/>
      <c r="T89" s="460"/>
      <c r="U89" s="460"/>
      <c r="V89" s="460">
        <v>1</v>
      </c>
      <c r="W89" s="460">
        <v>1</v>
      </c>
      <c r="X89" s="460">
        <v>2</v>
      </c>
      <c r="Y89" s="460">
        <v>2</v>
      </c>
      <c r="Z89" s="460">
        <v>2</v>
      </c>
      <c r="AA89" s="460">
        <v>1</v>
      </c>
      <c r="AB89" s="460"/>
      <c r="AC89" s="246">
        <f t="shared" si="20"/>
        <v>391.37399999999997</v>
      </c>
      <c r="AD89" s="407">
        <f t="shared" si="27"/>
        <v>990</v>
      </c>
      <c r="AE89" s="246">
        <f t="shared" si="21"/>
        <v>2.5295497401462543</v>
      </c>
      <c r="AF89" s="407">
        <f>AD89*'Hypothése des ventes'!$G$37</f>
        <v>594</v>
      </c>
      <c r="AG89" s="407">
        <f>(AD89-(AD89*'Hypothése des ventes'!$H$36))*'Hypothése des ventes'!$H$37</f>
        <v>0</v>
      </c>
      <c r="AH89" s="407">
        <f>(AD89-(AD89*'Hypothése des ventes'!$I$36))*'Hypothése des ventes'!$I$37</f>
        <v>79.2</v>
      </c>
      <c r="AI89" s="407">
        <f>(AD89-(AD89*'Hypothése des ventes'!$J$36))*'Hypothése des ventes'!$J$37</f>
        <v>103.95</v>
      </c>
      <c r="AJ89" s="407">
        <f>(AD89-(AD89*'Hypothése des ventes'!$K$36))*'Hypothése des ventes'!$K$37</f>
        <v>49.5</v>
      </c>
      <c r="AK89" s="407">
        <f>-(AC89*'Hypothése des ventes'!$L$37)</f>
        <v>-19.5687</v>
      </c>
      <c r="AL89" s="407">
        <f t="shared" si="22"/>
        <v>0</v>
      </c>
      <c r="AM89" s="407">
        <f t="shared" si="23"/>
        <v>645.66504000000009</v>
      </c>
      <c r="AN89" s="246">
        <f t="shared" si="24"/>
        <v>1.649739226417698</v>
      </c>
      <c r="AO89" s="246">
        <f t="shared" si="25"/>
        <v>254.29104000000012</v>
      </c>
      <c r="AP89" s="247">
        <f t="shared" si="26"/>
        <v>0.39384359419552911</v>
      </c>
    </row>
    <row r="90" spans="1:42" ht="45" hidden="1" x14ac:dyDescent="0.25">
      <c r="A90" s="305" t="s">
        <v>54</v>
      </c>
      <c r="B90" s="305" t="s">
        <v>76</v>
      </c>
      <c r="C90" s="316" t="s">
        <v>201</v>
      </c>
      <c r="D90" s="457" t="s">
        <v>84</v>
      </c>
      <c r="E90" s="458" t="s">
        <v>85</v>
      </c>
      <c r="F90" s="305" t="s">
        <v>69</v>
      </c>
      <c r="G90" s="305">
        <v>2</v>
      </c>
      <c r="H90" s="417">
        <v>12.5</v>
      </c>
      <c r="I90" s="473">
        <v>0.15</v>
      </c>
      <c r="J90" s="418">
        <v>25</v>
      </c>
      <c r="K90" s="315"/>
      <c r="L90" s="310"/>
      <c r="M90" s="311">
        <f t="shared" si="19"/>
        <v>25</v>
      </c>
      <c r="N90" s="317" t="s">
        <v>199</v>
      </c>
      <c r="O90" s="459"/>
      <c r="P90" s="459"/>
      <c r="Q90" s="459"/>
      <c r="R90" s="459"/>
      <c r="S90" s="460"/>
      <c r="T90" s="460"/>
      <c r="U90" s="460"/>
      <c r="V90" s="460"/>
      <c r="W90" s="460"/>
      <c r="X90" s="460"/>
      <c r="Y90" s="460"/>
      <c r="Z90" s="460"/>
      <c r="AA90" s="460"/>
      <c r="AB90" s="460"/>
      <c r="AC90" s="246">
        <f t="shared" si="20"/>
        <v>21.25</v>
      </c>
      <c r="AD90" s="407">
        <f t="shared" si="27"/>
        <v>50</v>
      </c>
      <c r="AE90" s="246">
        <f t="shared" si="21"/>
        <v>2.3529411764705883</v>
      </c>
      <c r="AF90" s="407">
        <f>AD90*'Hypothése des ventes'!$G$37</f>
        <v>30</v>
      </c>
      <c r="AG90" s="407">
        <f>(AD90-(AD90*'Hypothése des ventes'!$H$36))*'Hypothése des ventes'!$H$37</f>
        <v>0</v>
      </c>
      <c r="AH90" s="407">
        <f>(AD90-(AD90*'Hypothése des ventes'!$I$36))*'Hypothése des ventes'!$I$37</f>
        <v>4</v>
      </c>
      <c r="AI90" s="407">
        <f>(AD90-(AD90*'Hypothése des ventes'!$J$36))*'Hypothése des ventes'!$J$37</f>
        <v>5.25</v>
      </c>
      <c r="AJ90" s="407">
        <f>(AD90-(AD90*'Hypothése des ventes'!$K$36))*'Hypothése des ventes'!$K$37</f>
        <v>2.5</v>
      </c>
      <c r="AK90" s="407">
        <f>-(AC90*'Hypothése des ventes'!$L$37)</f>
        <v>-1.0625</v>
      </c>
      <c r="AL90" s="407">
        <f t="shared" si="22"/>
        <v>0</v>
      </c>
      <c r="AM90" s="407">
        <f t="shared" si="23"/>
        <v>32.550000000000004</v>
      </c>
      <c r="AN90" s="246">
        <f t="shared" si="24"/>
        <v>1.5317647058823531</v>
      </c>
      <c r="AO90" s="246">
        <f t="shared" si="25"/>
        <v>11.300000000000004</v>
      </c>
      <c r="AP90" s="247">
        <f t="shared" si="26"/>
        <v>0.34715821812596015</v>
      </c>
    </row>
    <row r="91" spans="1:42" ht="45" hidden="1" x14ac:dyDescent="0.25">
      <c r="A91" s="305" t="s">
        <v>54</v>
      </c>
      <c r="B91" s="305" t="s">
        <v>40</v>
      </c>
      <c r="C91" s="316" t="s">
        <v>201</v>
      </c>
      <c r="D91" s="457" t="s">
        <v>86</v>
      </c>
      <c r="E91" s="458" t="s">
        <v>87</v>
      </c>
      <c r="F91" s="306" t="s">
        <v>33</v>
      </c>
      <c r="G91" s="305">
        <v>6</v>
      </c>
      <c r="H91" s="417">
        <v>44.19</v>
      </c>
      <c r="I91" s="473">
        <v>0.15</v>
      </c>
      <c r="J91" s="418">
        <v>95</v>
      </c>
      <c r="K91" s="315"/>
      <c r="L91" s="310"/>
      <c r="M91" s="311">
        <f t="shared" si="19"/>
        <v>265.14</v>
      </c>
      <c r="N91" s="317" t="s">
        <v>199</v>
      </c>
      <c r="O91" s="459"/>
      <c r="P91" s="459"/>
      <c r="Q91" s="459"/>
      <c r="R91" s="459"/>
      <c r="S91" s="460"/>
      <c r="T91" s="460"/>
      <c r="U91" s="460"/>
      <c r="V91" s="460">
        <v>1</v>
      </c>
      <c r="W91" s="460">
        <v>2</v>
      </c>
      <c r="X91" s="460">
        <v>2</v>
      </c>
      <c r="Y91" s="460">
        <v>1</v>
      </c>
      <c r="Z91" s="460"/>
      <c r="AA91" s="460"/>
      <c r="AB91" s="460"/>
      <c r="AC91" s="246">
        <f t="shared" si="20"/>
        <v>225.36899999999997</v>
      </c>
      <c r="AD91" s="407">
        <f t="shared" si="27"/>
        <v>570</v>
      </c>
      <c r="AE91" s="246">
        <f t="shared" si="21"/>
        <v>2.5291854691639046</v>
      </c>
      <c r="AF91" s="407">
        <f>AD91*'Hypothése des ventes'!$G$37</f>
        <v>342</v>
      </c>
      <c r="AG91" s="407">
        <f>(AD91-(AD91*'Hypothése des ventes'!$H$36))*'Hypothése des ventes'!$H$37</f>
        <v>0</v>
      </c>
      <c r="AH91" s="407">
        <f>(AD91-(AD91*'Hypothése des ventes'!$I$36))*'Hypothése des ventes'!$I$37</f>
        <v>45.6</v>
      </c>
      <c r="AI91" s="407">
        <f>(AD91-(AD91*'Hypothése des ventes'!$J$36))*'Hypothése des ventes'!$J$37</f>
        <v>59.849999999999994</v>
      </c>
      <c r="AJ91" s="407">
        <f>(AD91-(AD91*'Hypothése des ventes'!$K$36))*'Hypothése des ventes'!$K$37</f>
        <v>28.5</v>
      </c>
      <c r="AK91" s="407">
        <f>-(AC91*'Hypothése des ventes'!$L$37)</f>
        <v>-11.26845</v>
      </c>
      <c r="AL91" s="407">
        <f t="shared" si="22"/>
        <v>0</v>
      </c>
      <c r="AM91" s="407">
        <f t="shared" si="23"/>
        <v>371.74524000000008</v>
      </c>
      <c r="AN91" s="246">
        <f t="shared" si="24"/>
        <v>1.6494958934014887</v>
      </c>
      <c r="AO91" s="246">
        <f t="shared" si="25"/>
        <v>146.37624000000011</v>
      </c>
      <c r="AP91" s="247">
        <f t="shared" si="26"/>
        <v>0.39375417422964198</v>
      </c>
    </row>
    <row r="92" spans="1:42" ht="30" hidden="1" x14ac:dyDescent="0.25">
      <c r="A92" s="305" t="s">
        <v>54</v>
      </c>
      <c r="B92" s="305" t="s">
        <v>40</v>
      </c>
      <c r="C92" s="316" t="s">
        <v>201</v>
      </c>
      <c r="D92" s="457" t="s">
        <v>86</v>
      </c>
      <c r="E92" s="458" t="s">
        <v>88</v>
      </c>
      <c r="F92" s="306" t="s">
        <v>33</v>
      </c>
      <c r="G92" s="305">
        <v>7</v>
      </c>
      <c r="H92" s="417">
        <v>44.19</v>
      </c>
      <c r="I92" s="473">
        <v>0.15</v>
      </c>
      <c r="J92" s="418">
        <v>95</v>
      </c>
      <c r="K92" s="315"/>
      <c r="L92" s="310"/>
      <c r="M92" s="311">
        <f t="shared" si="19"/>
        <v>309.33</v>
      </c>
      <c r="N92" s="317" t="s">
        <v>199</v>
      </c>
      <c r="O92" s="459"/>
      <c r="P92" s="459"/>
      <c r="Q92" s="459"/>
      <c r="R92" s="459"/>
      <c r="S92" s="460"/>
      <c r="T92" s="460"/>
      <c r="U92" s="460"/>
      <c r="V92" s="460">
        <v>2</v>
      </c>
      <c r="W92" s="460">
        <v>2</v>
      </c>
      <c r="X92" s="460">
        <v>2</v>
      </c>
      <c r="Y92" s="460">
        <v>1</v>
      </c>
      <c r="Z92" s="460"/>
      <c r="AA92" s="460"/>
      <c r="AB92" s="460"/>
      <c r="AC92" s="246">
        <f t="shared" si="20"/>
        <v>262.93049999999994</v>
      </c>
      <c r="AD92" s="407">
        <f t="shared" si="27"/>
        <v>665</v>
      </c>
      <c r="AE92" s="246">
        <f t="shared" si="21"/>
        <v>2.5291854691639051</v>
      </c>
      <c r="AF92" s="407">
        <f>AD92*'Hypothése des ventes'!$G$37</f>
        <v>399</v>
      </c>
      <c r="AG92" s="407">
        <f>(AD92-(AD92*'Hypothése des ventes'!$H$36))*'Hypothése des ventes'!$H$37</f>
        <v>0</v>
      </c>
      <c r="AH92" s="407">
        <f>(AD92-(AD92*'Hypothése des ventes'!$I$36))*'Hypothése des ventes'!$I$37</f>
        <v>53.2</v>
      </c>
      <c r="AI92" s="407">
        <f>(AD92-(AD92*'Hypothése des ventes'!$J$36))*'Hypothése des ventes'!$J$37</f>
        <v>69.825000000000003</v>
      </c>
      <c r="AJ92" s="407">
        <f>(AD92-(AD92*'Hypothése des ventes'!$K$36))*'Hypothése des ventes'!$K$37</f>
        <v>33.25</v>
      </c>
      <c r="AK92" s="407">
        <f>-(AC92*'Hypothése des ventes'!$L$37)</f>
        <v>-13.146524999999997</v>
      </c>
      <c r="AL92" s="407">
        <f t="shared" si="22"/>
        <v>0</v>
      </c>
      <c r="AM92" s="407">
        <f t="shared" si="23"/>
        <v>433.70278000000002</v>
      </c>
      <c r="AN92" s="246">
        <f t="shared" si="24"/>
        <v>1.6494958934014887</v>
      </c>
      <c r="AO92" s="246">
        <f t="shared" si="25"/>
        <v>170.77228000000008</v>
      </c>
      <c r="AP92" s="247">
        <f t="shared" si="26"/>
        <v>0.39375417422964193</v>
      </c>
    </row>
    <row r="93" spans="1:42" ht="45" hidden="1" x14ac:dyDescent="0.25">
      <c r="A93" s="305" t="s">
        <v>54</v>
      </c>
      <c r="B93" s="305"/>
      <c r="C93" s="316" t="s">
        <v>201</v>
      </c>
      <c r="D93" s="457" t="s">
        <v>89</v>
      </c>
      <c r="E93" s="458" t="s">
        <v>90</v>
      </c>
      <c r="F93" s="306" t="s">
        <v>33</v>
      </c>
      <c r="G93" s="305">
        <v>8</v>
      </c>
      <c r="H93" s="417">
        <v>39.53</v>
      </c>
      <c r="I93" s="473">
        <v>0.15</v>
      </c>
      <c r="J93" s="418">
        <v>85</v>
      </c>
      <c r="K93" s="315"/>
      <c r="L93" s="310"/>
      <c r="M93" s="311">
        <f t="shared" si="19"/>
        <v>316.24</v>
      </c>
      <c r="N93" s="317" t="s">
        <v>199</v>
      </c>
      <c r="O93" s="459"/>
      <c r="P93" s="459"/>
      <c r="Q93" s="459"/>
      <c r="R93" s="459"/>
      <c r="S93" s="460"/>
      <c r="T93" s="460"/>
      <c r="U93" s="460"/>
      <c r="V93" s="460">
        <v>1</v>
      </c>
      <c r="W93" s="460">
        <v>2</v>
      </c>
      <c r="X93" s="460">
        <v>2</v>
      </c>
      <c r="Y93" s="460">
        <v>2</v>
      </c>
      <c r="Z93" s="460">
        <v>1</v>
      </c>
      <c r="AA93" s="460"/>
      <c r="AB93" s="460"/>
      <c r="AC93" s="246">
        <f t="shared" si="20"/>
        <v>268.80400000000003</v>
      </c>
      <c r="AD93" s="407">
        <f t="shared" si="27"/>
        <v>680</v>
      </c>
      <c r="AE93" s="246">
        <f t="shared" si="21"/>
        <v>2.5297242600556538</v>
      </c>
      <c r="AF93" s="407">
        <f>AD93*'Hypothése des ventes'!$G$37</f>
        <v>408</v>
      </c>
      <c r="AG93" s="407">
        <f>(AD93-(AD93*'Hypothése des ventes'!$H$36))*'Hypothése des ventes'!$H$37</f>
        <v>0</v>
      </c>
      <c r="AH93" s="407">
        <f>(AD93-(AD93*'Hypothése des ventes'!$I$36))*'Hypothése des ventes'!$I$37</f>
        <v>54.400000000000006</v>
      </c>
      <c r="AI93" s="407">
        <f>(AD93-(AD93*'Hypothése des ventes'!$J$36))*'Hypothése des ventes'!$J$37</f>
        <v>71.399999999999991</v>
      </c>
      <c r="AJ93" s="407">
        <f>(AD93-(AD93*'Hypothése des ventes'!$K$36))*'Hypothése des ventes'!$K$37</f>
        <v>34</v>
      </c>
      <c r="AK93" s="407">
        <f>-(AC93*'Hypothése des ventes'!$L$37)</f>
        <v>-13.440200000000003</v>
      </c>
      <c r="AL93" s="407">
        <f t="shared" si="22"/>
        <v>0</v>
      </c>
      <c r="AM93" s="407">
        <f t="shared" si="23"/>
        <v>443.48784000000001</v>
      </c>
      <c r="AN93" s="246">
        <f t="shared" si="24"/>
        <v>1.6498558057171766</v>
      </c>
      <c r="AO93" s="246">
        <f t="shared" si="25"/>
        <v>174.68383999999998</v>
      </c>
      <c r="AP93" s="247">
        <f t="shared" si="26"/>
        <v>0.39388642538654495</v>
      </c>
    </row>
    <row r="94" spans="1:42" ht="45" hidden="1" x14ac:dyDescent="0.25">
      <c r="A94" s="305" t="s">
        <v>54</v>
      </c>
      <c r="B94" s="305"/>
      <c r="C94" s="316" t="s">
        <v>201</v>
      </c>
      <c r="D94" s="457" t="s">
        <v>91</v>
      </c>
      <c r="E94" s="458" t="s">
        <v>92</v>
      </c>
      <c r="F94" s="306" t="s">
        <v>33</v>
      </c>
      <c r="G94" s="305">
        <v>8</v>
      </c>
      <c r="H94" s="417">
        <v>58.14</v>
      </c>
      <c r="I94" s="473">
        <v>0.15</v>
      </c>
      <c r="J94" s="418">
        <v>125</v>
      </c>
      <c r="K94" s="315"/>
      <c r="L94" s="310"/>
      <c r="M94" s="311">
        <f t="shared" si="19"/>
        <v>465.12</v>
      </c>
      <c r="N94" s="317" t="s">
        <v>199</v>
      </c>
      <c r="O94" s="459"/>
      <c r="P94" s="459"/>
      <c r="Q94" s="459"/>
      <c r="R94" s="459"/>
      <c r="S94" s="460"/>
      <c r="T94" s="460"/>
      <c r="U94" s="460"/>
      <c r="V94" s="460">
        <v>1</v>
      </c>
      <c r="W94" s="460">
        <v>2</v>
      </c>
      <c r="X94" s="460">
        <v>2</v>
      </c>
      <c r="Y94" s="460">
        <v>2</v>
      </c>
      <c r="Z94" s="460">
        <v>1</v>
      </c>
      <c r="AA94" s="460"/>
      <c r="AB94" s="460"/>
      <c r="AC94" s="246">
        <f t="shared" si="20"/>
        <v>395.35199999999998</v>
      </c>
      <c r="AD94" s="407">
        <f t="shared" si="27"/>
        <v>1000</v>
      </c>
      <c r="AE94" s="246">
        <f t="shared" si="21"/>
        <v>2.5293915295736458</v>
      </c>
      <c r="AF94" s="407">
        <f>AD94*'Hypothése des ventes'!$G$37</f>
        <v>600</v>
      </c>
      <c r="AG94" s="407">
        <f>(AD94-(AD94*'Hypothése des ventes'!$H$36))*'Hypothése des ventes'!$H$37</f>
        <v>0</v>
      </c>
      <c r="AH94" s="407">
        <f>(AD94-(AD94*'Hypothése des ventes'!$I$36))*'Hypothése des ventes'!$I$37</f>
        <v>80</v>
      </c>
      <c r="AI94" s="407">
        <f>(AD94-(AD94*'Hypothése des ventes'!$J$36))*'Hypothése des ventes'!$J$37</f>
        <v>105</v>
      </c>
      <c r="AJ94" s="407">
        <f>(AD94-(AD94*'Hypothése des ventes'!$K$36))*'Hypothése des ventes'!$K$37</f>
        <v>50</v>
      </c>
      <c r="AK94" s="407">
        <f>-(AC94*'Hypothése des ventes'!$L$37)</f>
        <v>-19.767600000000002</v>
      </c>
      <c r="AL94" s="407">
        <f t="shared" si="22"/>
        <v>0</v>
      </c>
      <c r="AM94" s="407">
        <f t="shared" si="23"/>
        <v>652.18592000000001</v>
      </c>
      <c r="AN94" s="246">
        <f t="shared" si="24"/>
        <v>1.6496335417551955</v>
      </c>
      <c r="AO94" s="246">
        <f t="shared" si="25"/>
        <v>256.83392000000003</v>
      </c>
      <c r="AP94" s="247">
        <f t="shared" si="26"/>
        <v>0.39380476045849017</v>
      </c>
    </row>
    <row r="95" spans="1:42" ht="60" hidden="1" x14ac:dyDescent="0.25">
      <c r="A95" s="305" t="s">
        <v>54</v>
      </c>
      <c r="B95" s="305"/>
      <c r="C95" s="316" t="s">
        <v>201</v>
      </c>
      <c r="D95" s="457" t="s">
        <v>93</v>
      </c>
      <c r="E95" s="458" t="s">
        <v>94</v>
      </c>
      <c r="F95" s="306" t="s">
        <v>33</v>
      </c>
      <c r="G95" s="305">
        <v>5</v>
      </c>
      <c r="H95" s="417">
        <v>69.77</v>
      </c>
      <c r="I95" s="473">
        <v>0.15</v>
      </c>
      <c r="J95" s="418">
        <v>150</v>
      </c>
      <c r="K95" s="315"/>
      <c r="L95" s="310"/>
      <c r="M95" s="311">
        <f t="shared" si="19"/>
        <v>348.84999999999997</v>
      </c>
      <c r="N95" s="317" t="s">
        <v>199</v>
      </c>
      <c r="O95" s="459"/>
      <c r="P95" s="459"/>
      <c r="Q95" s="459"/>
      <c r="R95" s="459"/>
      <c r="S95" s="460"/>
      <c r="T95" s="460"/>
      <c r="U95" s="460"/>
      <c r="V95" s="460">
        <v>1</v>
      </c>
      <c r="W95" s="460">
        <v>1</v>
      </c>
      <c r="X95" s="460">
        <v>1</v>
      </c>
      <c r="Y95" s="460">
        <v>1</v>
      </c>
      <c r="Z95" s="460">
        <v>1</v>
      </c>
      <c r="AA95" s="460"/>
      <c r="AB95" s="460"/>
      <c r="AC95" s="246">
        <f t="shared" si="20"/>
        <v>296.52249999999998</v>
      </c>
      <c r="AD95" s="407">
        <f t="shared" si="27"/>
        <v>750</v>
      </c>
      <c r="AE95" s="246">
        <f t="shared" si="21"/>
        <v>2.5293190230083722</v>
      </c>
      <c r="AF95" s="407">
        <f>AD95*'Hypothése des ventes'!$G$37</f>
        <v>450</v>
      </c>
      <c r="AG95" s="407">
        <f>(AD95-(AD95*'Hypothése des ventes'!$H$36))*'Hypothése des ventes'!$H$37</f>
        <v>0</v>
      </c>
      <c r="AH95" s="407">
        <f>(AD95-(AD95*'Hypothése des ventes'!$I$36))*'Hypothése des ventes'!$I$37</f>
        <v>60</v>
      </c>
      <c r="AI95" s="407">
        <f>(AD95-(AD95*'Hypothése des ventes'!$J$36))*'Hypothése des ventes'!$J$37</f>
        <v>78.75</v>
      </c>
      <c r="AJ95" s="407">
        <f>(AD95-(AD95*'Hypothése des ventes'!$K$36))*'Hypothése des ventes'!$K$37</f>
        <v>37.5</v>
      </c>
      <c r="AK95" s="407">
        <f>-(AC95*'Hypothése des ventes'!$L$37)</f>
        <v>-14.826124999999999</v>
      </c>
      <c r="AL95" s="407">
        <f t="shared" si="22"/>
        <v>0</v>
      </c>
      <c r="AM95" s="407">
        <f t="shared" si="23"/>
        <v>489.13909999999998</v>
      </c>
      <c r="AN95" s="246">
        <f t="shared" si="24"/>
        <v>1.6495851073695926</v>
      </c>
      <c r="AO95" s="246">
        <f t="shared" si="25"/>
        <v>192.61660000000001</v>
      </c>
      <c r="AP95" s="247">
        <f t="shared" si="26"/>
        <v>0.3937869616229821</v>
      </c>
    </row>
    <row r="96" spans="1:42" ht="45" hidden="1" x14ac:dyDescent="0.25">
      <c r="A96" s="305" t="s">
        <v>54</v>
      </c>
      <c r="B96" s="305" t="s">
        <v>24</v>
      </c>
      <c r="C96" s="316" t="s">
        <v>201</v>
      </c>
      <c r="D96" s="457" t="s">
        <v>95</v>
      </c>
      <c r="E96" s="458" t="s">
        <v>96</v>
      </c>
      <c r="F96" s="306" t="s">
        <v>27</v>
      </c>
      <c r="G96" s="305">
        <v>6</v>
      </c>
      <c r="H96" s="417">
        <v>12</v>
      </c>
      <c r="I96" s="473">
        <v>0.15</v>
      </c>
      <c r="J96" s="418">
        <v>24</v>
      </c>
      <c r="K96" s="315"/>
      <c r="L96" s="310"/>
      <c r="M96" s="311">
        <f t="shared" si="19"/>
        <v>72</v>
      </c>
      <c r="N96" s="317" t="s">
        <v>199</v>
      </c>
      <c r="O96" s="459"/>
      <c r="P96" s="459"/>
      <c r="Q96" s="459"/>
      <c r="R96" s="459"/>
      <c r="S96" s="460"/>
      <c r="T96" s="460"/>
      <c r="U96" s="460"/>
      <c r="V96" s="460"/>
      <c r="W96" s="460"/>
      <c r="X96" s="460"/>
      <c r="Y96" s="460"/>
      <c r="Z96" s="460"/>
      <c r="AA96" s="460"/>
      <c r="AB96" s="460"/>
      <c r="AC96" s="246">
        <f t="shared" si="20"/>
        <v>61.199999999999996</v>
      </c>
      <c r="AD96" s="407">
        <f t="shared" si="27"/>
        <v>144</v>
      </c>
      <c r="AE96" s="246">
        <f t="shared" si="21"/>
        <v>2.3529411764705883</v>
      </c>
      <c r="AF96" s="407">
        <f>AD96*'Hypothése des ventes'!$G$37</f>
        <v>86.399999999999991</v>
      </c>
      <c r="AG96" s="407">
        <f>(AD96-(AD96*'Hypothése des ventes'!$H$36))*'Hypothése des ventes'!$H$37</f>
        <v>0</v>
      </c>
      <c r="AH96" s="407">
        <f>(AD96-(AD96*'Hypothése des ventes'!$I$36))*'Hypothése des ventes'!$I$37</f>
        <v>11.520000000000001</v>
      </c>
      <c r="AI96" s="407">
        <f>(AD96-(AD96*'Hypothése des ventes'!$J$36))*'Hypothése des ventes'!$J$37</f>
        <v>15.120000000000001</v>
      </c>
      <c r="AJ96" s="407">
        <f>(AD96-(AD96*'Hypothése des ventes'!$K$36))*'Hypothése des ventes'!$K$37</f>
        <v>7.2</v>
      </c>
      <c r="AK96" s="407">
        <f>-(AC96*'Hypothése des ventes'!$L$37)</f>
        <v>-3.06</v>
      </c>
      <c r="AL96" s="407">
        <f t="shared" si="22"/>
        <v>0</v>
      </c>
      <c r="AM96" s="407">
        <f t="shared" si="23"/>
        <v>93.744</v>
      </c>
      <c r="AN96" s="246">
        <f t="shared" si="24"/>
        <v>1.5317647058823531</v>
      </c>
      <c r="AO96" s="246">
        <f t="shared" si="25"/>
        <v>32.544000000000004</v>
      </c>
      <c r="AP96" s="247">
        <f t="shared" si="26"/>
        <v>0.34715821812596009</v>
      </c>
    </row>
    <row r="97" spans="1:42" ht="45" hidden="1" x14ac:dyDescent="0.25">
      <c r="A97" s="305" t="s">
        <v>54</v>
      </c>
      <c r="B97" s="305" t="s">
        <v>30</v>
      </c>
      <c r="C97" s="316" t="s">
        <v>201</v>
      </c>
      <c r="D97" s="457" t="s">
        <v>97</v>
      </c>
      <c r="E97" s="458" t="s">
        <v>98</v>
      </c>
      <c r="F97" s="306" t="s">
        <v>33</v>
      </c>
      <c r="G97" s="305">
        <v>7</v>
      </c>
      <c r="H97" s="417">
        <v>23.26</v>
      </c>
      <c r="I97" s="473">
        <v>0.15</v>
      </c>
      <c r="J97" s="418">
        <v>50</v>
      </c>
      <c r="K97" s="315"/>
      <c r="L97" s="310"/>
      <c r="M97" s="311">
        <f t="shared" si="19"/>
        <v>162.82000000000002</v>
      </c>
      <c r="N97" s="317" t="s">
        <v>199</v>
      </c>
      <c r="O97" s="459"/>
      <c r="P97" s="459"/>
      <c r="Q97" s="459"/>
      <c r="R97" s="459"/>
      <c r="S97" s="460"/>
      <c r="T97" s="460"/>
      <c r="U97" s="460"/>
      <c r="V97" s="460"/>
      <c r="W97" s="460"/>
      <c r="X97" s="460">
        <v>1</v>
      </c>
      <c r="Y97" s="460">
        <v>2</v>
      </c>
      <c r="Z97" s="460">
        <v>2</v>
      </c>
      <c r="AA97" s="460">
        <v>2</v>
      </c>
      <c r="AB97" s="460"/>
      <c r="AC97" s="246">
        <f t="shared" si="20"/>
        <v>138.39699999999999</v>
      </c>
      <c r="AD97" s="407">
        <f t="shared" si="27"/>
        <v>350</v>
      </c>
      <c r="AE97" s="246">
        <f t="shared" si="21"/>
        <v>2.5289565525264277</v>
      </c>
      <c r="AF97" s="407">
        <f>AD97*'Hypothése des ventes'!$G$37</f>
        <v>210</v>
      </c>
      <c r="AG97" s="407">
        <f>(AD97-(AD97*'Hypothése des ventes'!$H$36))*'Hypothése des ventes'!$H$37</f>
        <v>0</v>
      </c>
      <c r="AH97" s="407">
        <f>(AD97-(AD97*'Hypothése des ventes'!$I$36))*'Hypothése des ventes'!$I$37</f>
        <v>28</v>
      </c>
      <c r="AI97" s="407">
        <f>(AD97-(AD97*'Hypothése des ventes'!$J$36))*'Hypothése des ventes'!$J$37</f>
        <v>36.75</v>
      </c>
      <c r="AJ97" s="407">
        <f>(AD97-(AD97*'Hypothése des ventes'!$K$36))*'Hypothése des ventes'!$K$37</f>
        <v>17.5</v>
      </c>
      <c r="AK97" s="407">
        <f>-(AC97*'Hypothése des ventes'!$L$37)</f>
        <v>-6.9198500000000003</v>
      </c>
      <c r="AL97" s="407">
        <f t="shared" si="22"/>
        <v>0</v>
      </c>
      <c r="AM97" s="407">
        <f t="shared" si="23"/>
        <v>228.26412000000002</v>
      </c>
      <c r="AN97" s="246">
        <f t="shared" si="24"/>
        <v>1.649342977087654</v>
      </c>
      <c r="AO97" s="246">
        <f t="shared" si="25"/>
        <v>89.867120000000028</v>
      </c>
      <c r="AP97" s="247">
        <f t="shared" si="26"/>
        <v>0.39369796707428228</v>
      </c>
    </row>
    <row r="98" spans="1:42" x14ac:dyDescent="0.25">
      <c r="A98" s="467" t="s">
        <v>54</v>
      </c>
      <c r="B98" s="467"/>
      <c r="C98" s="468" t="s">
        <v>201</v>
      </c>
      <c r="D98" s="467"/>
      <c r="E98" s="467"/>
      <c r="F98" s="471" t="s">
        <v>33</v>
      </c>
      <c r="G98" s="467"/>
      <c r="H98" s="467"/>
      <c r="I98" s="474"/>
      <c r="J98" s="467"/>
      <c r="K98" s="474"/>
      <c r="L98" s="467"/>
      <c r="M98" s="311">
        <f t="shared" ref="M98:M129" si="28">G98*H98</f>
        <v>0</v>
      </c>
      <c r="N98" s="467" t="s">
        <v>202</v>
      </c>
      <c r="O98" s="467"/>
      <c r="P98" s="467"/>
      <c r="Q98" s="476"/>
      <c r="R98" s="476"/>
      <c r="S98" s="476"/>
      <c r="T98" s="476"/>
      <c r="U98" s="476"/>
      <c r="V98" s="476"/>
      <c r="W98" s="476"/>
      <c r="X98" s="476"/>
      <c r="Y98" s="476"/>
      <c r="Z98" s="476"/>
      <c r="AA98" s="476"/>
      <c r="AB98" s="476"/>
      <c r="AC98" s="479">
        <f t="shared" ref="AC98:AC129" si="29">((H98-(H98*I98))*G98)-(((H98-(H98*I98))*G98)*K98)</f>
        <v>0</v>
      </c>
      <c r="AD98" s="467">
        <f t="shared" si="27"/>
        <v>0</v>
      </c>
      <c r="AE98" s="479">
        <f t="shared" ref="AE98:AE129" si="30">IF(AD:AD=0,0,AD:AD/AC:AC)</f>
        <v>0</v>
      </c>
      <c r="AF98" s="467">
        <f>AD98*'Hypothése des ventes'!$G$37</f>
        <v>0</v>
      </c>
      <c r="AG98" s="467">
        <f>(AD98-(AD98*'Hypothése des ventes'!$H$36))*'Hypothése des ventes'!$H$37</f>
        <v>0</v>
      </c>
      <c r="AH98" s="467">
        <f>(AD98-(AD98*'Hypothése des ventes'!$I$36))*'Hypothése des ventes'!$I$37</f>
        <v>0</v>
      </c>
      <c r="AI98" s="467">
        <f>(AD98-(AD98*'Hypothése des ventes'!$J$36))*'Hypothése des ventes'!$J$37</f>
        <v>0</v>
      </c>
      <c r="AJ98" s="467">
        <f>(AD98-(AD98*'Hypothése des ventes'!$K$36))*'Hypothése des ventes'!$K$37</f>
        <v>0</v>
      </c>
      <c r="AK98" s="467">
        <f>-(AC98*'Hypothése des ventes'!$L$37)</f>
        <v>0</v>
      </c>
      <c r="AL98" s="467">
        <f t="shared" ref="AL98:AL129" si="31">AC98*L98</f>
        <v>0</v>
      </c>
      <c r="AM98" s="467">
        <f t="shared" ref="AM98:AM129" si="32">((AF98+AG98+AH98+AI98+AJ98+AK98)*0.8)+AL98</f>
        <v>0</v>
      </c>
      <c r="AN98" s="479">
        <f t="shared" ref="AN98:AN129" si="33">IF(AM:AM=0,0,AM:AM/AC:AC)</f>
        <v>0</v>
      </c>
      <c r="AO98" s="479">
        <f t="shared" ref="AO98:AO129" si="34">AM98-AC98</f>
        <v>0</v>
      </c>
      <c r="AP98" s="480">
        <f t="shared" ref="AP98:AP129" si="35">IF(AO:AO=0,0,AO:AO/AM:AM)</f>
        <v>0</v>
      </c>
    </row>
    <row r="99" spans="1:42" x14ac:dyDescent="0.25">
      <c r="A99" s="467" t="s">
        <v>54</v>
      </c>
      <c r="B99" s="467"/>
      <c r="C99" s="468" t="s">
        <v>200</v>
      </c>
      <c r="D99" s="467"/>
      <c r="E99" s="467"/>
      <c r="F99" s="471" t="s">
        <v>33</v>
      </c>
      <c r="G99" s="467"/>
      <c r="H99" s="467"/>
      <c r="I99" s="474"/>
      <c r="J99" s="467"/>
      <c r="K99" s="474"/>
      <c r="L99" s="467"/>
      <c r="M99" s="311">
        <f t="shared" si="28"/>
        <v>0</v>
      </c>
      <c r="N99" s="467" t="s">
        <v>202</v>
      </c>
      <c r="O99" s="467"/>
      <c r="P99" s="467"/>
      <c r="Q99" s="476"/>
      <c r="R99" s="476"/>
      <c r="S99" s="476"/>
      <c r="T99" s="476"/>
      <c r="U99" s="476"/>
      <c r="V99" s="476"/>
      <c r="W99" s="476"/>
      <c r="X99" s="476"/>
      <c r="Y99" s="476"/>
      <c r="Z99" s="476"/>
      <c r="AA99" s="476"/>
      <c r="AB99" s="476"/>
      <c r="AC99" s="479">
        <f t="shared" si="29"/>
        <v>0</v>
      </c>
      <c r="AD99" s="467">
        <f t="shared" si="27"/>
        <v>0</v>
      </c>
      <c r="AE99" s="479">
        <f t="shared" si="30"/>
        <v>0</v>
      </c>
      <c r="AF99" s="467">
        <f>AD99*'Hypothése des ventes'!$G$37</f>
        <v>0</v>
      </c>
      <c r="AG99" s="467">
        <f>(AD99-(AD99*'Hypothése des ventes'!$H$36))*'Hypothése des ventes'!$H$37</f>
        <v>0</v>
      </c>
      <c r="AH99" s="467">
        <f>(AD99-(AD99*'Hypothése des ventes'!$I$36))*'Hypothése des ventes'!$I$37</f>
        <v>0</v>
      </c>
      <c r="AI99" s="467">
        <f>(AD99-(AD99*'Hypothése des ventes'!$J$36))*'Hypothése des ventes'!$J$37</f>
        <v>0</v>
      </c>
      <c r="AJ99" s="467">
        <f>(AD99-(AD99*'Hypothése des ventes'!$K$36))*'Hypothése des ventes'!$K$37</f>
        <v>0</v>
      </c>
      <c r="AK99" s="467">
        <f>-(AC99*'Hypothése des ventes'!$L$37)</f>
        <v>0</v>
      </c>
      <c r="AL99" s="467">
        <f t="shared" si="31"/>
        <v>0</v>
      </c>
      <c r="AM99" s="467">
        <f t="shared" si="32"/>
        <v>0</v>
      </c>
      <c r="AN99" s="479">
        <f t="shared" si="33"/>
        <v>0</v>
      </c>
      <c r="AO99" s="479">
        <f t="shared" si="34"/>
        <v>0</v>
      </c>
      <c r="AP99" s="480">
        <f t="shared" si="35"/>
        <v>0</v>
      </c>
    </row>
    <row r="100" spans="1:42" ht="25.5" hidden="1" x14ac:dyDescent="0.25">
      <c r="A100" s="305" t="s">
        <v>23</v>
      </c>
      <c r="B100" s="305" t="s">
        <v>24</v>
      </c>
      <c r="C100" s="316" t="s">
        <v>201</v>
      </c>
      <c r="D100" s="469" t="s">
        <v>25</v>
      </c>
      <c r="E100" s="470" t="s">
        <v>26</v>
      </c>
      <c r="F100" s="306" t="s">
        <v>27</v>
      </c>
      <c r="G100" s="307">
        <v>10</v>
      </c>
      <c r="H100" s="472">
        <v>15</v>
      </c>
      <c r="I100" s="308">
        <v>0.03</v>
      </c>
      <c r="J100" s="475">
        <v>35</v>
      </c>
      <c r="K100" s="315"/>
      <c r="L100" s="310">
        <v>0.1</v>
      </c>
      <c r="M100" s="311">
        <f t="shared" si="28"/>
        <v>150</v>
      </c>
      <c r="N100" s="317" t="s">
        <v>199</v>
      </c>
      <c r="O100" s="318">
        <v>43710</v>
      </c>
      <c r="P100" s="318"/>
      <c r="Q100" s="318"/>
      <c r="R100" s="318"/>
      <c r="S100" s="477"/>
      <c r="T100" s="478"/>
      <c r="U100" s="478"/>
      <c r="V100" s="478"/>
      <c r="W100" s="478"/>
      <c r="X100" s="478"/>
      <c r="Y100" s="478"/>
      <c r="Z100" s="478"/>
      <c r="AA100" s="478"/>
      <c r="AB100" s="478"/>
      <c r="AC100" s="246">
        <f t="shared" si="29"/>
        <v>145.5</v>
      </c>
      <c r="AD100" s="407">
        <f t="shared" si="27"/>
        <v>350</v>
      </c>
      <c r="AE100" s="246">
        <f t="shared" si="30"/>
        <v>2.4054982817869415</v>
      </c>
      <c r="AF100" s="407">
        <f>AD100*'Hypothése des ventes'!$G$37</f>
        <v>210</v>
      </c>
      <c r="AG100" s="407">
        <f>(AD100-(AD100*'Hypothése des ventes'!$H$36))*'Hypothése des ventes'!$H$37</f>
        <v>0</v>
      </c>
      <c r="AH100" s="407">
        <f>(AD100-(AD100*'Hypothése des ventes'!$I$36))*'Hypothése des ventes'!$I$37</f>
        <v>28</v>
      </c>
      <c r="AI100" s="407">
        <f>(AD100-(AD100*'Hypothése des ventes'!$J$36))*'Hypothése des ventes'!$J$37</f>
        <v>36.75</v>
      </c>
      <c r="AJ100" s="407">
        <f>(AD100-(AD100*'Hypothése des ventes'!$K$36))*'Hypothése des ventes'!$K$37</f>
        <v>17.5</v>
      </c>
      <c r="AK100" s="407">
        <f>-(AC100*'Hypothése des ventes'!$L$37)</f>
        <v>-7.2750000000000004</v>
      </c>
      <c r="AL100" s="407">
        <f t="shared" si="31"/>
        <v>14.55</v>
      </c>
      <c r="AM100" s="407">
        <f t="shared" si="32"/>
        <v>242.53000000000003</v>
      </c>
      <c r="AN100" s="246">
        <f t="shared" si="33"/>
        <v>1.6668728522336771</v>
      </c>
      <c r="AO100" s="246">
        <f t="shared" si="34"/>
        <v>97.03000000000003</v>
      </c>
      <c r="AP100" s="247">
        <f t="shared" si="35"/>
        <v>0.40007421762256223</v>
      </c>
    </row>
    <row r="101" spans="1:42" ht="25.5" hidden="1" x14ac:dyDescent="0.25">
      <c r="A101" s="305" t="s">
        <v>23</v>
      </c>
      <c r="B101" s="305" t="s">
        <v>24</v>
      </c>
      <c r="C101" s="316" t="s">
        <v>201</v>
      </c>
      <c r="D101" s="469" t="s">
        <v>28</v>
      </c>
      <c r="E101" s="470" t="s">
        <v>26</v>
      </c>
      <c r="F101" s="306" t="s">
        <v>27</v>
      </c>
      <c r="G101" s="307">
        <v>3</v>
      </c>
      <c r="H101" s="472">
        <v>15</v>
      </c>
      <c r="I101" s="308">
        <v>0.03</v>
      </c>
      <c r="J101" s="475">
        <v>35</v>
      </c>
      <c r="K101" s="315"/>
      <c r="L101" s="310"/>
      <c r="M101" s="311">
        <f t="shared" si="28"/>
        <v>45</v>
      </c>
      <c r="N101" s="317" t="s">
        <v>199</v>
      </c>
      <c r="O101" s="318">
        <v>43710</v>
      </c>
      <c r="P101" s="318"/>
      <c r="Q101" s="318"/>
      <c r="R101" s="318"/>
      <c r="S101" s="477"/>
      <c r="T101" s="478"/>
      <c r="U101" s="478"/>
      <c r="V101" s="478"/>
      <c r="W101" s="478"/>
      <c r="X101" s="478"/>
      <c r="Y101" s="478"/>
      <c r="Z101" s="478"/>
      <c r="AA101" s="478"/>
      <c r="AB101" s="478"/>
      <c r="AC101" s="246">
        <f t="shared" si="29"/>
        <v>43.650000000000006</v>
      </c>
      <c r="AD101" s="407">
        <f t="shared" si="27"/>
        <v>105</v>
      </c>
      <c r="AE101" s="246">
        <f t="shared" si="30"/>
        <v>2.4054982817869415</v>
      </c>
      <c r="AF101" s="407">
        <f>AD101*'Hypothése des ventes'!$G$37</f>
        <v>63</v>
      </c>
      <c r="AG101" s="407">
        <f>(AD101-(AD101*'Hypothése des ventes'!$H$36))*'Hypothése des ventes'!$H$37</f>
        <v>0</v>
      </c>
      <c r="AH101" s="407">
        <f>(AD101-(AD101*'Hypothése des ventes'!$I$36))*'Hypothése des ventes'!$I$37</f>
        <v>8.4</v>
      </c>
      <c r="AI101" s="407">
        <f>(AD101-(AD101*'Hypothése des ventes'!$J$36))*'Hypothése des ventes'!$J$37</f>
        <v>11.025</v>
      </c>
      <c r="AJ101" s="407">
        <f>(AD101-(AD101*'Hypothése des ventes'!$K$36))*'Hypothése des ventes'!$K$37</f>
        <v>5.25</v>
      </c>
      <c r="AK101" s="407">
        <f>-(AC101*'Hypothése des ventes'!$L$37)</f>
        <v>-2.1825000000000006</v>
      </c>
      <c r="AL101" s="407">
        <f t="shared" si="31"/>
        <v>0</v>
      </c>
      <c r="AM101" s="407">
        <f t="shared" si="32"/>
        <v>68.394000000000005</v>
      </c>
      <c r="AN101" s="246">
        <f t="shared" si="33"/>
        <v>1.566872852233677</v>
      </c>
      <c r="AO101" s="246">
        <f t="shared" si="34"/>
        <v>24.744</v>
      </c>
      <c r="AP101" s="247">
        <f t="shared" si="35"/>
        <v>0.3617861215896131</v>
      </c>
    </row>
    <row r="102" spans="1:42" ht="25.5" hidden="1" x14ac:dyDescent="0.25">
      <c r="A102" s="14" t="s">
        <v>23</v>
      </c>
      <c r="B102" s="14" t="s">
        <v>24</v>
      </c>
      <c r="C102" s="15" t="s">
        <v>201</v>
      </c>
      <c r="D102" s="490" t="s">
        <v>29</v>
      </c>
      <c r="E102" s="492" t="s">
        <v>26</v>
      </c>
      <c r="F102" s="16" t="s">
        <v>27</v>
      </c>
      <c r="G102" s="17">
        <v>3</v>
      </c>
      <c r="H102" s="493">
        <v>15</v>
      </c>
      <c r="I102" s="6">
        <v>0.03</v>
      </c>
      <c r="J102" s="494">
        <v>35</v>
      </c>
      <c r="K102" s="18"/>
      <c r="L102" s="19"/>
      <c r="M102" s="251">
        <f t="shared" si="28"/>
        <v>45</v>
      </c>
      <c r="N102" s="20" t="s">
        <v>199</v>
      </c>
      <c r="O102" s="21">
        <v>43710</v>
      </c>
      <c r="P102" s="21"/>
      <c r="Q102" s="21"/>
      <c r="R102" s="21"/>
      <c r="S102" s="496"/>
      <c r="T102" s="497"/>
      <c r="U102" s="497"/>
      <c r="V102" s="497"/>
      <c r="W102" s="497"/>
      <c r="X102" s="497"/>
      <c r="Y102" s="497"/>
      <c r="Z102" s="497"/>
      <c r="AA102" s="497"/>
      <c r="AB102" s="497"/>
      <c r="AC102" s="82">
        <f t="shared" si="29"/>
        <v>43.650000000000006</v>
      </c>
      <c r="AD102" s="33">
        <f t="shared" si="27"/>
        <v>105</v>
      </c>
      <c r="AE102" s="82">
        <f t="shared" si="30"/>
        <v>2.4054982817869415</v>
      </c>
      <c r="AF102" s="33">
        <f>AD102*'Hypothése des ventes'!$G$37</f>
        <v>63</v>
      </c>
      <c r="AG102" s="33">
        <f>(AD102-(AD102*'Hypothése des ventes'!$H$36))*'Hypothése des ventes'!$H$37</f>
        <v>0</v>
      </c>
      <c r="AH102" s="33">
        <f>(AD102-(AD102*'Hypothése des ventes'!$I$36))*'Hypothése des ventes'!$I$37</f>
        <v>8.4</v>
      </c>
      <c r="AI102" s="33">
        <f>(AD102-(AD102*'Hypothése des ventes'!$J$36))*'Hypothése des ventes'!$J$37</f>
        <v>11.025</v>
      </c>
      <c r="AJ102" s="33">
        <f>(AD102-(AD102*'Hypothése des ventes'!$K$36))*'Hypothése des ventes'!$K$37</f>
        <v>5.25</v>
      </c>
      <c r="AK102" s="33">
        <f>-(AC102*'Hypothése des ventes'!$L$37)</f>
        <v>-2.1825000000000006</v>
      </c>
      <c r="AL102" s="33">
        <f t="shared" si="31"/>
        <v>0</v>
      </c>
      <c r="AM102" s="33">
        <f t="shared" si="32"/>
        <v>68.394000000000005</v>
      </c>
      <c r="AN102" s="82">
        <f t="shared" si="33"/>
        <v>1.566872852233677</v>
      </c>
      <c r="AO102" s="82">
        <f t="shared" si="34"/>
        <v>24.744</v>
      </c>
      <c r="AP102" s="83">
        <f t="shared" si="35"/>
        <v>0.3617861215896131</v>
      </c>
    </row>
    <row r="103" spans="1:42" hidden="1" x14ac:dyDescent="0.25">
      <c r="A103" s="14" t="s">
        <v>23</v>
      </c>
      <c r="B103" s="14" t="s">
        <v>30</v>
      </c>
      <c r="C103" s="15" t="s">
        <v>201</v>
      </c>
      <c r="D103" s="490" t="s">
        <v>31</v>
      </c>
      <c r="E103" s="491" t="s">
        <v>32</v>
      </c>
      <c r="F103" s="16" t="s">
        <v>33</v>
      </c>
      <c r="G103" s="17">
        <v>5</v>
      </c>
      <c r="H103" s="493">
        <v>30</v>
      </c>
      <c r="I103" s="6">
        <v>0.03</v>
      </c>
      <c r="J103" s="494">
        <v>70</v>
      </c>
      <c r="K103" s="18"/>
      <c r="L103" s="19"/>
      <c r="M103" s="251">
        <f t="shared" si="28"/>
        <v>150</v>
      </c>
      <c r="N103" s="20" t="s">
        <v>199</v>
      </c>
      <c r="O103" s="495"/>
      <c r="P103" s="495"/>
      <c r="Q103" s="495"/>
      <c r="R103" s="495"/>
      <c r="S103" s="496"/>
      <c r="T103" s="497"/>
      <c r="U103" s="497"/>
      <c r="V103" s="497">
        <v>1</v>
      </c>
      <c r="W103" s="497">
        <v>1</v>
      </c>
      <c r="X103" s="497">
        <v>1</v>
      </c>
      <c r="Y103" s="497">
        <v>1</v>
      </c>
      <c r="Z103" s="497">
        <v>1</v>
      </c>
      <c r="AA103" s="497"/>
      <c r="AB103" s="497"/>
      <c r="AC103" s="82">
        <f t="shared" si="29"/>
        <v>145.5</v>
      </c>
      <c r="AD103" s="33">
        <f t="shared" si="27"/>
        <v>350</v>
      </c>
      <c r="AE103" s="82">
        <f t="shared" si="30"/>
        <v>2.4054982817869415</v>
      </c>
      <c r="AF103" s="33">
        <f>AD103*'Hypothése des ventes'!$G$37</f>
        <v>210</v>
      </c>
      <c r="AG103" s="33">
        <f>(AD103-(AD103*'Hypothése des ventes'!$H$36))*'Hypothése des ventes'!$H$37</f>
        <v>0</v>
      </c>
      <c r="AH103" s="33">
        <f>(AD103-(AD103*'Hypothése des ventes'!$I$36))*'Hypothése des ventes'!$I$37</f>
        <v>28</v>
      </c>
      <c r="AI103" s="33">
        <f>(AD103-(AD103*'Hypothése des ventes'!$J$36))*'Hypothése des ventes'!$J$37</f>
        <v>36.75</v>
      </c>
      <c r="AJ103" s="33">
        <f>(AD103-(AD103*'Hypothése des ventes'!$K$36))*'Hypothése des ventes'!$K$37</f>
        <v>17.5</v>
      </c>
      <c r="AK103" s="33">
        <f>-(AC103*'Hypothése des ventes'!$L$37)</f>
        <v>-7.2750000000000004</v>
      </c>
      <c r="AL103" s="33">
        <f t="shared" si="31"/>
        <v>0</v>
      </c>
      <c r="AM103" s="33">
        <f t="shared" si="32"/>
        <v>227.98000000000002</v>
      </c>
      <c r="AN103" s="82">
        <f t="shared" si="33"/>
        <v>1.566872852233677</v>
      </c>
      <c r="AO103" s="82">
        <f t="shared" si="34"/>
        <v>82.480000000000018</v>
      </c>
      <c r="AP103" s="83">
        <f t="shared" si="35"/>
        <v>0.36178612158961315</v>
      </c>
    </row>
    <row r="104" spans="1:42" hidden="1" x14ac:dyDescent="0.25">
      <c r="A104" s="14" t="s">
        <v>23</v>
      </c>
      <c r="B104" s="14" t="s">
        <v>34</v>
      </c>
      <c r="C104" s="15" t="s">
        <v>201</v>
      </c>
      <c r="D104" s="490" t="s">
        <v>35</v>
      </c>
      <c r="E104" s="491" t="s">
        <v>36</v>
      </c>
      <c r="F104" s="16" t="s">
        <v>33</v>
      </c>
      <c r="G104" s="17">
        <v>4</v>
      </c>
      <c r="H104" s="22">
        <v>39</v>
      </c>
      <c r="I104" s="6">
        <v>0.03</v>
      </c>
      <c r="J104" s="23">
        <v>90</v>
      </c>
      <c r="K104" s="18"/>
      <c r="L104" s="19"/>
      <c r="M104" s="251">
        <f t="shared" si="28"/>
        <v>156</v>
      </c>
      <c r="N104" s="20" t="s">
        <v>199</v>
      </c>
      <c r="O104" s="495"/>
      <c r="P104" s="495"/>
      <c r="Q104" s="495"/>
      <c r="R104" s="495"/>
      <c r="S104" s="496"/>
      <c r="T104" s="497"/>
      <c r="U104" s="497"/>
      <c r="V104" s="497"/>
      <c r="W104" s="497">
        <v>1</v>
      </c>
      <c r="X104" s="497">
        <v>1</v>
      </c>
      <c r="Y104" s="497">
        <v>1</v>
      </c>
      <c r="Z104" s="497">
        <v>1</v>
      </c>
      <c r="AA104" s="497"/>
      <c r="AB104" s="497"/>
      <c r="AC104" s="82">
        <f t="shared" si="29"/>
        <v>151.32</v>
      </c>
      <c r="AD104" s="33">
        <f t="shared" si="27"/>
        <v>360</v>
      </c>
      <c r="AE104" s="82">
        <f t="shared" si="30"/>
        <v>2.3790642347343378</v>
      </c>
      <c r="AF104" s="33">
        <f>AD104*'Hypothése des ventes'!$G$37</f>
        <v>216</v>
      </c>
      <c r="AG104" s="33">
        <f>(AD104-(AD104*'Hypothése des ventes'!$H$36))*'Hypothése des ventes'!$H$37</f>
        <v>0</v>
      </c>
      <c r="AH104" s="33">
        <f>(AD104-(AD104*'Hypothése des ventes'!$I$36))*'Hypothése des ventes'!$I$37</f>
        <v>28.8</v>
      </c>
      <c r="AI104" s="33">
        <f>(AD104-(AD104*'Hypothése des ventes'!$J$36))*'Hypothése des ventes'!$J$37</f>
        <v>37.799999999999997</v>
      </c>
      <c r="AJ104" s="33">
        <f>(AD104-(AD104*'Hypothése des ventes'!$K$36))*'Hypothése des ventes'!$K$37</f>
        <v>18</v>
      </c>
      <c r="AK104" s="33">
        <f>-(AC104*'Hypothése des ventes'!$L$37)</f>
        <v>-7.5659999999999998</v>
      </c>
      <c r="AL104" s="33">
        <f t="shared" si="31"/>
        <v>0</v>
      </c>
      <c r="AM104" s="33">
        <f t="shared" si="32"/>
        <v>234.42720000000006</v>
      </c>
      <c r="AN104" s="82">
        <f t="shared" si="33"/>
        <v>1.5492149088025382</v>
      </c>
      <c r="AO104" s="82">
        <f t="shared" si="34"/>
        <v>83.107200000000063</v>
      </c>
      <c r="AP104" s="83">
        <f t="shared" si="35"/>
        <v>0.35451176314011362</v>
      </c>
    </row>
    <row r="105" spans="1:42" ht="30" hidden="1" x14ac:dyDescent="0.25">
      <c r="A105" s="305" t="s">
        <v>23</v>
      </c>
      <c r="B105" s="305" t="s">
        <v>34</v>
      </c>
      <c r="C105" s="316" t="s">
        <v>201</v>
      </c>
      <c r="D105" s="457" t="s">
        <v>37</v>
      </c>
      <c r="E105" s="458" t="s">
        <v>36</v>
      </c>
      <c r="F105" s="306" t="s">
        <v>33</v>
      </c>
      <c r="G105" s="305">
        <v>4</v>
      </c>
      <c r="H105" s="417">
        <v>39</v>
      </c>
      <c r="I105" s="308">
        <v>0.03</v>
      </c>
      <c r="J105" s="418">
        <v>90</v>
      </c>
      <c r="K105" s="315"/>
      <c r="L105" s="310"/>
      <c r="M105" s="311">
        <f t="shared" si="28"/>
        <v>156</v>
      </c>
      <c r="N105" s="317" t="s">
        <v>199</v>
      </c>
      <c r="O105" s="459"/>
      <c r="P105" s="459"/>
      <c r="Q105" s="459"/>
      <c r="R105" s="459"/>
      <c r="S105" s="460"/>
      <c r="T105" s="460"/>
      <c r="U105" s="460"/>
      <c r="V105" s="460"/>
      <c r="W105" s="460">
        <v>1</v>
      </c>
      <c r="X105" s="460">
        <v>1</v>
      </c>
      <c r="Y105" s="460">
        <v>1</v>
      </c>
      <c r="Z105" s="460">
        <v>1</v>
      </c>
      <c r="AA105" s="460"/>
      <c r="AB105" s="460"/>
      <c r="AC105" s="246">
        <f t="shared" si="29"/>
        <v>151.32</v>
      </c>
      <c r="AD105" s="407">
        <f t="shared" si="27"/>
        <v>360</v>
      </c>
      <c r="AE105" s="246">
        <f t="shared" si="30"/>
        <v>2.3790642347343378</v>
      </c>
      <c r="AF105" s="407">
        <f>AD105*'Hypothése des ventes'!$G$37</f>
        <v>216</v>
      </c>
      <c r="AG105" s="407">
        <f>(AD105-(AD105*'Hypothése des ventes'!$H$36))*'Hypothése des ventes'!$H$37</f>
        <v>0</v>
      </c>
      <c r="AH105" s="407">
        <f>(AD105-(AD105*'Hypothése des ventes'!$I$36))*'Hypothése des ventes'!$I$37</f>
        <v>28.8</v>
      </c>
      <c r="AI105" s="407">
        <f>(AD105-(AD105*'Hypothése des ventes'!$J$36))*'Hypothése des ventes'!$J$37</f>
        <v>37.799999999999997</v>
      </c>
      <c r="AJ105" s="407">
        <f>(AD105-(AD105*'Hypothése des ventes'!$K$36))*'Hypothése des ventes'!$K$37</f>
        <v>18</v>
      </c>
      <c r="AK105" s="407">
        <f>-(AC105*'Hypothése des ventes'!$L$37)</f>
        <v>-7.5659999999999998</v>
      </c>
      <c r="AL105" s="407">
        <f t="shared" si="31"/>
        <v>0</v>
      </c>
      <c r="AM105" s="407">
        <f t="shared" si="32"/>
        <v>234.42720000000006</v>
      </c>
      <c r="AN105" s="246">
        <f t="shared" si="33"/>
        <v>1.5492149088025382</v>
      </c>
      <c r="AO105" s="246">
        <f t="shared" si="34"/>
        <v>83.107200000000063</v>
      </c>
      <c r="AP105" s="247">
        <f t="shared" si="35"/>
        <v>0.35451176314011362</v>
      </c>
    </row>
    <row r="106" spans="1:42" ht="30" hidden="1" x14ac:dyDescent="0.25">
      <c r="A106" s="14" t="s">
        <v>23</v>
      </c>
      <c r="B106" s="14" t="s">
        <v>34</v>
      </c>
      <c r="C106" s="15" t="s">
        <v>201</v>
      </c>
      <c r="D106" s="24" t="s">
        <v>38</v>
      </c>
      <c r="E106" s="25" t="s">
        <v>39</v>
      </c>
      <c r="F106" s="16" t="s">
        <v>33</v>
      </c>
      <c r="G106" s="14">
        <v>5</v>
      </c>
      <c r="H106" s="22">
        <v>35</v>
      </c>
      <c r="I106" s="6">
        <v>0.03</v>
      </c>
      <c r="J106" s="23">
        <v>80</v>
      </c>
      <c r="K106" s="18"/>
      <c r="L106" s="19"/>
      <c r="M106" s="251">
        <f t="shared" si="28"/>
        <v>175</v>
      </c>
      <c r="N106" s="20" t="s">
        <v>199</v>
      </c>
      <c r="O106" s="27"/>
      <c r="P106" s="27"/>
      <c r="Q106" s="27"/>
      <c r="R106" s="27"/>
      <c r="S106" s="53"/>
      <c r="T106" s="53"/>
      <c r="U106" s="53"/>
      <c r="V106" s="53"/>
      <c r="W106" s="53">
        <v>1</v>
      </c>
      <c r="X106" s="53">
        <v>1</v>
      </c>
      <c r="Y106" s="53">
        <v>1</v>
      </c>
      <c r="Z106" s="53">
        <v>1</v>
      </c>
      <c r="AA106" s="53">
        <v>1</v>
      </c>
      <c r="AB106" s="53"/>
      <c r="AC106" s="82">
        <f t="shared" si="29"/>
        <v>169.75</v>
      </c>
      <c r="AD106" s="33">
        <f t="shared" si="27"/>
        <v>400</v>
      </c>
      <c r="AE106" s="82">
        <f t="shared" si="30"/>
        <v>2.3564064801178204</v>
      </c>
      <c r="AF106" s="33">
        <f>AD106*'Hypothése des ventes'!$G$37</f>
        <v>240</v>
      </c>
      <c r="AG106" s="33">
        <f>(AD106-(AD106*'Hypothése des ventes'!$H$36))*'Hypothése des ventes'!$H$37</f>
        <v>0</v>
      </c>
      <c r="AH106" s="33">
        <f>(AD106-(AD106*'Hypothése des ventes'!$I$36))*'Hypothése des ventes'!$I$37</f>
        <v>32</v>
      </c>
      <c r="AI106" s="33">
        <f>(AD106-(AD106*'Hypothése des ventes'!$J$36))*'Hypothése des ventes'!$J$37</f>
        <v>42</v>
      </c>
      <c r="AJ106" s="33">
        <f>(AD106-(AD106*'Hypothése des ventes'!$K$36))*'Hypothése des ventes'!$K$37</f>
        <v>20</v>
      </c>
      <c r="AK106" s="33">
        <f>-(AC106*'Hypothése des ventes'!$L$37)</f>
        <v>-8.4875000000000007</v>
      </c>
      <c r="AL106" s="33">
        <f t="shared" si="31"/>
        <v>0</v>
      </c>
      <c r="AM106" s="33">
        <f t="shared" si="32"/>
        <v>260.41000000000003</v>
      </c>
      <c r="AN106" s="82">
        <f t="shared" si="33"/>
        <v>1.5340795287187041</v>
      </c>
      <c r="AO106" s="82">
        <f t="shared" si="34"/>
        <v>90.660000000000025</v>
      </c>
      <c r="AP106" s="83">
        <f t="shared" si="35"/>
        <v>0.34814331246879926</v>
      </c>
    </row>
    <row r="107" spans="1:42" hidden="1" x14ac:dyDescent="0.25">
      <c r="A107" s="14" t="s">
        <v>23</v>
      </c>
      <c r="B107" s="14" t="s">
        <v>40</v>
      </c>
      <c r="C107" s="15" t="s">
        <v>201</v>
      </c>
      <c r="D107" s="24" t="s">
        <v>41</v>
      </c>
      <c r="E107" s="25" t="s">
        <v>42</v>
      </c>
      <c r="F107" s="16" t="s">
        <v>33</v>
      </c>
      <c r="G107" s="14">
        <v>5</v>
      </c>
      <c r="H107" s="22">
        <v>43</v>
      </c>
      <c r="I107" s="6">
        <v>0.03</v>
      </c>
      <c r="J107" s="23">
        <v>100</v>
      </c>
      <c r="K107" s="18"/>
      <c r="L107" s="19"/>
      <c r="M107" s="251">
        <f t="shared" si="28"/>
        <v>215</v>
      </c>
      <c r="N107" s="20" t="s">
        <v>199</v>
      </c>
      <c r="O107" s="27"/>
      <c r="P107" s="27"/>
      <c r="Q107" s="27"/>
      <c r="R107" s="27"/>
      <c r="S107" s="53"/>
      <c r="T107" s="53"/>
      <c r="U107" s="53"/>
      <c r="V107" s="53">
        <v>2</v>
      </c>
      <c r="W107" s="53">
        <v>1</v>
      </c>
      <c r="X107" s="53">
        <v>1</v>
      </c>
      <c r="Y107" s="53">
        <v>1</v>
      </c>
      <c r="Z107" s="53"/>
      <c r="AA107" s="53"/>
      <c r="AB107" s="53"/>
      <c r="AC107" s="82">
        <f t="shared" si="29"/>
        <v>208.55</v>
      </c>
      <c r="AD107" s="33">
        <f t="shared" si="27"/>
        <v>500</v>
      </c>
      <c r="AE107" s="82">
        <f t="shared" si="30"/>
        <v>2.397506593143131</v>
      </c>
      <c r="AF107" s="33">
        <f>AD107*'Hypothése des ventes'!$G$37</f>
        <v>300</v>
      </c>
      <c r="AG107" s="33">
        <f>(AD107-(AD107*'Hypothése des ventes'!$H$36))*'Hypothése des ventes'!$H$37</f>
        <v>0</v>
      </c>
      <c r="AH107" s="33">
        <f>(AD107-(AD107*'Hypothése des ventes'!$I$36))*'Hypothése des ventes'!$I$37</f>
        <v>40</v>
      </c>
      <c r="AI107" s="33">
        <f>(AD107-(AD107*'Hypothése des ventes'!$J$36))*'Hypothése des ventes'!$J$37</f>
        <v>52.5</v>
      </c>
      <c r="AJ107" s="33">
        <f>(AD107-(AD107*'Hypothése des ventes'!$K$36))*'Hypothése des ventes'!$K$37</f>
        <v>25</v>
      </c>
      <c r="AK107" s="33">
        <f>-(AC107*'Hypothése des ventes'!$L$37)</f>
        <v>-10.427500000000002</v>
      </c>
      <c r="AL107" s="33">
        <f t="shared" si="31"/>
        <v>0</v>
      </c>
      <c r="AM107" s="33">
        <f t="shared" si="32"/>
        <v>325.65800000000002</v>
      </c>
      <c r="AN107" s="82">
        <f t="shared" si="33"/>
        <v>1.5615344042196115</v>
      </c>
      <c r="AO107" s="82">
        <f t="shared" si="34"/>
        <v>117.108</v>
      </c>
      <c r="AP107" s="83">
        <f t="shared" si="35"/>
        <v>0.35960424740064728</v>
      </c>
    </row>
    <row r="108" spans="1:42" hidden="1" x14ac:dyDescent="0.25">
      <c r="A108" s="14" t="s">
        <v>23</v>
      </c>
      <c r="B108" s="14" t="s">
        <v>40</v>
      </c>
      <c r="C108" s="15" t="s">
        <v>201</v>
      </c>
      <c r="D108" s="24" t="s">
        <v>43</v>
      </c>
      <c r="E108" s="25" t="s">
        <v>42</v>
      </c>
      <c r="F108" s="16" t="s">
        <v>33</v>
      </c>
      <c r="G108" s="14">
        <v>5</v>
      </c>
      <c r="H108" s="22">
        <v>43</v>
      </c>
      <c r="I108" s="6">
        <v>0.03</v>
      </c>
      <c r="J108" s="23">
        <v>100</v>
      </c>
      <c r="K108" s="18"/>
      <c r="L108" s="19"/>
      <c r="M108" s="251">
        <f t="shared" si="28"/>
        <v>215</v>
      </c>
      <c r="N108" s="20" t="s">
        <v>199</v>
      </c>
      <c r="O108" s="27"/>
      <c r="P108" s="27"/>
      <c r="Q108" s="27"/>
      <c r="R108" s="27"/>
      <c r="S108" s="53"/>
      <c r="T108" s="53"/>
      <c r="U108" s="53">
        <v>1</v>
      </c>
      <c r="V108" s="53">
        <v>2</v>
      </c>
      <c r="W108" s="53">
        <v>1</v>
      </c>
      <c r="X108" s="53">
        <v>1</v>
      </c>
      <c r="Y108" s="53"/>
      <c r="Z108" s="53"/>
      <c r="AA108" s="53"/>
      <c r="AB108" s="53"/>
      <c r="AC108" s="82">
        <f t="shared" si="29"/>
        <v>208.55</v>
      </c>
      <c r="AD108" s="33">
        <f t="shared" si="27"/>
        <v>500</v>
      </c>
      <c r="AE108" s="82">
        <f t="shared" si="30"/>
        <v>2.397506593143131</v>
      </c>
      <c r="AF108" s="33">
        <f>AD108*'Hypothése des ventes'!$G$37</f>
        <v>300</v>
      </c>
      <c r="AG108" s="33">
        <f>(AD108-(AD108*'Hypothése des ventes'!$H$36))*'Hypothése des ventes'!$H$37</f>
        <v>0</v>
      </c>
      <c r="AH108" s="33">
        <f>(AD108-(AD108*'Hypothése des ventes'!$I$36))*'Hypothése des ventes'!$I$37</f>
        <v>40</v>
      </c>
      <c r="AI108" s="33">
        <f>(AD108-(AD108*'Hypothése des ventes'!$J$36))*'Hypothése des ventes'!$J$37</f>
        <v>52.5</v>
      </c>
      <c r="AJ108" s="33">
        <f>(AD108-(AD108*'Hypothése des ventes'!$K$36))*'Hypothése des ventes'!$K$37</f>
        <v>25</v>
      </c>
      <c r="AK108" s="33">
        <f>-(AC108*'Hypothése des ventes'!$L$37)</f>
        <v>-10.427500000000002</v>
      </c>
      <c r="AL108" s="33">
        <f t="shared" si="31"/>
        <v>0</v>
      </c>
      <c r="AM108" s="33">
        <f t="shared" si="32"/>
        <v>325.65800000000002</v>
      </c>
      <c r="AN108" s="82">
        <f t="shared" si="33"/>
        <v>1.5615344042196115</v>
      </c>
      <c r="AO108" s="82">
        <f t="shared" si="34"/>
        <v>117.108</v>
      </c>
      <c r="AP108" s="83">
        <f t="shared" si="35"/>
        <v>0.35960424740064728</v>
      </c>
    </row>
    <row r="109" spans="1:42" ht="30" hidden="1" x14ac:dyDescent="0.25">
      <c r="A109" s="14" t="s">
        <v>23</v>
      </c>
      <c r="B109" s="14" t="s">
        <v>44</v>
      </c>
      <c r="C109" s="15" t="s">
        <v>201</v>
      </c>
      <c r="D109" s="24" t="s">
        <v>45</v>
      </c>
      <c r="E109" s="25" t="s">
        <v>46</v>
      </c>
      <c r="F109" s="16" t="s">
        <v>33</v>
      </c>
      <c r="G109" s="14">
        <v>6</v>
      </c>
      <c r="H109" s="22">
        <v>61</v>
      </c>
      <c r="I109" s="6">
        <v>0.03</v>
      </c>
      <c r="J109" s="23">
        <v>140</v>
      </c>
      <c r="K109" s="18"/>
      <c r="L109" s="19"/>
      <c r="M109" s="251">
        <f t="shared" si="28"/>
        <v>366</v>
      </c>
      <c r="N109" s="20" t="s">
        <v>199</v>
      </c>
      <c r="O109" s="27"/>
      <c r="P109" s="27"/>
      <c r="Q109" s="27"/>
      <c r="R109" s="27"/>
      <c r="S109" s="53"/>
      <c r="T109" s="53"/>
      <c r="U109" s="53"/>
      <c r="V109" s="53">
        <v>1</v>
      </c>
      <c r="W109" s="53">
        <v>1</v>
      </c>
      <c r="X109" s="53">
        <v>2</v>
      </c>
      <c r="Y109" s="53">
        <v>1</v>
      </c>
      <c r="Z109" s="53">
        <v>1</v>
      </c>
      <c r="AA109" s="53"/>
      <c r="AB109" s="53"/>
      <c r="AC109" s="82">
        <f t="shared" si="29"/>
        <v>355.02</v>
      </c>
      <c r="AD109" s="33">
        <f t="shared" si="27"/>
        <v>840</v>
      </c>
      <c r="AE109" s="82">
        <f t="shared" si="30"/>
        <v>2.3660638837248609</v>
      </c>
      <c r="AF109" s="33">
        <f>AD109*'Hypothése des ventes'!$G$37</f>
        <v>504</v>
      </c>
      <c r="AG109" s="33">
        <f>(AD109-(AD109*'Hypothése des ventes'!$H$36))*'Hypothése des ventes'!$H$37</f>
        <v>0</v>
      </c>
      <c r="AH109" s="33">
        <f>(AD109-(AD109*'Hypothése des ventes'!$I$36))*'Hypothése des ventes'!$I$37</f>
        <v>67.2</v>
      </c>
      <c r="AI109" s="33">
        <f>(AD109-(AD109*'Hypothése des ventes'!$J$36))*'Hypothése des ventes'!$J$37</f>
        <v>88.2</v>
      </c>
      <c r="AJ109" s="33">
        <f>(AD109-(AD109*'Hypothése des ventes'!$K$36))*'Hypothése des ventes'!$K$37</f>
        <v>42</v>
      </c>
      <c r="AK109" s="33">
        <f>-(AC109*'Hypothése des ventes'!$L$37)</f>
        <v>-17.751000000000001</v>
      </c>
      <c r="AL109" s="33">
        <f t="shared" si="31"/>
        <v>0</v>
      </c>
      <c r="AM109" s="33">
        <f t="shared" si="32"/>
        <v>546.91920000000016</v>
      </c>
      <c r="AN109" s="82">
        <f t="shared" si="33"/>
        <v>1.5405306743282074</v>
      </c>
      <c r="AO109" s="82">
        <f t="shared" si="34"/>
        <v>191.89920000000018</v>
      </c>
      <c r="AP109" s="83">
        <f t="shared" si="35"/>
        <v>0.35087303572447287</v>
      </c>
    </row>
    <row r="110" spans="1:42" ht="30" hidden="1" x14ac:dyDescent="0.25">
      <c r="A110" s="14" t="s">
        <v>23</v>
      </c>
      <c r="B110" s="14" t="s">
        <v>44</v>
      </c>
      <c r="C110" s="15" t="s">
        <v>201</v>
      </c>
      <c r="D110" s="24" t="s">
        <v>47</v>
      </c>
      <c r="E110" s="25" t="s">
        <v>46</v>
      </c>
      <c r="F110" s="16" t="s">
        <v>33</v>
      </c>
      <c r="G110" s="14">
        <v>5</v>
      </c>
      <c r="H110" s="22">
        <v>61</v>
      </c>
      <c r="I110" s="6">
        <v>0.03</v>
      </c>
      <c r="J110" s="23">
        <v>140</v>
      </c>
      <c r="K110" s="18"/>
      <c r="L110" s="19"/>
      <c r="M110" s="251">
        <f t="shared" si="28"/>
        <v>305</v>
      </c>
      <c r="N110" s="20" t="s">
        <v>199</v>
      </c>
      <c r="O110" s="27"/>
      <c r="P110" s="27"/>
      <c r="Q110" s="27"/>
      <c r="R110" s="27"/>
      <c r="S110" s="53"/>
      <c r="T110" s="53"/>
      <c r="U110" s="53"/>
      <c r="V110" s="53"/>
      <c r="W110" s="53">
        <v>1</v>
      </c>
      <c r="X110" s="53">
        <v>1</v>
      </c>
      <c r="Y110" s="53">
        <v>1</v>
      </c>
      <c r="Z110" s="53">
        <v>1</v>
      </c>
      <c r="AA110" s="53">
        <v>1</v>
      </c>
      <c r="AB110" s="53"/>
      <c r="AC110" s="82">
        <f t="shared" si="29"/>
        <v>295.85000000000002</v>
      </c>
      <c r="AD110" s="33">
        <f t="shared" si="27"/>
        <v>700</v>
      </c>
      <c r="AE110" s="82">
        <f t="shared" si="30"/>
        <v>2.3660638837248604</v>
      </c>
      <c r="AF110" s="33">
        <f>AD110*'Hypothése des ventes'!$G$37</f>
        <v>420</v>
      </c>
      <c r="AG110" s="33">
        <f>(AD110-(AD110*'Hypothése des ventes'!$H$36))*'Hypothése des ventes'!$H$37</f>
        <v>0</v>
      </c>
      <c r="AH110" s="33">
        <f>(AD110-(AD110*'Hypothése des ventes'!$I$36))*'Hypothése des ventes'!$I$37</f>
        <v>56</v>
      </c>
      <c r="AI110" s="33">
        <f>(AD110-(AD110*'Hypothése des ventes'!$J$36))*'Hypothése des ventes'!$J$37</f>
        <v>73.5</v>
      </c>
      <c r="AJ110" s="33">
        <f>(AD110-(AD110*'Hypothése des ventes'!$K$36))*'Hypothése des ventes'!$K$37</f>
        <v>35</v>
      </c>
      <c r="AK110" s="33">
        <f>-(AC110*'Hypothése des ventes'!$L$37)</f>
        <v>-14.792500000000002</v>
      </c>
      <c r="AL110" s="33">
        <f t="shared" si="31"/>
        <v>0</v>
      </c>
      <c r="AM110" s="33">
        <f t="shared" si="32"/>
        <v>455.76600000000002</v>
      </c>
      <c r="AN110" s="82">
        <f t="shared" si="33"/>
        <v>1.5405306743282068</v>
      </c>
      <c r="AO110" s="82">
        <f t="shared" si="34"/>
        <v>159.916</v>
      </c>
      <c r="AP110" s="83">
        <f t="shared" si="35"/>
        <v>0.35087303572447265</v>
      </c>
    </row>
    <row r="111" spans="1:42" ht="30" hidden="1" x14ac:dyDescent="0.25">
      <c r="A111" s="14" t="s">
        <v>23</v>
      </c>
      <c r="B111" s="14" t="s">
        <v>44</v>
      </c>
      <c r="C111" s="15" t="s">
        <v>201</v>
      </c>
      <c r="D111" s="24" t="s">
        <v>48</v>
      </c>
      <c r="E111" s="25" t="s">
        <v>49</v>
      </c>
      <c r="F111" s="16" t="s">
        <v>33</v>
      </c>
      <c r="G111" s="14">
        <v>6</v>
      </c>
      <c r="H111" s="22">
        <v>70</v>
      </c>
      <c r="I111" s="6">
        <v>0.03</v>
      </c>
      <c r="J111" s="23">
        <v>160</v>
      </c>
      <c r="K111" s="18"/>
      <c r="L111" s="19"/>
      <c r="M111" s="251">
        <f t="shared" si="28"/>
        <v>420</v>
      </c>
      <c r="N111" s="20" t="s">
        <v>199</v>
      </c>
      <c r="O111" s="30"/>
      <c r="P111" s="30"/>
      <c r="Q111" s="30"/>
      <c r="R111" s="30"/>
      <c r="S111" s="53"/>
      <c r="T111" s="53"/>
      <c r="U111" s="53"/>
      <c r="V111" s="53">
        <v>1</v>
      </c>
      <c r="W111" s="53">
        <v>1</v>
      </c>
      <c r="X111" s="53">
        <v>2</v>
      </c>
      <c r="Y111" s="53">
        <v>1</v>
      </c>
      <c r="Z111" s="53">
        <v>1</v>
      </c>
      <c r="AA111" s="53"/>
      <c r="AB111" s="53"/>
      <c r="AC111" s="82">
        <f t="shared" si="29"/>
        <v>407.40000000000003</v>
      </c>
      <c r="AD111" s="33">
        <f t="shared" si="27"/>
        <v>960</v>
      </c>
      <c r="AE111" s="82">
        <f t="shared" si="30"/>
        <v>2.3564064801178199</v>
      </c>
      <c r="AF111" s="33">
        <f>AD111*'Hypothése des ventes'!$G$37</f>
        <v>576</v>
      </c>
      <c r="AG111" s="33">
        <f>(AD111-(AD111*'Hypothése des ventes'!$H$36))*'Hypothése des ventes'!$H$37</f>
        <v>0</v>
      </c>
      <c r="AH111" s="33">
        <f>(AD111-(AD111*'Hypothése des ventes'!$I$36))*'Hypothése des ventes'!$I$37</f>
        <v>76.800000000000011</v>
      </c>
      <c r="AI111" s="33">
        <f>(AD111-(AD111*'Hypothése des ventes'!$J$36))*'Hypothése des ventes'!$J$37</f>
        <v>100.8</v>
      </c>
      <c r="AJ111" s="33">
        <f>(AD111-(AD111*'Hypothése des ventes'!$K$36))*'Hypothése des ventes'!$K$37</f>
        <v>48</v>
      </c>
      <c r="AK111" s="33">
        <f>-(AC111*'Hypothése des ventes'!$L$37)</f>
        <v>-20.370000000000005</v>
      </c>
      <c r="AL111" s="33">
        <f t="shared" si="31"/>
        <v>0</v>
      </c>
      <c r="AM111" s="33">
        <f t="shared" si="32"/>
        <v>624.98399999999992</v>
      </c>
      <c r="AN111" s="82">
        <f t="shared" si="33"/>
        <v>1.5340795287187037</v>
      </c>
      <c r="AO111" s="82">
        <f t="shared" si="34"/>
        <v>217.58399999999989</v>
      </c>
      <c r="AP111" s="83">
        <f t="shared" si="35"/>
        <v>0.34814331246879909</v>
      </c>
    </row>
    <row r="112" spans="1:42" ht="30" hidden="1" x14ac:dyDescent="0.25">
      <c r="A112" s="14" t="s">
        <v>23</v>
      </c>
      <c r="B112" s="14" t="s">
        <v>50</v>
      </c>
      <c r="C112" s="15" t="s">
        <v>201</v>
      </c>
      <c r="D112" s="24" t="s">
        <v>51</v>
      </c>
      <c r="E112" s="25" t="s">
        <v>52</v>
      </c>
      <c r="F112" s="16" t="s">
        <v>27</v>
      </c>
      <c r="G112" s="14">
        <v>3</v>
      </c>
      <c r="H112" s="22">
        <v>13</v>
      </c>
      <c r="I112" s="6">
        <v>0.03</v>
      </c>
      <c r="J112" s="23">
        <v>30</v>
      </c>
      <c r="K112" s="18"/>
      <c r="L112" s="19"/>
      <c r="M112" s="251">
        <f t="shared" si="28"/>
        <v>39</v>
      </c>
      <c r="N112" s="20" t="s">
        <v>199</v>
      </c>
      <c r="O112" s="27"/>
      <c r="P112" s="27"/>
      <c r="Q112" s="27"/>
      <c r="R112" s="27"/>
      <c r="S112" s="53"/>
      <c r="T112" s="53"/>
      <c r="U112" s="53"/>
      <c r="V112" s="53"/>
      <c r="W112" s="53"/>
      <c r="X112" s="53"/>
      <c r="Y112" s="53"/>
      <c r="Z112" s="53"/>
      <c r="AA112" s="53"/>
      <c r="AB112" s="53"/>
      <c r="AC112" s="82">
        <f t="shared" si="29"/>
        <v>37.83</v>
      </c>
      <c r="AD112" s="33">
        <f t="shared" si="27"/>
        <v>90</v>
      </c>
      <c r="AE112" s="82">
        <f t="shared" si="30"/>
        <v>2.3790642347343378</v>
      </c>
      <c r="AF112" s="33">
        <f>AD112*'Hypothése des ventes'!$G$37</f>
        <v>54</v>
      </c>
      <c r="AG112" s="33">
        <f>(AD112-(AD112*'Hypothése des ventes'!$H$36))*'Hypothése des ventes'!$H$37</f>
        <v>0</v>
      </c>
      <c r="AH112" s="33">
        <f>(AD112-(AD112*'Hypothése des ventes'!$I$36))*'Hypothése des ventes'!$I$37</f>
        <v>7.2</v>
      </c>
      <c r="AI112" s="33">
        <f>(AD112-(AD112*'Hypothése des ventes'!$J$36))*'Hypothése des ventes'!$J$37</f>
        <v>9.4499999999999993</v>
      </c>
      <c r="AJ112" s="33">
        <f>(AD112-(AD112*'Hypothése des ventes'!$K$36))*'Hypothése des ventes'!$K$37</f>
        <v>4.5</v>
      </c>
      <c r="AK112" s="33">
        <f>-(AC112*'Hypothése des ventes'!$L$37)</f>
        <v>-1.8915</v>
      </c>
      <c r="AL112" s="33">
        <f t="shared" si="31"/>
        <v>0</v>
      </c>
      <c r="AM112" s="33">
        <f t="shared" si="32"/>
        <v>58.606800000000014</v>
      </c>
      <c r="AN112" s="82">
        <f t="shared" si="33"/>
        <v>1.5492149088025382</v>
      </c>
      <c r="AO112" s="82">
        <f t="shared" si="34"/>
        <v>20.776800000000016</v>
      </c>
      <c r="AP112" s="83">
        <f t="shared" si="35"/>
        <v>0.35451176314011362</v>
      </c>
    </row>
    <row r="113" spans="1:42" ht="30" hidden="1" x14ac:dyDescent="0.25">
      <c r="A113" s="305" t="s">
        <v>23</v>
      </c>
      <c r="B113" s="305" t="s">
        <v>50</v>
      </c>
      <c r="C113" s="316" t="s">
        <v>201</v>
      </c>
      <c r="D113" s="457" t="s">
        <v>53</v>
      </c>
      <c r="E113" s="458" t="s">
        <v>52</v>
      </c>
      <c r="F113" s="306" t="s">
        <v>27</v>
      </c>
      <c r="G113" s="305">
        <v>3</v>
      </c>
      <c r="H113" s="417">
        <v>13</v>
      </c>
      <c r="I113" s="308">
        <v>0.03</v>
      </c>
      <c r="J113" s="418">
        <v>30</v>
      </c>
      <c r="K113" s="315"/>
      <c r="L113" s="310"/>
      <c r="M113" s="311">
        <f t="shared" si="28"/>
        <v>39</v>
      </c>
      <c r="N113" s="317" t="s">
        <v>199</v>
      </c>
      <c r="O113" s="459"/>
      <c r="P113" s="459"/>
      <c r="Q113" s="459"/>
      <c r="R113" s="459"/>
      <c r="S113" s="460"/>
      <c r="T113" s="460"/>
      <c r="U113" s="460"/>
      <c r="V113" s="460"/>
      <c r="W113" s="460"/>
      <c r="X113" s="460"/>
      <c r="Y113" s="460"/>
      <c r="Z113" s="460"/>
      <c r="AA113" s="460"/>
      <c r="AB113" s="460"/>
      <c r="AC113" s="246">
        <f t="shared" si="29"/>
        <v>37.83</v>
      </c>
      <c r="AD113" s="407">
        <f t="shared" si="27"/>
        <v>90</v>
      </c>
      <c r="AE113" s="246">
        <f t="shared" si="30"/>
        <v>2.3790642347343378</v>
      </c>
      <c r="AF113" s="407">
        <f>AD113*'Hypothése des ventes'!$G$37</f>
        <v>54</v>
      </c>
      <c r="AG113" s="407">
        <f>(AD113-(AD113*'Hypothése des ventes'!$H$36))*'Hypothése des ventes'!$H$37</f>
        <v>0</v>
      </c>
      <c r="AH113" s="407">
        <f>(AD113-(AD113*'Hypothése des ventes'!$I$36))*'Hypothése des ventes'!$I$37</f>
        <v>7.2</v>
      </c>
      <c r="AI113" s="407">
        <f>(AD113-(AD113*'Hypothése des ventes'!$J$36))*'Hypothése des ventes'!$J$37</f>
        <v>9.4499999999999993</v>
      </c>
      <c r="AJ113" s="407">
        <f>(AD113-(AD113*'Hypothése des ventes'!$K$36))*'Hypothése des ventes'!$K$37</f>
        <v>4.5</v>
      </c>
      <c r="AK113" s="407">
        <f>-(AC113*'Hypothése des ventes'!$L$37)</f>
        <v>-1.8915</v>
      </c>
      <c r="AL113" s="407">
        <f t="shared" si="31"/>
        <v>0</v>
      </c>
      <c r="AM113" s="407">
        <f t="shared" si="32"/>
        <v>58.606800000000014</v>
      </c>
      <c r="AN113" s="246">
        <f t="shared" si="33"/>
        <v>1.5492149088025382</v>
      </c>
      <c r="AO113" s="246">
        <f t="shared" si="34"/>
        <v>20.776800000000016</v>
      </c>
      <c r="AP113" s="247">
        <f t="shared" si="35"/>
        <v>0.35451176314011362</v>
      </c>
    </row>
    <row r="114" spans="1:42" x14ac:dyDescent="0.25">
      <c r="A114" s="14">
        <v>7</v>
      </c>
      <c r="B114" s="14"/>
      <c r="C114" s="15" t="s">
        <v>201</v>
      </c>
      <c r="D114" s="410"/>
      <c r="E114" s="411"/>
      <c r="F114" s="16" t="s">
        <v>57</v>
      </c>
      <c r="G114" s="17"/>
      <c r="H114" s="22"/>
      <c r="I114" s="6"/>
      <c r="J114" s="23"/>
      <c r="K114" s="32"/>
      <c r="L114" s="19"/>
      <c r="M114" s="251">
        <f t="shared" si="28"/>
        <v>0</v>
      </c>
      <c r="N114" s="20" t="s">
        <v>202</v>
      </c>
      <c r="O114" s="21"/>
      <c r="P114" s="21"/>
      <c r="Q114" s="21"/>
      <c r="R114" s="21"/>
      <c r="S114" s="412"/>
      <c r="T114" s="414"/>
      <c r="U114" s="414"/>
      <c r="V114" s="414"/>
      <c r="W114" s="414"/>
      <c r="X114" s="414"/>
      <c r="Y114" s="414"/>
      <c r="Z114" s="414"/>
      <c r="AA114" s="414"/>
      <c r="AB114" s="414"/>
      <c r="AC114" s="82">
        <f t="shared" si="29"/>
        <v>0</v>
      </c>
      <c r="AD114" s="82">
        <f t="shared" si="27"/>
        <v>0</v>
      </c>
      <c r="AE114" s="82">
        <f t="shared" si="30"/>
        <v>0</v>
      </c>
      <c r="AF114" s="436">
        <f>AD114*'Hypothése des ventes'!$G$37</f>
        <v>0</v>
      </c>
      <c r="AG114" s="436">
        <f>(AD114-(AD114*'Hypothése des ventes'!$H$36))*'Hypothése des ventes'!$H$37</f>
        <v>0</v>
      </c>
      <c r="AH114" s="436">
        <f>(AD114-(AD114*'Hypothése des ventes'!$I$36))*'Hypothése des ventes'!$I$37</f>
        <v>0</v>
      </c>
      <c r="AI114" s="436">
        <f>(AD114-(AD114*'Hypothése des ventes'!$J$36))*'Hypothése des ventes'!$J$37</f>
        <v>0</v>
      </c>
      <c r="AJ114" s="436">
        <f>(AD114-(AD114*'Hypothése des ventes'!$K$36))*'Hypothése des ventes'!$K$37</f>
        <v>0</v>
      </c>
      <c r="AK114" s="436">
        <f>-(AC114*'Hypothése des ventes'!$L$37)</f>
        <v>0</v>
      </c>
      <c r="AL114" s="82">
        <f t="shared" si="31"/>
        <v>0</v>
      </c>
      <c r="AM114" s="82">
        <f t="shared" si="32"/>
        <v>0</v>
      </c>
      <c r="AN114" s="82">
        <f t="shared" si="33"/>
        <v>0</v>
      </c>
      <c r="AO114" s="82">
        <f t="shared" si="34"/>
        <v>0</v>
      </c>
      <c r="AP114" s="83">
        <f t="shared" si="35"/>
        <v>0</v>
      </c>
    </row>
    <row r="115" spans="1:42" x14ac:dyDescent="0.25">
      <c r="A115" s="14">
        <v>7</v>
      </c>
      <c r="B115" s="14"/>
      <c r="C115" s="15" t="s">
        <v>200</v>
      </c>
      <c r="D115" s="410"/>
      <c r="E115" s="411"/>
      <c r="F115" s="16" t="s">
        <v>57</v>
      </c>
      <c r="G115" s="17"/>
      <c r="H115" s="22"/>
      <c r="I115" s="6"/>
      <c r="J115" s="23"/>
      <c r="K115" s="32"/>
      <c r="L115" s="19"/>
      <c r="M115" s="251">
        <f t="shared" si="28"/>
        <v>0</v>
      </c>
      <c r="N115" s="20" t="s">
        <v>202</v>
      </c>
      <c r="O115" s="21"/>
      <c r="P115" s="21"/>
      <c r="Q115" s="21"/>
      <c r="R115" s="21"/>
      <c r="S115" s="412"/>
      <c r="T115" s="414"/>
      <c r="U115" s="414"/>
      <c r="V115" s="414"/>
      <c r="W115" s="414"/>
      <c r="X115" s="414"/>
      <c r="Y115" s="414"/>
      <c r="Z115" s="414"/>
      <c r="AA115" s="414"/>
      <c r="AB115" s="414"/>
      <c r="AC115" s="82">
        <f t="shared" si="29"/>
        <v>0</v>
      </c>
      <c r="AD115" s="82">
        <f t="shared" ref="AD115:AD146" si="36">G115*J115</f>
        <v>0</v>
      </c>
      <c r="AE115" s="82">
        <f t="shared" si="30"/>
        <v>0</v>
      </c>
      <c r="AF115" s="436">
        <f>AD115*'Hypothése des ventes'!$G$37</f>
        <v>0</v>
      </c>
      <c r="AG115" s="436">
        <f>(AD115-(AD115*'Hypothése des ventes'!$H$36))*'Hypothése des ventes'!$H$37</f>
        <v>0</v>
      </c>
      <c r="AH115" s="436">
        <f>(AD115-(AD115*'Hypothése des ventes'!$I$36))*'Hypothése des ventes'!$I$37</f>
        <v>0</v>
      </c>
      <c r="AI115" s="436">
        <f>(AD115-(AD115*'Hypothése des ventes'!$J$36))*'Hypothése des ventes'!$J$37</f>
        <v>0</v>
      </c>
      <c r="AJ115" s="436">
        <f>(AD115-(AD115*'Hypothése des ventes'!$K$36))*'Hypothése des ventes'!$K$37</f>
        <v>0</v>
      </c>
      <c r="AK115" s="436">
        <f>-(AC115*'Hypothése des ventes'!$L$37)</f>
        <v>0</v>
      </c>
      <c r="AL115" s="82">
        <f t="shared" si="31"/>
        <v>0</v>
      </c>
      <c r="AM115" s="82">
        <f t="shared" si="32"/>
        <v>0</v>
      </c>
      <c r="AN115" s="82">
        <f t="shared" si="33"/>
        <v>0</v>
      </c>
      <c r="AO115" s="82">
        <f t="shared" si="34"/>
        <v>0</v>
      </c>
      <c r="AP115" s="83">
        <f t="shared" si="35"/>
        <v>0</v>
      </c>
    </row>
    <row r="116" spans="1:42" hidden="1" x14ac:dyDescent="0.25">
      <c r="A116" s="14">
        <v>7</v>
      </c>
      <c r="B116" s="14"/>
      <c r="C116" s="15" t="s">
        <v>201</v>
      </c>
      <c r="D116" s="410"/>
      <c r="E116" s="411"/>
      <c r="F116" s="16" t="s">
        <v>57</v>
      </c>
      <c r="G116" s="17"/>
      <c r="H116" s="22"/>
      <c r="I116" s="6"/>
      <c r="J116" s="23"/>
      <c r="K116" s="32"/>
      <c r="L116" s="19"/>
      <c r="M116" s="251">
        <f t="shared" si="28"/>
        <v>0</v>
      </c>
      <c r="N116" s="20" t="s">
        <v>199</v>
      </c>
      <c r="O116" s="21"/>
      <c r="P116" s="21"/>
      <c r="Q116" s="21"/>
      <c r="R116" s="21"/>
      <c r="S116" s="412"/>
      <c r="T116" s="414"/>
      <c r="U116" s="414"/>
      <c r="V116" s="414"/>
      <c r="W116" s="414"/>
      <c r="X116" s="414"/>
      <c r="Y116" s="414"/>
      <c r="Z116" s="414"/>
      <c r="AA116" s="414"/>
      <c r="AB116" s="414"/>
      <c r="AC116" s="82">
        <f t="shared" si="29"/>
        <v>0</v>
      </c>
      <c r="AD116" s="82">
        <f t="shared" si="36"/>
        <v>0</v>
      </c>
      <c r="AE116" s="82">
        <f t="shared" si="30"/>
        <v>0</v>
      </c>
      <c r="AF116" s="436">
        <f>AD116*'Hypothése des ventes'!$G$37</f>
        <v>0</v>
      </c>
      <c r="AG116" s="436">
        <f>(AD116-(AD116*'Hypothése des ventes'!$H$36))*'Hypothése des ventes'!$H$37</f>
        <v>0</v>
      </c>
      <c r="AH116" s="436">
        <f>(AD116-(AD116*'Hypothése des ventes'!$I$36))*'Hypothése des ventes'!$I$37</f>
        <v>0</v>
      </c>
      <c r="AI116" s="436">
        <f>(AD116-(AD116*'Hypothése des ventes'!$J$36))*'Hypothése des ventes'!$J$37</f>
        <v>0</v>
      </c>
      <c r="AJ116" s="436">
        <f>(AD116-(AD116*'Hypothése des ventes'!$K$36))*'Hypothése des ventes'!$K$37</f>
        <v>0</v>
      </c>
      <c r="AK116" s="436">
        <f>-(AC116*'Hypothése des ventes'!$L$37)</f>
        <v>0</v>
      </c>
      <c r="AL116" s="82">
        <f t="shared" si="31"/>
        <v>0</v>
      </c>
      <c r="AM116" s="82">
        <f t="shared" si="32"/>
        <v>0</v>
      </c>
      <c r="AN116" s="82">
        <f t="shared" si="33"/>
        <v>0</v>
      </c>
      <c r="AO116" s="82">
        <f t="shared" si="34"/>
        <v>0</v>
      </c>
      <c r="AP116" s="83">
        <f t="shared" si="35"/>
        <v>0</v>
      </c>
    </row>
    <row r="117" spans="1:42" hidden="1" x14ac:dyDescent="0.25">
      <c r="A117" s="14">
        <v>7</v>
      </c>
      <c r="B117" s="14"/>
      <c r="C117" s="15" t="s">
        <v>200</v>
      </c>
      <c r="D117" s="410"/>
      <c r="E117" s="411"/>
      <c r="F117" s="16" t="s">
        <v>57</v>
      </c>
      <c r="G117" s="17"/>
      <c r="H117" s="22"/>
      <c r="I117" s="6"/>
      <c r="J117" s="23"/>
      <c r="K117" s="32"/>
      <c r="L117" s="19"/>
      <c r="M117" s="251">
        <f t="shared" si="28"/>
        <v>0</v>
      </c>
      <c r="N117" s="20" t="s">
        <v>199</v>
      </c>
      <c r="O117" s="21"/>
      <c r="P117" s="21"/>
      <c r="Q117" s="21"/>
      <c r="R117" s="21"/>
      <c r="S117" s="412"/>
      <c r="T117" s="414"/>
      <c r="U117" s="414"/>
      <c r="V117" s="414"/>
      <c r="W117" s="414"/>
      <c r="X117" s="414"/>
      <c r="Y117" s="414"/>
      <c r="Z117" s="414"/>
      <c r="AA117" s="414"/>
      <c r="AB117" s="414"/>
      <c r="AC117" s="82">
        <f t="shared" si="29"/>
        <v>0</v>
      </c>
      <c r="AD117" s="82">
        <f t="shared" si="36"/>
        <v>0</v>
      </c>
      <c r="AE117" s="82">
        <f t="shared" si="30"/>
        <v>0</v>
      </c>
      <c r="AF117" s="436">
        <f>AD117*'Hypothése des ventes'!$G$37</f>
        <v>0</v>
      </c>
      <c r="AG117" s="436">
        <f>(AD117-(AD117*'Hypothése des ventes'!$H$36))*'Hypothése des ventes'!$H$37</f>
        <v>0</v>
      </c>
      <c r="AH117" s="436">
        <f>(AD117-(AD117*'Hypothése des ventes'!$I$36))*'Hypothése des ventes'!$I$37</f>
        <v>0</v>
      </c>
      <c r="AI117" s="436">
        <f>(AD117-(AD117*'Hypothése des ventes'!$J$36))*'Hypothése des ventes'!$J$37</f>
        <v>0</v>
      </c>
      <c r="AJ117" s="436">
        <f>(AD117-(AD117*'Hypothése des ventes'!$K$36))*'Hypothése des ventes'!$K$37</f>
        <v>0</v>
      </c>
      <c r="AK117" s="436">
        <f>-(AC117*'Hypothése des ventes'!$L$37)</f>
        <v>0</v>
      </c>
      <c r="AL117" s="82">
        <f t="shared" si="31"/>
        <v>0</v>
      </c>
      <c r="AM117" s="82">
        <f t="shared" si="32"/>
        <v>0</v>
      </c>
      <c r="AN117" s="82">
        <f t="shared" si="33"/>
        <v>0</v>
      </c>
      <c r="AO117" s="82">
        <f t="shared" si="34"/>
        <v>0</v>
      </c>
      <c r="AP117" s="83">
        <f t="shared" si="35"/>
        <v>0</v>
      </c>
    </row>
    <row r="118" spans="1:42" x14ac:dyDescent="0.25">
      <c r="A118" s="14">
        <v>8</v>
      </c>
      <c r="B118" s="14"/>
      <c r="C118" s="15" t="s">
        <v>201</v>
      </c>
      <c r="D118" s="410"/>
      <c r="E118" s="411"/>
      <c r="F118" s="16" t="s">
        <v>57</v>
      </c>
      <c r="G118" s="17"/>
      <c r="H118" s="22"/>
      <c r="I118" s="6"/>
      <c r="J118" s="23"/>
      <c r="K118" s="32"/>
      <c r="L118" s="19"/>
      <c r="M118" s="251">
        <f t="shared" si="28"/>
        <v>0</v>
      </c>
      <c r="N118" s="20" t="s">
        <v>202</v>
      </c>
      <c r="O118" s="21"/>
      <c r="P118" s="21"/>
      <c r="Q118" s="21"/>
      <c r="R118" s="21"/>
      <c r="S118" s="412"/>
      <c r="T118" s="414"/>
      <c r="U118" s="414"/>
      <c r="V118" s="414"/>
      <c r="W118" s="414"/>
      <c r="X118" s="414"/>
      <c r="Y118" s="414"/>
      <c r="Z118" s="414"/>
      <c r="AA118" s="414"/>
      <c r="AB118" s="414"/>
      <c r="AC118" s="82">
        <f t="shared" si="29"/>
        <v>0</v>
      </c>
      <c r="AD118" s="82">
        <f t="shared" si="36"/>
        <v>0</v>
      </c>
      <c r="AE118" s="82">
        <f t="shared" si="30"/>
        <v>0</v>
      </c>
      <c r="AF118" s="436">
        <f>AD118*'Hypothése des ventes'!$G$37</f>
        <v>0</v>
      </c>
      <c r="AG118" s="436">
        <f>(AD118-(AD118*'Hypothése des ventes'!$H$36))*'Hypothése des ventes'!$H$37</f>
        <v>0</v>
      </c>
      <c r="AH118" s="436">
        <f>(AD118-(AD118*'Hypothése des ventes'!$I$36))*'Hypothése des ventes'!$I$37</f>
        <v>0</v>
      </c>
      <c r="AI118" s="436">
        <f>(AD118-(AD118*'Hypothése des ventes'!$J$36))*'Hypothése des ventes'!$J$37</f>
        <v>0</v>
      </c>
      <c r="AJ118" s="436">
        <f>(AD118-(AD118*'Hypothése des ventes'!$K$36))*'Hypothése des ventes'!$K$37</f>
        <v>0</v>
      </c>
      <c r="AK118" s="436">
        <f>-(AC118*'Hypothése des ventes'!$L$37)</f>
        <v>0</v>
      </c>
      <c r="AL118" s="82">
        <f t="shared" si="31"/>
        <v>0</v>
      </c>
      <c r="AM118" s="82">
        <f t="shared" si="32"/>
        <v>0</v>
      </c>
      <c r="AN118" s="82">
        <f t="shared" si="33"/>
        <v>0</v>
      </c>
      <c r="AO118" s="82">
        <f t="shared" si="34"/>
        <v>0</v>
      </c>
      <c r="AP118" s="83">
        <f t="shared" si="35"/>
        <v>0</v>
      </c>
    </row>
    <row r="119" spans="1:42" x14ac:dyDescent="0.25">
      <c r="A119" s="14">
        <v>8</v>
      </c>
      <c r="B119" s="14"/>
      <c r="C119" s="15" t="s">
        <v>200</v>
      </c>
      <c r="D119" s="410"/>
      <c r="E119" s="411"/>
      <c r="F119" s="16" t="s">
        <v>57</v>
      </c>
      <c r="G119" s="17"/>
      <c r="H119" s="22"/>
      <c r="I119" s="6"/>
      <c r="J119" s="23"/>
      <c r="K119" s="32"/>
      <c r="L119" s="19"/>
      <c r="M119" s="251">
        <f t="shared" si="28"/>
        <v>0</v>
      </c>
      <c r="N119" s="20" t="s">
        <v>202</v>
      </c>
      <c r="O119" s="21"/>
      <c r="P119" s="21"/>
      <c r="Q119" s="21"/>
      <c r="R119" s="21"/>
      <c r="S119" s="412"/>
      <c r="T119" s="414"/>
      <c r="U119" s="414"/>
      <c r="V119" s="414"/>
      <c r="W119" s="414"/>
      <c r="X119" s="414"/>
      <c r="Y119" s="414"/>
      <c r="Z119" s="414"/>
      <c r="AA119" s="414"/>
      <c r="AB119" s="414"/>
      <c r="AC119" s="82">
        <f t="shared" si="29"/>
        <v>0</v>
      </c>
      <c r="AD119" s="82">
        <f t="shared" si="36"/>
        <v>0</v>
      </c>
      <c r="AE119" s="82">
        <f t="shared" si="30"/>
        <v>0</v>
      </c>
      <c r="AF119" s="436">
        <f>AD119*'Hypothése des ventes'!$G$37</f>
        <v>0</v>
      </c>
      <c r="AG119" s="436">
        <f>(AD119-(AD119*'Hypothése des ventes'!$H$36))*'Hypothése des ventes'!$H$37</f>
        <v>0</v>
      </c>
      <c r="AH119" s="436">
        <f>(AD119-(AD119*'Hypothése des ventes'!$I$36))*'Hypothése des ventes'!$I$37</f>
        <v>0</v>
      </c>
      <c r="AI119" s="436">
        <f>(AD119-(AD119*'Hypothése des ventes'!$J$36))*'Hypothése des ventes'!$J$37</f>
        <v>0</v>
      </c>
      <c r="AJ119" s="436">
        <f>(AD119-(AD119*'Hypothése des ventes'!$K$36))*'Hypothése des ventes'!$K$37</f>
        <v>0</v>
      </c>
      <c r="AK119" s="436">
        <f>-(AC119*'Hypothése des ventes'!$L$37)</f>
        <v>0</v>
      </c>
      <c r="AL119" s="82">
        <f t="shared" si="31"/>
        <v>0</v>
      </c>
      <c r="AM119" s="82">
        <f t="shared" si="32"/>
        <v>0</v>
      </c>
      <c r="AN119" s="82">
        <f t="shared" si="33"/>
        <v>0</v>
      </c>
      <c r="AO119" s="82">
        <f t="shared" si="34"/>
        <v>0</v>
      </c>
      <c r="AP119" s="83">
        <f t="shared" si="35"/>
        <v>0</v>
      </c>
    </row>
    <row r="120" spans="1:42" hidden="1" x14ac:dyDescent="0.25">
      <c r="A120" s="14">
        <v>8</v>
      </c>
      <c r="B120" s="14"/>
      <c r="C120" s="15" t="s">
        <v>201</v>
      </c>
      <c r="D120" s="410"/>
      <c r="E120" s="411"/>
      <c r="F120" s="16" t="s">
        <v>57</v>
      </c>
      <c r="G120" s="17"/>
      <c r="H120" s="22"/>
      <c r="I120" s="6"/>
      <c r="J120" s="23"/>
      <c r="K120" s="32"/>
      <c r="L120" s="19"/>
      <c r="M120" s="251">
        <f t="shared" si="28"/>
        <v>0</v>
      </c>
      <c r="N120" s="20" t="s">
        <v>199</v>
      </c>
      <c r="O120" s="21"/>
      <c r="P120" s="21"/>
      <c r="Q120" s="21"/>
      <c r="R120" s="21"/>
      <c r="S120" s="412"/>
      <c r="T120" s="414"/>
      <c r="U120" s="414"/>
      <c r="V120" s="414"/>
      <c r="W120" s="414"/>
      <c r="X120" s="414"/>
      <c r="Y120" s="414"/>
      <c r="Z120" s="414"/>
      <c r="AA120" s="414"/>
      <c r="AB120" s="414"/>
      <c r="AC120" s="82">
        <f t="shared" si="29"/>
        <v>0</v>
      </c>
      <c r="AD120" s="82">
        <f t="shared" si="36"/>
        <v>0</v>
      </c>
      <c r="AE120" s="82">
        <f t="shared" si="30"/>
        <v>0</v>
      </c>
      <c r="AF120" s="436">
        <f>AD120*'Hypothése des ventes'!$G$37</f>
        <v>0</v>
      </c>
      <c r="AG120" s="436">
        <f>(AD120-(AD120*'Hypothése des ventes'!$H$36))*'Hypothése des ventes'!$H$37</f>
        <v>0</v>
      </c>
      <c r="AH120" s="436">
        <f>(AD120-(AD120*'Hypothése des ventes'!$I$36))*'Hypothése des ventes'!$I$37</f>
        <v>0</v>
      </c>
      <c r="AI120" s="436">
        <f>(AD120-(AD120*'Hypothése des ventes'!$J$36))*'Hypothése des ventes'!$J$37</f>
        <v>0</v>
      </c>
      <c r="AJ120" s="436">
        <f>(AD120-(AD120*'Hypothése des ventes'!$K$36))*'Hypothése des ventes'!$K$37</f>
        <v>0</v>
      </c>
      <c r="AK120" s="436">
        <f>-(AC120*'Hypothése des ventes'!$L$37)</f>
        <v>0</v>
      </c>
      <c r="AL120" s="82">
        <f t="shared" si="31"/>
        <v>0</v>
      </c>
      <c r="AM120" s="82">
        <f t="shared" si="32"/>
        <v>0</v>
      </c>
      <c r="AN120" s="82">
        <f t="shared" si="33"/>
        <v>0</v>
      </c>
      <c r="AO120" s="82">
        <f t="shared" si="34"/>
        <v>0</v>
      </c>
      <c r="AP120" s="83">
        <f t="shared" si="35"/>
        <v>0</v>
      </c>
    </row>
    <row r="121" spans="1:42" hidden="1" x14ac:dyDescent="0.25">
      <c r="A121" s="14">
        <v>8</v>
      </c>
      <c r="B121" s="14"/>
      <c r="C121" s="15" t="s">
        <v>200</v>
      </c>
      <c r="D121" s="410"/>
      <c r="E121" s="411"/>
      <c r="F121" s="16" t="s">
        <v>57</v>
      </c>
      <c r="G121" s="17"/>
      <c r="H121" s="22"/>
      <c r="I121" s="6"/>
      <c r="J121" s="23"/>
      <c r="K121" s="32"/>
      <c r="L121" s="19"/>
      <c r="M121" s="251">
        <f t="shared" si="28"/>
        <v>0</v>
      </c>
      <c r="N121" s="20" t="s">
        <v>199</v>
      </c>
      <c r="O121" s="21"/>
      <c r="P121" s="21"/>
      <c r="Q121" s="21"/>
      <c r="R121" s="21"/>
      <c r="S121" s="412"/>
      <c r="T121" s="414"/>
      <c r="U121" s="414"/>
      <c r="V121" s="414"/>
      <c r="W121" s="414"/>
      <c r="X121" s="414"/>
      <c r="Y121" s="414"/>
      <c r="Z121" s="414"/>
      <c r="AA121" s="414"/>
      <c r="AB121" s="414"/>
      <c r="AC121" s="82">
        <f t="shared" si="29"/>
        <v>0</v>
      </c>
      <c r="AD121" s="82">
        <f t="shared" si="36"/>
        <v>0</v>
      </c>
      <c r="AE121" s="82">
        <f t="shared" si="30"/>
        <v>0</v>
      </c>
      <c r="AF121" s="436">
        <f>AD121*'Hypothése des ventes'!$G$37</f>
        <v>0</v>
      </c>
      <c r="AG121" s="436">
        <f>(AD121-(AD121*'Hypothése des ventes'!$H$36))*'Hypothése des ventes'!$H$37</f>
        <v>0</v>
      </c>
      <c r="AH121" s="436">
        <f>(AD121-(AD121*'Hypothése des ventes'!$I$36))*'Hypothése des ventes'!$I$37</f>
        <v>0</v>
      </c>
      <c r="AI121" s="436">
        <f>(AD121-(AD121*'Hypothése des ventes'!$J$36))*'Hypothése des ventes'!$J$37</f>
        <v>0</v>
      </c>
      <c r="AJ121" s="436">
        <f>(AD121-(AD121*'Hypothése des ventes'!$K$36))*'Hypothése des ventes'!$K$37</f>
        <v>0</v>
      </c>
      <c r="AK121" s="436">
        <f>-(AC121*'Hypothése des ventes'!$L$37)</f>
        <v>0</v>
      </c>
      <c r="AL121" s="82">
        <f t="shared" si="31"/>
        <v>0</v>
      </c>
      <c r="AM121" s="82">
        <f t="shared" si="32"/>
        <v>0</v>
      </c>
      <c r="AN121" s="82">
        <f t="shared" si="33"/>
        <v>0</v>
      </c>
      <c r="AO121" s="82">
        <f t="shared" si="34"/>
        <v>0</v>
      </c>
      <c r="AP121" s="83">
        <f t="shared" si="35"/>
        <v>0</v>
      </c>
    </row>
    <row r="122" spans="1:42" x14ac:dyDescent="0.25">
      <c r="A122" s="14">
        <v>9</v>
      </c>
      <c r="B122" s="14"/>
      <c r="C122" s="15" t="s">
        <v>201</v>
      </c>
      <c r="D122" s="410"/>
      <c r="E122" s="411"/>
      <c r="F122" s="16" t="s">
        <v>57</v>
      </c>
      <c r="G122" s="17"/>
      <c r="H122" s="22"/>
      <c r="I122" s="6"/>
      <c r="J122" s="23"/>
      <c r="K122" s="32"/>
      <c r="L122" s="19"/>
      <c r="M122" s="251">
        <f t="shared" si="28"/>
        <v>0</v>
      </c>
      <c r="N122" s="20" t="s">
        <v>202</v>
      </c>
      <c r="O122" s="21"/>
      <c r="P122" s="21"/>
      <c r="Q122" s="21"/>
      <c r="R122" s="21"/>
      <c r="S122" s="412"/>
      <c r="T122" s="414"/>
      <c r="U122" s="414"/>
      <c r="V122" s="414"/>
      <c r="W122" s="414"/>
      <c r="X122" s="414"/>
      <c r="Y122" s="414"/>
      <c r="Z122" s="414"/>
      <c r="AA122" s="414"/>
      <c r="AB122" s="414"/>
      <c r="AC122" s="82">
        <f t="shared" si="29"/>
        <v>0</v>
      </c>
      <c r="AD122" s="82">
        <f t="shared" si="36"/>
        <v>0</v>
      </c>
      <c r="AE122" s="82">
        <f t="shared" si="30"/>
        <v>0</v>
      </c>
      <c r="AF122" s="436">
        <f>AD122*'Hypothése des ventes'!$G$37</f>
        <v>0</v>
      </c>
      <c r="AG122" s="436">
        <f>(AD122-(AD122*'Hypothése des ventes'!$H$36))*'Hypothése des ventes'!$H$37</f>
        <v>0</v>
      </c>
      <c r="AH122" s="436">
        <f>(AD122-(AD122*'Hypothése des ventes'!$I$36))*'Hypothése des ventes'!$I$37</f>
        <v>0</v>
      </c>
      <c r="AI122" s="436">
        <f>(AD122-(AD122*'Hypothése des ventes'!$J$36))*'Hypothése des ventes'!$J$37</f>
        <v>0</v>
      </c>
      <c r="AJ122" s="436">
        <f>(AD122-(AD122*'Hypothése des ventes'!$K$36))*'Hypothése des ventes'!$K$37</f>
        <v>0</v>
      </c>
      <c r="AK122" s="436">
        <f>-(AC122*'Hypothése des ventes'!$L$37)</f>
        <v>0</v>
      </c>
      <c r="AL122" s="82">
        <f t="shared" si="31"/>
        <v>0</v>
      </c>
      <c r="AM122" s="82">
        <f t="shared" si="32"/>
        <v>0</v>
      </c>
      <c r="AN122" s="82">
        <f t="shared" si="33"/>
        <v>0</v>
      </c>
      <c r="AO122" s="82">
        <f t="shared" si="34"/>
        <v>0</v>
      </c>
      <c r="AP122" s="83">
        <f t="shared" si="35"/>
        <v>0</v>
      </c>
    </row>
    <row r="123" spans="1:42" x14ac:dyDescent="0.25">
      <c r="A123" s="14">
        <v>9</v>
      </c>
      <c r="B123" s="14"/>
      <c r="C123" s="15" t="s">
        <v>200</v>
      </c>
      <c r="D123" s="410"/>
      <c r="E123" s="411"/>
      <c r="F123" s="16" t="s">
        <v>57</v>
      </c>
      <c r="G123" s="17"/>
      <c r="H123" s="22"/>
      <c r="I123" s="6"/>
      <c r="J123" s="23"/>
      <c r="K123" s="32"/>
      <c r="L123" s="19"/>
      <c r="M123" s="251">
        <f t="shared" si="28"/>
        <v>0</v>
      </c>
      <c r="N123" s="20" t="s">
        <v>202</v>
      </c>
      <c r="O123" s="21"/>
      <c r="P123" s="21"/>
      <c r="Q123" s="21"/>
      <c r="R123" s="21"/>
      <c r="S123" s="412"/>
      <c r="T123" s="414"/>
      <c r="U123" s="414"/>
      <c r="V123" s="414"/>
      <c r="W123" s="414"/>
      <c r="X123" s="414"/>
      <c r="Y123" s="414"/>
      <c r="Z123" s="414"/>
      <c r="AA123" s="414"/>
      <c r="AB123" s="414"/>
      <c r="AC123" s="82">
        <f t="shared" si="29"/>
        <v>0</v>
      </c>
      <c r="AD123" s="82">
        <f t="shared" si="36"/>
        <v>0</v>
      </c>
      <c r="AE123" s="82">
        <f t="shared" si="30"/>
        <v>0</v>
      </c>
      <c r="AF123" s="436">
        <f>AD123*'Hypothése des ventes'!$G$37</f>
        <v>0</v>
      </c>
      <c r="AG123" s="436">
        <f>(AD123-(AD123*'Hypothése des ventes'!$H$36))*'Hypothése des ventes'!$H$37</f>
        <v>0</v>
      </c>
      <c r="AH123" s="436">
        <f>(AD123-(AD123*'Hypothése des ventes'!$I$36))*'Hypothése des ventes'!$I$37</f>
        <v>0</v>
      </c>
      <c r="AI123" s="436">
        <f>(AD123-(AD123*'Hypothése des ventes'!$J$36))*'Hypothése des ventes'!$J$37</f>
        <v>0</v>
      </c>
      <c r="AJ123" s="436">
        <f>(AD123-(AD123*'Hypothése des ventes'!$K$36))*'Hypothése des ventes'!$K$37</f>
        <v>0</v>
      </c>
      <c r="AK123" s="436">
        <f>-(AC123*'Hypothése des ventes'!$L$37)</f>
        <v>0</v>
      </c>
      <c r="AL123" s="82">
        <f t="shared" si="31"/>
        <v>0</v>
      </c>
      <c r="AM123" s="82">
        <f t="shared" si="32"/>
        <v>0</v>
      </c>
      <c r="AN123" s="82">
        <f t="shared" si="33"/>
        <v>0</v>
      </c>
      <c r="AO123" s="82">
        <f t="shared" si="34"/>
        <v>0</v>
      </c>
      <c r="AP123" s="83">
        <f t="shared" si="35"/>
        <v>0</v>
      </c>
    </row>
    <row r="124" spans="1:42" hidden="1" x14ac:dyDescent="0.25">
      <c r="A124" s="14">
        <v>9</v>
      </c>
      <c r="B124" s="14"/>
      <c r="C124" s="15" t="s">
        <v>201</v>
      </c>
      <c r="D124" s="410"/>
      <c r="E124" s="411"/>
      <c r="F124" s="16" t="s">
        <v>57</v>
      </c>
      <c r="G124" s="17"/>
      <c r="H124" s="22"/>
      <c r="I124" s="6"/>
      <c r="J124" s="23"/>
      <c r="K124" s="32"/>
      <c r="L124" s="19"/>
      <c r="M124" s="251">
        <f t="shared" si="28"/>
        <v>0</v>
      </c>
      <c r="N124" s="20" t="s">
        <v>199</v>
      </c>
      <c r="O124" s="21"/>
      <c r="P124" s="21"/>
      <c r="Q124" s="21"/>
      <c r="R124" s="21"/>
      <c r="S124" s="412"/>
      <c r="T124" s="414"/>
      <c r="U124" s="414"/>
      <c r="V124" s="414"/>
      <c r="W124" s="414"/>
      <c r="X124" s="414"/>
      <c r="Y124" s="414"/>
      <c r="Z124" s="414"/>
      <c r="AA124" s="414"/>
      <c r="AB124" s="414"/>
      <c r="AC124" s="82">
        <f t="shared" si="29"/>
        <v>0</v>
      </c>
      <c r="AD124" s="82">
        <f t="shared" si="36"/>
        <v>0</v>
      </c>
      <c r="AE124" s="82">
        <f t="shared" si="30"/>
        <v>0</v>
      </c>
      <c r="AF124" s="436">
        <f>AD124*'Hypothése des ventes'!$G$37</f>
        <v>0</v>
      </c>
      <c r="AG124" s="436">
        <f>(AD124-(AD124*'Hypothése des ventes'!$H$36))*'Hypothése des ventes'!$H$37</f>
        <v>0</v>
      </c>
      <c r="AH124" s="436">
        <f>(AD124-(AD124*'Hypothése des ventes'!$I$36))*'Hypothése des ventes'!$I$37</f>
        <v>0</v>
      </c>
      <c r="AI124" s="436">
        <f>(AD124-(AD124*'Hypothése des ventes'!$J$36))*'Hypothése des ventes'!$J$37</f>
        <v>0</v>
      </c>
      <c r="AJ124" s="436">
        <f>(AD124-(AD124*'Hypothése des ventes'!$K$36))*'Hypothése des ventes'!$K$37</f>
        <v>0</v>
      </c>
      <c r="AK124" s="436">
        <f>-(AC124*'Hypothése des ventes'!$L$37)</f>
        <v>0</v>
      </c>
      <c r="AL124" s="82">
        <f t="shared" si="31"/>
        <v>0</v>
      </c>
      <c r="AM124" s="82">
        <f t="shared" si="32"/>
        <v>0</v>
      </c>
      <c r="AN124" s="82">
        <f t="shared" si="33"/>
        <v>0</v>
      </c>
      <c r="AO124" s="82">
        <f t="shared" si="34"/>
        <v>0</v>
      </c>
      <c r="AP124" s="83">
        <f t="shared" si="35"/>
        <v>0</v>
      </c>
    </row>
    <row r="125" spans="1:42" hidden="1" x14ac:dyDescent="0.25">
      <c r="A125" s="14">
        <v>9</v>
      </c>
      <c r="B125" s="14"/>
      <c r="C125" s="15" t="s">
        <v>200</v>
      </c>
      <c r="D125" s="410"/>
      <c r="E125" s="411"/>
      <c r="F125" s="16" t="s">
        <v>57</v>
      </c>
      <c r="G125" s="17"/>
      <c r="H125" s="22"/>
      <c r="I125" s="6"/>
      <c r="J125" s="23"/>
      <c r="K125" s="32"/>
      <c r="L125" s="19"/>
      <c r="M125" s="251">
        <f t="shared" si="28"/>
        <v>0</v>
      </c>
      <c r="N125" s="20" t="s">
        <v>199</v>
      </c>
      <c r="O125" s="21"/>
      <c r="P125" s="21"/>
      <c r="Q125" s="21"/>
      <c r="R125" s="21"/>
      <c r="S125" s="412"/>
      <c r="T125" s="414"/>
      <c r="U125" s="414"/>
      <c r="V125" s="414"/>
      <c r="W125" s="414"/>
      <c r="X125" s="414"/>
      <c r="Y125" s="414"/>
      <c r="Z125" s="414"/>
      <c r="AA125" s="414"/>
      <c r="AB125" s="414"/>
      <c r="AC125" s="82">
        <f t="shared" si="29"/>
        <v>0</v>
      </c>
      <c r="AD125" s="82">
        <f t="shared" si="36"/>
        <v>0</v>
      </c>
      <c r="AE125" s="82">
        <f t="shared" si="30"/>
        <v>0</v>
      </c>
      <c r="AF125" s="436">
        <f>AD125*'Hypothése des ventes'!$G$37</f>
        <v>0</v>
      </c>
      <c r="AG125" s="436">
        <f>(AD125-(AD125*'Hypothése des ventes'!$H$36))*'Hypothése des ventes'!$H$37</f>
        <v>0</v>
      </c>
      <c r="AH125" s="436">
        <f>(AD125-(AD125*'Hypothése des ventes'!$I$36))*'Hypothése des ventes'!$I$37</f>
        <v>0</v>
      </c>
      <c r="AI125" s="436">
        <f>(AD125-(AD125*'Hypothése des ventes'!$J$36))*'Hypothése des ventes'!$J$37</f>
        <v>0</v>
      </c>
      <c r="AJ125" s="436">
        <f>(AD125-(AD125*'Hypothése des ventes'!$K$36))*'Hypothése des ventes'!$K$37</f>
        <v>0</v>
      </c>
      <c r="AK125" s="436">
        <f>-(AC125*'Hypothése des ventes'!$L$37)</f>
        <v>0</v>
      </c>
      <c r="AL125" s="82">
        <f t="shared" si="31"/>
        <v>0</v>
      </c>
      <c r="AM125" s="82">
        <f t="shared" si="32"/>
        <v>0</v>
      </c>
      <c r="AN125" s="82">
        <f t="shared" si="33"/>
        <v>0</v>
      </c>
      <c r="AO125" s="82">
        <f t="shared" si="34"/>
        <v>0</v>
      </c>
      <c r="AP125" s="83">
        <f t="shared" si="35"/>
        <v>0</v>
      </c>
    </row>
    <row r="126" spans="1:42" x14ac:dyDescent="0.25">
      <c r="A126" s="14">
        <v>10</v>
      </c>
      <c r="B126" s="14"/>
      <c r="C126" s="15" t="s">
        <v>201</v>
      </c>
      <c r="D126" s="410"/>
      <c r="E126" s="411"/>
      <c r="F126" s="16" t="s">
        <v>57</v>
      </c>
      <c r="G126" s="17"/>
      <c r="H126" s="22"/>
      <c r="I126" s="6"/>
      <c r="J126" s="23"/>
      <c r="K126" s="32"/>
      <c r="L126" s="19"/>
      <c r="M126" s="251">
        <f t="shared" si="28"/>
        <v>0</v>
      </c>
      <c r="N126" s="20" t="s">
        <v>202</v>
      </c>
      <c r="O126" s="21"/>
      <c r="P126" s="21"/>
      <c r="Q126" s="21"/>
      <c r="R126" s="21"/>
      <c r="S126" s="412"/>
      <c r="T126" s="414"/>
      <c r="U126" s="414"/>
      <c r="V126" s="414"/>
      <c r="W126" s="414"/>
      <c r="X126" s="414"/>
      <c r="Y126" s="414"/>
      <c r="Z126" s="414"/>
      <c r="AA126" s="414"/>
      <c r="AB126" s="414"/>
      <c r="AC126" s="82">
        <f t="shared" si="29"/>
        <v>0</v>
      </c>
      <c r="AD126" s="82">
        <f t="shared" si="36"/>
        <v>0</v>
      </c>
      <c r="AE126" s="82">
        <f t="shared" si="30"/>
        <v>0</v>
      </c>
      <c r="AF126" s="436">
        <f>AD126*'Hypothése des ventes'!$G$37</f>
        <v>0</v>
      </c>
      <c r="AG126" s="436">
        <f>(AD126-(AD126*'Hypothése des ventes'!$H$36))*'Hypothése des ventes'!$H$37</f>
        <v>0</v>
      </c>
      <c r="AH126" s="436">
        <f>(AD126-(AD126*'Hypothése des ventes'!$I$36))*'Hypothése des ventes'!$I$37</f>
        <v>0</v>
      </c>
      <c r="AI126" s="436">
        <f>(AD126-(AD126*'Hypothése des ventes'!$J$36))*'Hypothése des ventes'!$J$37</f>
        <v>0</v>
      </c>
      <c r="AJ126" s="436">
        <f>(AD126-(AD126*'Hypothése des ventes'!$K$36))*'Hypothése des ventes'!$K$37</f>
        <v>0</v>
      </c>
      <c r="AK126" s="436">
        <f>-(AC126*'Hypothése des ventes'!$L$37)</f>
        <v>0</v>
      </c>
      <c r="AL126" s="82">
        <f t="shared" si="31"/>
        <v>0</v>
      </c>
      <c r="AM126" s="82">
        <f t="shared" si="32"/>
        <v>0</v>
      </c>
      <c r="AN126" s="82">
        <f t="shared" si="33"/>
        <v>0</v>
      </c>
      <c r="AO126" s="82">
        <f t="shared" si="34"/>
        <v>0</v>
      </c>
      <c r="AP126" s="83">
        <f t="shared" si="35"/>
        <v>0</v>
      </c>
    </row>
    <row r="127" spans="1:42" x14ac:dyDescent="0.25">
      <c r="A127" s="14">
        <v>10</v>
      </c>
      <c r="B127" s="14"/>
      <c r="C127" s="15" t="s">
        <v>200</v>
      </c>
      <c r="D127" s="410"/>
      <c r="E127" s="411"/>
      <c r="F127" s="16" t="s">
        <v>57</v>
      </c>
      <c r="G127" s="17"/>
      <c r="H127" s="22"/>
      <c r="I127" s="6"/>
      <c r="J127" s="23"/>
      <c r="K127" s="32"/>
      <c r="L127" s="19"/>
      <c r="M127" s="251">
        <f t="shared" si="28"/>
        <v>0</v>
      </c>
      <c r="N127" s="20" t="s">
        <v>202</v>
      </c>
      <c r="O127" s="21"/>
      <c r="P127" s="21"/>
      <c r="Q127" s="21"/>
      <c r="R127" s="21"/>
      <c r="S127" s="412"/>
      <c r="T127" s="414"/>
      <c r="U127" s="414"/>
      <c r="V127" s="414"/>
      <c r="W127" s="414"/>
      <c r="X127" s="414"/>
      <c r="Y127" s="414"/>
      <c r="Z127" s="414"/>
      <c r="AA127" s="414"/>
      <c r="AB127" s="414"/>
      <c r="AC127" s="82">
        <f t="shared" si="29"/>
        <v>0</v>
      </c>
      <c r="AD127" s="82">
        <f t="shared" si="36"/>
        <v>0</v>
      </c>
      <c r="AE127" s="82">
        <f t="shared" si="30"/>
        <v>0</v>
      </c>
      <c r="AF127" s="436">
        <f>AD127*'Hypothése des ventes'!$G$37</f>
        <v>0</v>
      </c>
      <c r="AG127" s="436">
        <f>(AD127-(AD127*'Hypothése des ventes'!$H$36))*'Hypothése des ventes'!$H$37</f>
        <v>0</v>
      </c>
      <c r="AH127" s="436">
        <f>(AD127-(AD127*'Hypothése des ventes'!$I$36))*'Hypothése des ventes'!$I$37</f>
        <v>0</v>
      </c>
      <c r="AI127" s="436">
        <f>(AD127-(AD127*'Hypothése des ventes'!$J$36))*'Hypothése des ventes'!$J$37</f>
        <v>0</v>
      </c>
      <c r="AJ127" s="436">
        <f>(AD127-(AD127*'Hypothése des ventes'!$K$36))*'Hypothése des ventes'!$K$37</f>
        <v>0</v>
      </c>
      <c r="AK127" s="436">
        <f>-(AC127*'Hypothése des ventes'!$L$37)</f>
        <v>0</v>
      </c>
      <c r="AL127" s="82">
        <f t="shared" si="31"/>
        <v>0</v>
      </c>
      <c r="AM127" s="82">
        <f t="shared" si="32"/>
        <v>0</v>
      </c>
      <c r="AN127" s="82">
        <f t="shared" si="33"/>
        <v>0</v>
      </c>
      <c r="AO127" s="82">
        <f t="shared" si="34"/>
        <v>0</v>
      </c>
      <c r="AP127" s="83">
        <f t="shared" si="35"/>
        <v>0</v>
      </c>
    </row>
    <row r="128" spans="1:42" hidden="1" x14ac:dyDescent="0.25">
      <c r="A128" s="14">
        <v>10</v>
      </c>
      <c r="B128" s="14"/>
      <c r="C128" s="15" t="s">
        <v>200</v>
      </c>
      <c r="D128" s="410"/>
      <c r="E128" s="411"/>
      <c r="F128" s="16" t="s">
        <v>57</v>
      </c>
      <c r="G128" s="17"/>
      <c r="H128" s="22"/>
      <c r="I128" s="6"/>
      <c r="J128" s="23"/>
      <c r="K128" s="32"/>
      <c r="L128" s="19"/>
      <c r="M128" s="251">
        <f t="shared" si="28"/>
        <v>0</v>
      </c>
      <c r="N128" s="20" t="s">
        <v>199</v>
      </c>
      <c r="O128" s="21"/>
      <c r="P128" s="21"/>
      <c r="Q128" s="21"/>
      <c r="R128" s="21"/>
      <c r="S128" s="412"/>
      <c r="T128" s="414"/>
      <c r="U128" s="414"/>
      <c r="V128" s="414"/>
      <c r="W128" s="414"/>
      <c r="X128" s="414"/>
      <c r="Y128" s="414"/>
      <c r="Z128" s="414"/>
      <c r="AA128" s="414"/>
      <c r="AB128" s="414"/>
      <c r="AC128" s="82">
        <f t="shared" si="29"/>
        <v>0</v>
      </c>
      <c r="AD128" s="82">
        <f t="shared" si="36"/>
        <v>0</v>
      </c>
      <c r="AE128" s="82">
        <f t="shared" si="30"/>
        <v>0</v>
      </c>
      <c r="AF128" s="436">
        <f>AD128*'Hypothése des ventes'!$G$37</f>
        <v>0</v>
      </c>
      <c r="AG128" s="436">
        <f>(AD128-(AD128*'Hypothése des ventes'!$H$36))*'Hypothése des ventes'!$H$37</f>
        <v>0</v>
      </c>
      <c r="AH128" s="436">
        <f>(AD128-(AD128*'Hypothése des ventes'!$I$36))*'Hypothése des ventes'!$I$37</f>
        <v>0</v>
      </c>
      <c r="AI128" s="436">
        <f>(AD128-(AD128*'Hypothése des ventes'!$J$36))*'Hypothése des ventes'!$J$37</f>
        <v>0</v>
      </c>
      <c r="AJ128" s="436">
        <f>(AD128-(AD128*'Hypothése des ventes'!$K$36))*'Hypothése des ventes'!$K$37</f>
        <v>0</v>
      </c>
      <c r="AK128" s="436">
        <f>-(AC128*'Hypothése des ventes'!$L$37)</f>
        <v>0</v>
      </c>
      <c r="AL128" s="82">
        <f t="shared" si="31"/>
        <v>0</v>
      </c>
      <c r="AM128" s="82">
        <f t="shared" si="32"/>
        <v>0</v>
      </c>
      <c r="AN128" s="82">
        <f t="shared" si="33"/>
        <v>0</v>
      </c>
      <c r="AO128" s="82">
        <f t="shared" si="34"/>
        <v>0</v>
      </c>
      <c r="AP128" s="83">
        <f t="shared" si="35"/>
        <v>0</v>
      </c>
    </row>
    <row r="129" spans="1:42" hidden="1" x14ac:dyDescent="0.25">
      <c r="A129" s="14">
        <v>10</v>
      </c>
      <c r="B129" s="14"/>
      <c r="C129" s="15" t="s">
        <v>201</v>
      </c>
      <c r="D129" s="410"/>
      <c r="E129" s="411"/>
      <c r="F129" s="16" t="s">
        <v>57</v>
      </c>
      <c r="G129" s="17"/>
      <c r="H129" s="22"/>
      <c r="I129" s="6"/>
      <c r="J129" s="23"/>
      <c r="K129" s="32"/>
      <c r="L129" s="19"/>
      <c r="M129" s="251">
        <f t="shared" si="28"/>
        <v>0</v>
      </c>
      <c r="N129" s="20" t="s">
        <v>199</v>
      </c>
      <c r="O129" s="21"/>
      <c r="P129" s="21"/>
      <c r="Q129" s="21"/>
      <c r="R129" s="21"/>
      <c r="S129" s="412"/>
      <c r="T129" s="414"/>
      <c r="U129" s="414"/>
      <c r="V129" s="414"/>
      <c r="W129" s="414"/>
      <c r="X129" s="414"/>
      <c r="Y129" s="414"/>
      <c r="Z129" s="414"/>
      <c r="AA129" s="414"/>
      <c r="AB129" s="414"/>
      <c r="AC129" s="82">
        <f t="shared" si="29"/>
        <v>0</v>
      </c>
      <c r="AD129" s="82">
        <f t="shared" si="36"/>
        <v>0</v>
      </c>
      <c r="AE129" s="82">
        <f t="shared" si="30"/>
        <v>0</v>
      </c>
      <c r="AF129" s="436">
        <f>AD129*'Hypothése des ventes'!$G$37</f>
        <v>0</v>
      </c>
      <c r="AG129" s="436">
        <f>(AD129-(AD129*'Hypothése des ventes'!$H$36))*'Hypothése des ventes'!$H$37</f>
        <v>0</v>
      </c>
      <c r="AH129" s="436">
        <f>(AD129-(AD129*'Hypothése des ventes'!$I$36))*'Hypothése des ventes'!$I$37</f>
        <v>0</v>
      </c>
      <c r="AI129" s="436">
        <f>(AD129-(AD129*'Hypothése des ventes'!$J$36))*'Hypothése des ventes'!$J$37</f>
        <v>0</v>
      </c>
      <c r="AJ129" s="436">
        <f>(AD129-(AD129*'Hypothése des ventes'!$K$36))*'Hypothése des ventes'!$K$37</f>
        <v>0</v>
      </c>
      <c r="AK129" s="436">
        <f>-(AC129*'Hypothése des ventes'!$L$37)</f>
        <v>0</v>
      </c>
      <c r="AL129" s="82">
        <f t="shared" si="31"/>
        <v>0</v>
      </c>
      <c r="AM129" s="82">
        <f t="shared" si="32"/>
        <v>0</v>
      </c>
      <c r="AN129" s="82">
        <f t="shared" si="33"/>
        <v>0</v>
      </c>
      <c r="AO129" s="82">
        <f t="shared" si="34"/>
        <v>0</v>
      </c>
      <c r="AP129" s="83">
        <f t="shared" si="35"/>
        <v>0</v>
      </c>
    </row>
    <row r="130" spans="1:42" ht="25.5" hidden="1" x14ac:dyDescent="0.25">
      <c r="A130" s="14" t="s">
        <v>99</v>
      </c>
      <c r="B130" s="14"/>
      <c r="C130" s="15" t="s">
        <v>200</v>
      </c>
      <c r="D130" s="410" t="s">
        <v>100</v>
      </c>
      <c r="E130" s="411" t="s">
        <v>101</v>
      </c>
      <c r="F130" s="16" t="s">
        <v>57</v>
      </c>
      <c r="G130" s="17">
        <v>11</v>
      </c>
      <c r="H130" s="22">
        <v>69.97</v>
      </c>
      <c r="I130" s="6">
        <v>0.16</v>
      </c>
      <c r="J130" s="23">
        <v>139</v>
      </c>
      <c r="K130" s="32">
        <v>0.02</v>
      </c>
      <c r="L130" s="19"/>
      <c r="M130" s="251">
        <f t="shared" ref="M130:M161" si="37">G130*H130</f>
        <v>769.67</v>
      </c>
      <c r="N130" s="20" t="s">
        <v>199</v>
      </c>
      <c r="O130" s="21">
        <v>43709</v>
      </c>
      <c r="P130" s="21"/>
      <c r="Q130" s="21"/>
      <c r="R130" s="21"/>
      <c r="S130" s="412"/>
      <c r="T130" s="414"/>
      <c r="U130" s="414"/>
      <c r="V130" s="414"/>
      <c r="W130" s="414"/>
      <c r="X130" s="414"/>
      <c r="Y130" s="414"/>
      <c r="Z130" s="414"/>
      <c r="AA130" s="414"/>
      <c r="AB130" s="414"/>
      <c r="AC130" s="82">
        <f t="shared" ref="AC130:AC161" si="38">((H130-(H130*I130))*G130)-(((H130-(H130*I130))*G130)*K130)</f>
        <v>633.59234399999991</v>
      </c>
      <c r="AD130" s="82">
        <f t="shared" si="36"/>
        <v>1529</v>
      </c>
      <c r="AE130" s="82">
        <f t="shared" ref="AE130:AE161" si="39">IF(AD:AD=0,0,AD:AD/AC:AC)</f>
        <v>2.4132236042296626</v>
      </c>
      <c r="AF130" s="436">
        <f>AD130*'Hypothése des ventes'!$G$37</f>
        <v>917.4</v>
      </c>
      <c r="AG130" s="436">
        <f>(AD130-(AD130*'Hypothése des ventes'!$H$36))*'Hypothése des ventes'!$H$37</f>
        <v>0</v>
      </c>
      <c r="AH130" s="436">
        <f>(AD130-(AD130*'Hypothése des ventes'!$I$36))*'Hypothése des ventes'!$I$37</f>
        <v>122.32000000000001</v>
      </c>
      <c r="AI130" s="436">
        <f>(AD130-(AD130*'Hypothése des ventes'!$J$36))*'Hypothése des ventes'!$J$37</f>
        <v>160.54499999999999</v>
      </c>
      <c r="AJ130" s="436">
        <f>(AD130-(AD130*'Hypothése des ventes'!$K$36))*'Hypothése des ventes'!$K$37</f>
        <v>76.45</v>
      </c>
      <c r="AK130" s="436">
        <f>-(AC130*'Hypothése des ventes'!$L$37)</f>
        <v>-31.679617199999996</v>
      </c>
      <c r="AL130" s="82">
        <f t="shared" ref="AL130:AL161" si="40">AC130*L130</f>
        <v>0</v>
      </c>
      <c r="AM130" s="82">
        <f t="shared" ref="AM130:AM161" si="41">((AF130+AG130+AH130+AI130+AJ130+AK130)*0.8)+AL130</f>
        <v>996.02830624000023</v>
      </c>
      <c r="AN130" s="82">
        <f t="shared" ref="AN130:AN161" si="42">IF(AM:AM=0,0,AM:AM/AC:AC)</f>
        <v>1.572033367625415</v>
      </c>
      <c r="AO130" s="82">
        <f t="shared" ref="AO130:AO161" si="43">AM130-AC130</f>
        <v>362.43596224000032</v>
      </c>
      <c r="AP130" s="83">
        <f t="shared" ref="AP130:AP161" si="44">IF(AO:AO=0,0,AO:AO/AM:AM)</f>
        <v>0.3638811868793102</v>
      </c>
    </row>
    <row r="131" spans="1:42" ht="25.5" hidden="1" x14ac:dyDescent="0.25">
      <c r="A131" s="14" t="s">
        <v>99</v>
      </c>
      <c r="B131" s="14"/>
      <c r="C131" s="15" t="s">
        <v>200</v>
      </c>
      <c r="D131" s="410" t="s">
        <v>102</v>
      </c>
      <c r="E131" s="411" t="s">
        <v>103</v>
      </c>
      <c r="F131" s="16" t="s">
        <v>57</v>
      </c>
      <c r="G131" s="17">
        <v>6</v>
      </c>
      <c r="H131" s="22">
        <v>124.97</v>
      </c>
      <c r="I131" s="6">
        <v>0.12</v>
      </c>
      <c r="J131" s="23">
        <v>249</v>
      </c>
      <c r="K131" s="32">
        <v>0.02</v>
      </c>
      <c r="L131" s="19"/>
      <c r="M131" s="251">
        <f t="shared" si="37"/>
        <v>749.81999999999994</v>
      </c>
      <c r="N131" s="20" t="s">
        <v>199</v>
      </c>
      <c r="O131" s="21">
        <v>43709</v>
      </c>
      <c r="P131" s="21"/>
      <c r="Q131" s="21"/>
      <c r="R131" s="21"/>
      <c r="S131" s="413"/>
      <c r="T131" s="414"/>
      <c r="U131" s="414"/>
      <c r="V131" s="414"/>
      <c r="W131" s="414"/>
      <c r="X131" s="414"/>
      <c r="Y131" s="414"/>
      <c r="Z131" s="414"/>
      <c r="AA131" s="414"/>
      <c r="AB131" s="414"/>
      <c r="AC131" s="82">
        <f t="shared" si="38"/>
        <v>646.644768</v>
      </c>
      <c r="AD131" s="82">
        <f t="shared" si="36"/>
        <v>1494</v>
      </c>
      <c r="AE131" s="82">
        <f t="shared" si="39"/>
        <v>2.3103875171228481</v>
      </c>
      <c r="AF131" s="436">
        <f>AD131*'Hypothése des ventes'!$G$37</f>
        <v>896.4</v>
      </c>
      <c r="AG131" s="436">
        <f>(AD131-(AD131*'Hypothése des ventes'!$H$36))*'Hypothése des ventes'!$H$37</f>
        <v>0</v>
      </c>
      <c r="AH131" s="436">
        <f>(AD131-(AD131*'Hypothése des ventes'!$I$36))*'Hypothése des ventes'!$I$37</f>
        <v>119.52000000000001</v>
      </c>
      <c r="AI131" s="436">
        <f>(AD131-(AD131*'Hypothése des ventes'!$J$36))*'Hypothése des ventes'!$J$37</f>
        <v>156.86999999999998</v>
      </c>
      <c r="AJ131" s="436">
        <f>(AD131-(AD131*'Hypothése des ventes'!$K$36))*'Hypothése des ventes'!$K$37</f>
        <v>74.7</v>
      </c>
      <c r="AK131" s="436">
        <f>-(AC131*'Hypothése des ventes'!$L$37)</f>
        <v>-32.332238400000001</v>
      </c>
      <c r="AL131" s="82">
        <f t="shared" si="40"/>
        <v>0</v>
      </c>
      <c r="AM131" s="82">
        <f t="shared" si="41"/>
        <v>972.12620928000001</v>
      </c>
      <c r="AN131" s="82">
        <f t="shared" si="42"/>
        <v>1.5033388614380625</v>
      </c>
      <c r="AO131" s="82">
        <f t="shared" si="43"/>
        <v>325.48144128000001</v>
      </c>
      <c r="AP131" s="83">
        <f t="shared" si="44"/>
        <v>0.33481397597650009</v>
      </c>
    </row>
    <row r="132" spans="1:42" ht="25.5" x14ac:dyDescent="0.25">
      <c r="A132" s="14" t="s">
        <v>99</v>
      </c>
      <c r="B132" s="14"/>
      <c r="C132" s="15" t="s">
        <v>201</v>
      </c>
      <c r="D132" s="410" t="s">
        <v>243</v>
      </c>
      <c r="E132" s="411" t="s">
        <v>244</v>
      </c>
      <c r="F132" s="16" t="s">
        <v>57</v>
      </c>
      <c r="G132" s="17">
        <v>16</v>
      </c>
      <c r="H132" s="22">
        <v>59.98</v>
      </c>
      <c r="I132" s="6">
        <v>0.12</v>
      </c>
      <c r="J132" s="23">
        <v>119</v>
      </c>
      <c r="K132" s="32">
        <v>0.03</v>
      </c>
      <c r="L132" s="19"/>
      <c r="M132" s="251">
        <f t="shared" si="37"/>
        <v>959.68</v>
      </c>
      <c r="N132" s="20" t="s">
        <v>202</v>
      </c>
      <c r="O132" s="21">
        <v>43891</v>
      </c>
      <c r="P132" s="21"/>
      <c r="Q132" s="21"/>
      <c r="R132" s="21"/>
      <c r="S132" s="412"/>
      <c r="T132" s="414"/>
      <c r="U132" s="414"/>
      <c r="V132" s="414"/>
      <c r="W132" s="414"/>
      <c r="X132" s="414"/>
      <c r="Y132" s="414"/>
      <c r="Z132" s="414"/>
      <c r="AA132" s="414"/>
      <c r="AB132" s="414"/>
      <c r="AC132" s="82">
        <f t="shared" si="38"/>
        <v>819.18284799999992</v>
      </c>
      <c r="AD132" s="82">
        <f t="shared" si="36"/>
        <v>1904</v>
      </c>
      <c r="AE132" s="82">
        <f t="shared" si="39"/>
        <v>2.3242674143489883</v>
      </c>
      <c r="AF132" s="436">
        <f>AD132*'Hypothése des ventes'!$G$37</f>
        <v>1142.3999999999999</v>
      </c>
      <c r="AG132" s="436">
        <f>(AD132-(AD132*'Hypothése des ventes'!$H$36))*'Hypothése des ventes'!$H$37</f>
        <v>0</v>
      </c>
      <c r="AH132" s="436">
        <f>(AD132-(AD132*'Hypothése des ventes'!$I$36))*'Hypothése des ventes'!$I$37</f>
        <v>152.32000000000002</v>
      </c>
      <c r="AI132" s="436">
        <f>(AD132-(AD132*'Hypothése des ventes'!$J$36))*'Hypothése des ventes'!$J$37</f>
        <v>199.92000000000002</v>
      </c>
      <c r="AJ132" s="436">
        <f>(AD132-(AD132*'Hypothése des ventes'!$K$36))*'Hypothése des ventes'!$K$37</f>
        <v>95.2</v>
      </c>
      <c r="AK132" s="436">
        <f>-(AC132*'Hypothése des ventes'!$L$37)</f>
        <v>-40.959142399999998</v>
      </c>
      <c r="AL132" s="82">
        <f t="shared" si="40"/>
        <v>0</v>
      </c>
      <c r="AM132" s="82">
        <f t="shared" si="41"/>
        <v>1239.10468608</v>
      </c>
      <c r="AN132" s="82">
        <f t="shared" si="42"/>
        <v>1.5126106327851241</v>
      </c>
      <c r="AO132" s="82">
        <f t="shared" si="43"/>
        <v>419.92183808000004</v>
      </c>
      <c r="AP132" s="83">
        <f t="shared" si="44"/>
        <v>0.33889133242523201</v>
      </c>
    </row>
    <row r="133" spans="1:42" ht="25.5" x14ac:dyDescent="0.25">
      <c r="A133" s="14" t="s">
        <v>99</v>
      </c>
      <c r="B133" s="14"/>
      <c r="C133" s="15" t="s">
        <v>200</v>
      </c>
      <c r="D133" s="410" t="s">
        <v>263</v>
      </c>
      <c r="E133" s="411" t="s">
        <v>103</v>
      </c>
      <c r="F133" s="16" t="s">
        <v>57</v>
      </c>
      <c r="G133" s="17">
        <v>7</v>
      </c>
      <c r="H133" s="22">
        <v>109.98</v>
      </c>
      <c r="I133" s="6">
        <v>0.12</v>
      </c>
      <c r="J133" s="23">
        <v>219</v>
      </c>
      <c r="K133" s="32">
        <v>0.03</v>
      </c>
      <c r="L133" s="19"/>
      <c r="M133" s="251">
        <f t="shared" si="37"/>
        <v>769.86</v>
      </c>
      <c r="N133" s="20" t="s">
        <v>202</v>
      </c>
      <c r="O133" s="21">
        <v>43891</v>
      </c>
      <c r="P133" s="21"/>
      <c r="Q133" s="21"/>
      <c r="R133" s="21"/>
      <c r="S133" s="412"/>
      <c r="T133" s="414"/>
      <c r="U133" s="414"/>
      <c r="V133" s="414"/>
      <c r="W133" s="414"/>
      <c r="X133" s="414"/>
      <c r="Y133" s="414"/>
      <c r="Z133" s="414"/>
      <c r="AA133" s="414"/>
      <c r="AB133" s="414"/>
      <c r="AC133" s="82">
        <f t="shared" si="38"/>
        <v>657.15249600000004</v>
      </c>
      <c r="AD133" s="82">
        <f t="shared" si="36"/>
        <v>1533</v>
      </c>
      <c r="AE133" s="82">
        <f t="shared" si="39"/>
        <v>2.3327918699710759</v>
      </c>
      <c r="AF133" s="436">
        <f>AD133*'Hypothése des ventes'!$G$37</f>
        <v>919.8</v>
      </c>
      <c r="AG133" s="436">
        <f>(AD133-(AD133*'Hypothése des ventes'!$H$36))*'Hypothése des ventes'!$H$37</f>
        <v>0</v>
      </c>
      <c r="AH133" s="436">
        <f>(AD133-(AD133*'Hypothése des ventes'!$I$36))*'Hypothése des ventes'!$I$37</f>
        <v>122.64000000000001</v>
      </c>
      <c r="AI133" s="436">
        <f>(AD133-(AD133*'Hypothése des ventes'!$J$36))*'Hypothése des ventes'!$J$37</f>
        <v>160.96499999999997</v>
      </c>
      <c r="AJ133" s="436">
        <f>(AD133-(AD133*'Hypothése des ventes'!$K$36))*'Hypothése des ventes'!$K$37</f>
        <v>76.650000000000006</v>
      </c>
      <c r="AK133" s="436">
        <f>-(AC133*'Hypothése des ventes'!$L$37)</f>
        <v>-32.857624800000004</v>
      </c>
      <c r="AL133" s="82">
        <f t="shared" si="40"/>
        <v>0</v>
      </c>
      <c r="AM133" s="82">
        <f t="shared" si="41"/>
        <v>997.75790016000019</v>
      </c>
      <c r="AN133" s="82">
        <f t="shared" si="42"/>
        <v>1.5183049691406789</v>
      </c>
      <c r="AO133" s="82">
        <f t="shared" si="43"/>
        <v>340.60540416000015</v>
      </c>
      <c r="AP133" s="83">
        <f t="shared" si="44"/>
        <v>0.34137079155713101</v>
      </c>
    </row>
    <row r="134" spans="1:42" x14ac:dyDescent="0.25">
      <c r="A134" s="14" t="s">
        <v>99</v>
      </c>
      <c r="B134" s="14"/>
      <c r="C134" s="15" t="s">
        <v>200</v>
      </c>
      <c r="D134" s="410" t="s">
        <v>264</v>
      </c>
      <c r="E134" s="411" t="s">
        <v>265</v>
      </c>
      <c r="F134" s="16" t="s">
        <v>57</v>
      </c>
      <c r="G134" s="17">
        <v>4</v>
      </c>
      <c r="H134" s="22">
        <v>84.98</v>
      </c>
      <c r="I134" s="6">
        <v>0.12</v>
      </c>
      <c r="J134" s="23">
        <v>169</v>
      </c>
      <c r="K134" s="32">
        <v>0.03</v>
      </c>
      <c r="L134" s="19"/>
      <c r="M134" s="251">
        <f t="shared" si="37"/>
        <v>339.92</v>
      </c>
      <c r="N134" s="20" t="s">
        <v>202</v>
      </c>
      <c r="O134" s="21">
        <v>43891</v>
      </c>
      <c r="P134" s="21"/>
      <c r="Q134" s="21"/>
      <c r="R134" s="21"/>
      <c r="S134" s="412"/>
      <c r="T134" s="414"/>
      <c r="U134" s="414"/>
      <c r="V134" s="414"/>
      <c r="W134" s="414"/>
      <c r="X134" s="414"/>
      <c r="Y134" s="414"/>
      <c r="Z134" s="414"/>
      <c r="AA134" s="414"/>
      <c r="AB134" s="414"/>
      <c r="AC134" s="82">
        <f t="shared" si="38"/>
        <v>290.15571200000005</v>
      </c>
      <c r="AD134" s="82">
        <f t="shared" si="36"/>
        <v>676</v>
      </c>
      <c r="AE134" s="82">
        <f t="shared" si="39"/>
        <v>2.3297835336083264</v>
      </c>
      <c r="AF134" s="436">
        <f>AD134*'Hypothése des ventes'!$G$37</f>
        <v>405.59999999999997</v>
      </c>
      <c r="AG134" s="436">
        <f>(AD134-(AD134*'Hypothése des ventes'!$H$36))*'Hypothése des ventes'!$H$37</f>
        <v>0</v>
      </c>
      <c r="AH134" s="436">
        <f>(AD134-(AD134*'Hypothése des ventes'!$I$36))*'Hypothése des ventes'!$I$37</f>
        <v>54.08</v>
      </c>
      <c r="AI134" s="436">
        <f>(AD134-(AD134*'Hypothése des ventes'!$J$36))*'Hypothése des ventes'!$J$37</f>
        <v>70.98</v>
      </c>
      <c r="AJ134" s="436">
        <f>(AD134-(AD134*'Hypothése des ventes'!$K$36))*'Hypothése des ventes'!$K$37</f>
        <v>33.800000000000004</v>
      </c>
      <c r="AK134" s="436">
        <f>-(AC134*'Hypothése des ventes'!$L$37)</f>
        <v>-14.507785600000004</v>
      </c>
      <c r="AL134" s="82">
        <f t="shared" si="40"/>
        <v>0</v>
      </c>
      <c r="AM134" s="82">
        <f t="shared" si="41"/>
        <v>439.96177151999996</v>
      </c>
      <c r="AN134" s="82">
        <f t="shared" si="42"/>
        <v>1.5162954004503619</v>
      </c>
      <c r="AO134" s="82">
        <f t="shared" si="43"/>
        <v>149.80605951999991</v>
      </c>
      <c r="AP134" s="83">
        <f t="shared" si="44"/>
        <v>0.3404979005390471</v>
      </c>
    </row>
    <row r="135" spans="1:42" x14ac:dyDescent="0.25">
      <c r="A135" s="14" t="s">
        <v>99</v>
      </c>
      <c r="B135" s="14"/>
      <c r="C135" s="15" t="s">
        <v>200</v>
      </c>
      <c r="D135" s="410" t="s">
        <v>267</v>
      </c>
      <c r="E135" s="411" t="s">
        <v>265</v>
      </c>
      <c r="F135" s="16" t="s">
        <v>57</v>
      </c>
      <c r="G135" s="17">
        <v>14</v>
      </c>
      <c r="H135" s="22">
        <v>84.98</v>
      </c>
      <c r="I135" s="6">
        <v>0.12</v>
      </c>
      <c r="J135" s="23">
        <v>169</v>
      </c>
      <c r="K135" s="32">
        <v>0.03</v>
      </c>
      <c r="L135" s="19"/>
      <c r="M135" s="251">
        <f t="shared" si="37"/>
        <v>1189.72</v>
      </c>
      <c r="N135" s="20" t="s">
        <v>202</v>
      </c>
      <c r="O135" s="21">
        <v>43891</v>
      </c>
      <c r="P135" s="21"/>
      <c r="Q135" s="21"/>
      <c r="R135" s="21"/>
      <c r="S135" s="412"/>
      <c r="T135" s="414"/>
      <c r="U135" s="414"/>
      <c r="V135" s="414"/>
      <c r="W135" s="414"/>
      <c r="X135" s="414"/>
      <c r="Y135" s="414"/>
      <c r="Z135" s="414"/>
      <c r="AA135" s="414"/>
      <c r="AB135" s="414"/>
      <c r="AC135" s="82">
        <f t="shared" si="38"/>
        <v>1015.5449920000001</v>
      </c>
      <c r="AD135" s="82">
        <f t="shared" si="36"/>
        <v>2366</v>
      </c>
      <c r="AE135" s="82">
        <f t="shared" si="39"/>
        <v>2.3297835336083268</v>
      </c>
      <c r="AF135" s="436">
        <f>AD135*'Hypothése des ventes'!$G$37</f>
        <v>1419.6</v>
      </c>
      <c r="AG135" s="436">
        <f>(AD135-(AD135*'Hypothése des ventes'!$H$36))*'Hypothése des ventes'!$H$37</f>
        <v>0</v>
      </c>
      <c r="AH135" s="436">
        <f>(AD135-(AD135*'Hypothése des ventes'!$I$36))*'Hypothése des ventes'!$I$37</f>
        <v>189.28</v>
      </c>
      <c r="AI135" s="436">
        <f>(AD135-(AD135*'Hypothése des ventes'!$J$36))*'Hypothése des ventes'!$J$37</f>
        <v>248.43</v>
      </c>
      <c r="AJ135" s="436">
        <f>(AD135-(AD135*'Hypothése des ventes'!$K$36))*'Hypothése des ventes'!$K$37</f>
        <v>118.30000000000001</v>
      </c>
      <c r="AK135" s="436">
        <f>-(AC135*'Hypothése des ventes'!$L$37)</f>
        <v>-50.777249600000005</v>
      </c>
      <c r="AL135" s="82">
        <f t="shared" si="40"/>
        <v>0</v>
      </c>
      <c r="AM135" s="82">
        <f t="shared" si="41"/>
        <v>1539.86620032</v>
      </c>
      <c r="AN135" s="82">
        <f t="shared" si="42"/>
        <v>1.5162954004503622</v>
      </c>
      <c r="AO135" s="82">
        <f t="shared" si="43"/>
        <v>524.32120831999987</v>
      </c>
      <c r="AP135" s="83">
        <f t="shared" si="44"/>
        <v>0.34049790053904722</v>
      </c>
    </row>
    <row r="136" spans="1:42" ht="25.5" x14ac:dyDescent="0.25">
      <c r="A136" s="14" t="s">
        <v>99</v>
      </c>
      <c r="B136" s="14"/>
      <c r="C136" s="15" t="s">
        <v>200</v>
      </c>
      <c r="D136" s="410" t="s">
        <v>268</v>
      </c>
      <c r="E136" s="411" t="s">
        <v>269</v>
      </c>
      <c r="F136" s="16" t="s">
        <v>57</v>
      </c>
      <c r="G136" s="17">
        <v>14</v>
      </c>
      <c r="H136" s="22">
        <v>54.98</v>
      </c>
      <c r="I136" s="6">
        <v>0.12</v>
      </c>
      <c r="J136" s="23">
        <v>109</v>
      </c>
      <c r="K136" s="32">
        <v>0.03</v>
      </c>
      <c r="L136" s="19"/>
      <c r="M136" s="251">
        <f t="shared" si="37"/>
        <v>769.71999999999991</v>
      </c>
      <c r="N136" s="20" t="s">
        <v>202</v>
      </c>
      <c r="O136" s="21">
        <v>43891</v>
      </c>
      <c r="P136" s="21"/>
      <c r="Q136" s="21"/>
      <c r="R136" s="21"/>
      <c r="S136" s="412"/>
      <c r="T136" s="414"/>
      <c r="U136" s="414"/>
      <c r="V136" s="414"/>
      <c r="W136" s="414"/>
      <c r="X136" s="414"/>
      <c r="Y136" s="414"/>
      <c r="Z136" s="414"/>
      <c r="AA136" s="414"/>
      <c r="AB136" s="414"/>
      <c r="AC136" s="82">
        <f t="shared" si="38"/>
        <v>657.03299199999992</v>
      </c>
      <c r="AD136" s="82">
        <f t="shared" si="36"/>
        <v>1526</v>
      </c>
      <c r="AE136" s="82">
        <f t="shared" si="39"/>
        <v>2.3225622131316053</v>
      </c>
      <c r="AF136" s="436">
        <f>AD136*'Hypothése des ventes'!$G$37</f>
        <v>915.6</v>
      </c>
      <c r="AG136" s="436">
        <f>(AD136-(AD136*'Hypothése des ventes'!$H$36))*'Hypothése des ventes'!$H$37</f>
        <v>0</v>
      </c>
      <c r="AH136" s="436">
        <f>(AD136-(AD136*'Hypothése des ventes'!$I$36))*'Hypothése des ventes'!$I$37</f>
        <v>122.08</v>
      </c>
      <c r="AI136" s="436">
        <f>(AD136-(AD136*'Hypothése des ventes'!$J$36))*'Hypothése des ventes'!$J$37</f>
        <v>160.22999999999999</v>
      </c>
      <c r="AJ136" s="436">
        <f>(AD136-(AD136*'Hypothése des ventes'!$K$36))*'Hypothése des ventes'!$K$37</f>
        <v>76.3</v>
      </c>
      <c r="AK136" s="436">
        <f>-(AC136*'Hypothése des ventes'!$L$37)</f>
        <v>-32.851649599999995</v>
      </c>
      <c r="AL136" s="82">
        <f t="shared" si="40"/>
        <v>0</v>
      </c>
      <c r="AM136" s="82">
        <f t="shared" si="41"/>
        <v>993.08668032000014</v>
      </c>
      <c r="AN136" s="82">
        <f t="shared" si="42"/>
        <v>1.5114715583719125</v>
      </c>
      <c r="AO136" s="82">
        <f t="shared" si="43"/>
        <v>336.05368832000022</v>
      </c>
      <c r="AP136" s="83">
        <f t="shared" si="44"/>
        <v>0.33839310805348266</v>
      </c>
    </row>
    <row r="137" spans="1:42" x14ac:dyDescent="0.25">
      <c r="A137" s="14" t="s">
        <v>99</v>
      </c>
      <c r="B137" s="14"/>
      <c r="C137" s="15" t="s">
        <v>201</v>
      </c>
      <c r="D137" s="410" t="s">
        <v>270</v>
      </c>
      <c r="E137" s="411" t="s">
        <v>265</v>
      </c>
      <c r="F137" s="16" t="s">
        <v>57</v>
      </c>
      <c r="G137" s="17">
        <v>4</v>
      </c>
      <c r="H137" s="22">
        <v>79.98</v>
      </c>
      <c r="I137" s="6">
        <v>0.12</v>
      </c>
      <c r="J137" s="23">
        <v>159</v>
      </c>
      <c r="K137" s="32">
        <v>0.03</v>
      </c>
      <c r="L137" s="19"/>
      <c r="M137" s="251">
        <f t="shared" si="37"/>
        <v>319.92</v>
      </c>
      <c r="N137" s="20" t="s">
        <v>202</v>
      </c>
      <c r="O137" s="21">
        <v>43891</v>
      </c>
      <c r="P137" s="21"/>
      <c r="Q137" s="21"/>
      <c r="R137" s="21"/>
      <c r="S137" s="412"/>
      <c r="T137" s="414"/>
      <c r="U137" s="414"/>
      <c r="V137" s="414"/>
      <c r="W137" s="414"/>
      <c r="X137" s="414"/>
      <c r="Y137" s="414"/>
      <c r="Z137" s="414"/>
      <c r="AA137" s="414"/>
      <c r="AB137" s="414"/>
      <c r="AC137" s="82">
        <f t="shared" si="38"/>
        <v>273.08371199999999</v>
      </c>
      <c r="AD137" s="82">
        <f t="shared" si="36"/>
        <v>636</v>
      </c>
      <c r="AE137" s="82">
        <f t="shared" si="39"/>
        <v>2.3289561846881588</v>
      </c>
      <c r="AF137" s="436">
        <f>AD137*'Hypothése des ventes'!$G$37</f>
        <v>381.59999999999997</v>
      </c>
      <c r="AG137" s="436">
        <f>(AD137-(AD137*'Hypothése des ventes'!$H$36))*'Hypothése des ventes'!$H$37</f>
        <v>0</v>
      </c>
      <c r="AH137" s="436">
        <f>(AD137-(AD137*'Hypothése des ventes'!$I$36))*'Hypothése des ventes'!$I$37</f>
        <v>50.88</v>
      </c>
      <c r="AI137" s="436">
        <f>(AD137-(AD137*'Hypothése des ventes'!$J$36))*'Hypothése des ventes'!$J$37</f>
        <v>66.78</v>
      </c>
      <c r="AJ137" s="436">
        <f>(AD137-(AD137*'Hypothése des ventes'!$K$36))*'Hypothése des ventes'!$K$37</f>
        <v>31.8</v>
      </c>
      <c r="AK137" s="436">
        <f>-(AC137*'Hypothése des ventes'!$L$37)</f>
        <v>-13.6541856</v>
      </c>
      <c r="AL137" s="82">
        <f t="shared" si="40"/>
        <v>0</v>
      </c>
      <c r="AM137" s="82">
        <f t="shared" si="41"/>
        <v>413.92465152</v>
      </c>
      <c r="AN137" s="82">
        <f t="shared" si="42"/>
        <v>1.5157427313716902</v>
      </c>
      <c r="AO137" s="82">
        <f t="shared" si="43"/>
        <v>140.84093952000001</v>
      </c>
      <c r="AP137" s="83">
        <f t="shared" si="44"/>
        <v>0.34025743333432473</v>
      </c>
    </row>
    <row r="138" spans="1:42" x14ac:dyDescent="0.25">
      <c r="A138" s="14" t="s">
        <v>99</v>
      </c>
      <c r="B138" s="14"/>
      <c r="C138" s="15" t="s">
        <v>200</v>
      </c>
      <c r="D138" s="410" t="s">
        <v>271</v>
      </c>
      <c r="E138" s="411" t="s">
        <v>272</v>
      </c>
      <c r="F138" s="16" t="s">
        <v>57</v>
      </c>
      <c r="G138" s="17">
        <v>7</v>
      </c>
      <c r="H138" s="22">
        <v>59.98</v>
      </c>
      <c r="I138" s="6">
        <v>0.12</v>
      </c>
      <c r="J138" s="23">
        <v>119</v>
      </c>
      <c r="K138" s="32">
        <v>0.03</v>
      </c>
      <c r="L138" s="19"/>
      <c r="M138" s="251">
        <f t="shared" si="37"/>
        <v>419.85999999999996</v>
      </c>
      <c r="N138" s="20" t="s">
        <v>202</v>
      </c>
      <c r="O138" s="21">
        <v>43891</v>
      </c>
      <c r="P138" s="21"/>
      <c r="Q138" s="21"/>
      <c r="R138" s="21"/>
      <c r="S138" s="412"/>
      <c r="T138" s="414"/>
      <c r="U138" s="414"/>
      <c r="V138" s="414"/>
      <c r="W138" s="414"/>
      <c r="X138" s="414"/>
      <c r="Y138" s="414"/>
      <c r="Z138" s="414"/>
      <c r="AA138" s="414"/>
      <c r="AB138" s="414"/>
      <c r="AC138" s="82">
        <f t="shared" si="38"/>
        <v>358.39249599999999</v>
      </c>
      <c r="AD138" s="82">
        <f t="shared" si="36"/>
        <v>833</v>
      </c>
      <c r="AE138" s="82">
        <f t="shared" si="39"/>
        <v>2.3242674143489879</v>
      </c>
      <c r="AF138" s="436">
        <f>AD138*'Hypothése des ventes'!$G$37</f>
        <v>499.79999999999995</v>
      </c>
      <c r="AG138" s="436">
        <f>(AD138-(AD138*'Hypothése des ventes'!$H$36))*'Hypothése des ventes'!$H$37</f>
        <v>0</v>
      </c>
      <c r="AH138" s="436">
        <f>(AD138-(AD138*'Hypothése des ventes'!$I$36))*'Hypothése des ventes'!$I$37</f>
        <v>66.64</v>
      </c>
      <c r="AI138" s="436">
        <f>(AD138-(AD138*'Hypothése des ventes'!$J$36))*'Hypothése des ventes'!$J$37</f>
        <v>87.465000000000003</v>
      </c>
      <c r="AJ138" s="436">
        <f>(AD138-(AD138*'Hypothése des ventes'!$K$36))*'Hypothése des ventes'!$K$37</f>
        <v>41.650000000000006</v>
      </c>
      <c r="AK138" s="436">
        <f>-(AC138*'Hypothése des ventes'!$L$37)</f>
        <v>-17.919624800000001</v>
      </c>
      <c r="AL138" s="82">
        <f t="shared" si="40"/>
        <v>0</v>
      </c>
      <c r="AM138" s="82">
        <f t="shared" si="41"/>
        <v>542.10830016</v>
      </c>
      <c r="AN138" s="82">
        <f t="shared" si="42"/>
        <v>1.5126106327851239</v>
      </c>
      <c r="AO138" s="82">
        <f t="shared" si="43"/>
        <v>183.71580416</v>
      </c>
      <c r="AP138" s="83">
        <f t="shared" si="44"/>
        <v>0.33889133242523201</v>
      </c>
    </row>
    <row r="139" spans="1:42" ht="25.5" x14ac:dyDescent="0.25">
      <c r="A139" s="14" t="s">
        <v>99</v>
      </c>
      <c r="B139" s="14"/>
      <c r="C139" s="15" t="s">
        <v>200</v>
      </c>
      <c r="D139" s="410" t="s">
        <v>273</v>
      </c>
      <c r="E139" s="411" t="s">
        <v>274</v>
      </c>
      <c r="F139" s="16" t="s">
        <v>57</v>
      </c>
      <c r="G139" s="17">
        <v>14</v>
      </c>
      <c r="H139" s="22">
        <v>74.98</v>
      </c>
      <c r="I139" s="6">
        <v>0.12</v>
      </c>
      <c r="J139" s="23">
        <v>149</v>
      </c>
      <c r="K139" s="32">
        <v>0.03</v>
      </c>
      <c r="L139" s="19"/>
      <c r="M139" s="251">
        <f t="shared" si="37"/>
        <v>1049.72</v>
      </c>
      <c r="N139" s="20" t="s">
        <v>202</v>
      </c>
      <c r="O139" s="21">
        <v>43891</v>
      </c>
      <c r="P139" s="21"/>
      <c r="Q139" s="21"/>
      <c r="R139" s="21"/>
      <c r="S139" s="412"/>
      <c r="T139" s="414"/>
      <c r="U139" s="414"/>
      <c r="V139" s="414"/>
      <c r="W139" s="414"/>
      <c r="X139" s="414"/>
      <c r="Y139" s="414"/>
      <c r="Z139" s="414"/>
      <c r="AA139" s="414"/>
      <c r="AB139" s="414"/>
      <c r="AC139" s="82">
        <f t="shared" si="38"/>
        <v>896.04099199999996</v>
      </c>
      <c r="AD139" s="82">
        <f t="shared" si="36"/>
        <v>2086</v>
      </c>
      <c r="AE139" s="82">
        <f t="shared" si="39"/>
        <v>2.3280184931539383</v>
      </c>
      <c r="AF139" s="436">
        <f>AD139*'Hypothése des ventes'!$G$37</f>
        <v>1251.5999999999999</v>
      </c>
      <c r="AG139" s="436">
        <f>(AD139-(AD139*'Hypothése des ventes'!$H$36))*'Hypothése des ventes'!$H$37</f>
        <v>0</v>
      </c>
      <c r="AH139" s="436">
        <f>(AD139-(AD139*'Hypothése des ventes'!$I$36))*'Hypothése des ventes'!$I$37</f>
        <v>166.88</v>
      </c>
      <c r="AI139" s="436">
        <f>(AD139-(AD139*'Hypothése des ventes'!$J$36))*'Hypothése des ventes'!$J$37</f>
        <v>219.03</v>
      </c>
      <c r="AJ139" s="436">
        <f>(AD139-(AD139*'Hypothése des ventes'!$K$36))*'Hypothése des ventes'!$K$37</f>
        <v>104.30000000000001</v>
      </c>
      <c r="AK139" s="436">
        <f>-(AC139*'Hypothése des ventes'!$L$37)</f>
        <v>-44.802049600000004</v>
      </c>
      <c r="AL139" s="82">
        <f t="shared" si="40"/>
        <v>0</v>
      </c>
      <c r="AM139" s="82">
        <f t="shared" si="41"/>
        <v>1357.60636032</v>
      </c>
      <c r="AN139" s="82">
        <f t="shared" si="42"/>
        <v>1.5151163534268308</v>
      </c>
      <c r="AO139" s="82">
        <f t="shared" si="43"/>
        <v>461.56536832000006</v>
      </c>
      <c r="AP139" s="83">
        <f t="shared" si="44"/>
        <v>0.33998468319727448</v>
      </c>
    </row>
    <row r="140" spans="1:42" ht="25.5" x14ac:dyDescent="0.25">
      <c r="A140" s="14" t="s">
        <v>99</v>
      </c>
      <c r="B140" s="14"/>
      <c r="C140" s="15" t="s">
        <v>201</v>
      </c>
      <c r="D140" s="410" t="s">
        <v>275</v>
      </c>
      <c r="E140" s="411" t="s">
        <v>276</v>
      </c>
      <c r="F140" s="16" t="s">
        <v>57</v>
      </c>
      <c r="G140" s="17">
        <v>16</v>
      </c>
      <c r="H140" s="22">
        <v>54.98</v>
      </c>
      <c r="I140" s="6">
        <v>0.12</v>
      </c>
      <c r="J140" s="23">
        <v>109</v>
      </c>
      <c r="K140" s="32">
        <v>0.03</v>
      </c>
      <c r="L140" s="19"/>
      <c r="M140" s="251">
        <f t="shared" si="37"/>
        <v>879.68</v>
      </c>
      <c r="N140" s="20" t="s">
        <v>202</v>
      </c>
      <c r="O140" s="21">
        <v>43891</v>
      </c>
      <c r="P140" s="21"/>
      <c r="Q140" s="21"/>
      <c r="R140" s="21"/>
      <c r="S140" s="412"/>
      <c r="T140" s="414"/>
      <c r="U140" s="414"/>
      <c r="V140" s="414"/>
      <c r="W140" s="414"/>
      <c r="X140" s="414"/>
      <c r="Y140" s="414"/>
      <c r="Z140" s="414"/>
      <c r="AA140" s="414"/>
      <c r="AB140" s="414"/>
      <c r="AC140" s="82">
        <f t="shared" si="38"/>
        <v>750.89484799999991</v>
      </c>
      <c r="AD140" s="82">
        <f t="shared" si="36"/>
        <v>1744</v>
      </c>
      <c r="AE140" s="82">
        <f t="shared" si="39"/>
        <v>2.3225622131316053</v>
      </c>
      <c r="AF140" s="436">
        <f>AD140*'Hypothése des ventes'!$G$37</f>
        <v>1046.3999999999999</v>
      </c>
      <c r="AG140" s="436">
        <f>(AD140-(AD140*'Hypothése des ventes'!$H$36))*'Hypothése des ventes'!$H$37</f>
        <v>0</v>
      </c>
      <c r="AH140" s="436">
        <f>(AD140-(AD140*'Hypothése des ventes'!$I$36))*'Hypothése des ventes'!$I$37</f>
        <v>139.52000000000001</v>
      </c>
      <c r="AI140" s="436">
        <f>(AD140-(AD140*'Hypothése des ventes'!$J$36))*'Hypothése des ventes'!$J$37</f>
        <v>183.12000000000003</v>
      </c>
      <c r="AJ140" s="436">
        <f>(AD140-(AD140*'Hypothése des ventes'!$K$36))*'Hypothése des ventes'!$K$37</f>
        <v>87.2</v>
      </c>
      <c r="AK140" s="436">
        <f>-(AC140*'Hypothése des ventes'!$L$37)</f>
        <v>-37.544742399999997</v>
      </c>
      <c r="AL140" s="82">
        <f t="shared" si="40"/>
        <v>0</v>
      </c>
      <c r="AM140" s="82">
        <f t="shared" si="41"/>
        <v>1134.9562060800001</v>
      </c>
      <c r="AN140" s="82">
        <f t="shared" si="42"/>
        <v>1.5114715583719123</v>
      </c>
      <c r="AO140" s="82">
        <f t="shared" si="43"/>
        <v>384.06135808000022</v>
      </c>
      <c r="AP140" s="83">
        <f t="shared" si="44"/>
        <v>0.33839310805348266</v>
      </c>
    </row>
    <row r="141" spans="1:42" x14ac:dyDescent="0.25">
      <c r="A141" s="14" t="s">
        <v>99</v>
      </c>
      <c r="B141" s="14"/>
      <c r="C141" s="15" t="s">
        <v>201</v>
      </c>
      <c r="D141" s="410"/>
      <c r="E141" s="411"/>
      <c r="F141" s="16" t="s">
        <v>57</v>
      </c>
      <c r="G141" s="17"/>
      <c r="H141" s="22"/>
      <c r="I141" s="6"/>
      <c r="J141" s="23"/>
      <c r="K141" s="32"/>
      <c r="L141" s="19"/>
      <c r="M141" s="251">
        <f t="shared" si="37"/>
        <v>0</v>
      </c>
      <c r="N141" s="20" t="s">
        <v>202</v>
      </c>
      <c r="O141" s="21"/>
      <c r="P141" s="21"/>
      <c r="Q141" s="21"/>
      <c r="R141" s="21"/>
      <c r="S141" s="412"/>
      <c r="T141" s="414"/>
      <c r="U141" s="414"/>
      <c r="V141" s="414"/>
      <c r="W141" s="414"/>
      <c r="X141" s="414"/>
      <c r="Y141" s="414"/>
      <c r="Z141" s="414"/>
      <c r="AA141" s="414"/>
      <c r="AB141" s="414"/>
      <c r="AC141" s="82">
        <f t="shared" si="38"/>
        <v>0</v>
      </c>
      <c r="AD141" s="82">
        <f t="shared" si="36"/>
        <v>0</v>
      </c>
      <c r="AE141" s="82">
        <f t="shared" si="39"/>
        <v>0</v>
      </c>
      <c r="AF141" s="436">
        <f>AD141*'Hypothése des ventes'!$G$37</f>
        <v>0</v>
      </c>
      <c r="AG141" s="436">
        <f>(AD141-(AD141*'Hypothése des ventes'!$H$36))*'Hypothése des ventes'!$H$37</f>
        <v>0</v>
      </c>
      <c r="AH141" s="436">
        <f>(AD141-(AD141*'Hypothése des ventes'!$I$36))*'Hypothése des ventes'!$I$37</f>
        <v>0</v>
      </c>
      <c r="AI141" s="436">
        <f>(AD141-(AD141*'Hypothése des ventes'!$J$36))*'Hypothése des ventes'!$J$37</f>
        <v>0</v>
      </c>
      <c r="AJ141" s="436">
        <f>(AD141-(AD141*'Hypothése des ventes'!$K$36))*'Hypothése des ventes'!$K$37</f>
        <v>0</v>
      </c>
      <c r="AK141" s="436">
        <f>-(AC141*'Hypothése des ventes'!$L$37)</f>
        <v>0</v>
      </c>
      <c r="AL141" s="82">
        <f t="shared" si="40"/>
        <v>0</v>
      </c>
      <c r="AM141" s="82">
        <f t="shared" si="41"/>
        <v>0</v>
      </c>
      <c r="AN141" s="82">
        <f t="shared" si="42"/>
        <v>0</v>
      </c>
      <c r="AO141" s="82">
        <f t="shared" si="43"/>
        <v>0</v>
      </c>
      <c r="AP141" s="83">
        <f t="shared" si="44"/>
        <v>0</v>
      </c>
    </row>
    <row r="142" spans="1:42" hidden="1" x14ac:dyDescent="0.25">
      <c r="A142" s="14" t="s">
        <v>99</v>
      </c>
      <c r="B142" s="14"/>
      <c r="C142" s="15" t="s">
        <v>201</v>
      </c>
      <c r="D142" s="410"/>
      <c r="E142" s="411"/>
      <c r="F142" s="16" t="s">
        <v>57</v>
      </c>
      <c r="G142" s="17"/>
      <c r="H142" s="22"/>
      <c r="I142" s="6"/>
      <c r="J142" s="23"/>
      <c r="K142" s="32"/>
      <c r="L142" s="19"/>
      <c r="M142" s="251">
        <f t="shared" si="37"/>
        <v>0</v>
      </c>
      <c r="N142" s="20" t="s">
        <v>199</v>
      </c>
      <c r="O142" s="21"/>
      <c r="P142" s="21"/>
      <c r="Q142" s="21"/>
      <c r="R142" s="21"/>
      <c r="S142" s="412"/>
      <c r="T142" s="414"/>
      <c r="U142" s="414"/>
      <c r="V142" s="414"/>
      <c r="W142" s="414"/>
      <c r="X142" s="414"/>
      <c r="Y142" s="414"/>
      <c r="Z142" s="414"/>
      <c r="AA142" s="414"/>
      <c r="AB142" s="414"/>
      <c r="AC142" s="82">
        <f t="shared" si="38"/>
        <v>0</v>
      </c>
      <c r="AD142" s="82">
        <f t="shared" si="36"/>
        <v>0</v>
      </c>
      <c r="AE142" s="82">
        <f t="shared" si="39"/>
        <v>0</v>
      </c>
      <c r="AF142" s="436">
        <f>AD142*'Hypothése des ventes'!$G$37</f>
        <v>0</v>
      </c>
      <c r="AG142" s="436">
        <f>(AD142-(AD142*'Hypothése des ventes'!$H$36))*'Hypothése des ventes'!$H$37</f>
        <v>0</v>
      </c>
      <c r="AH142" s="436">
        <f>(AD142-(AD142*'Hypothése des ventes'!$I$36))*'Hypothése des ventes'!$I$37</f>
        <v>0</v>
      </c>
      <c r="AI142" s="436">
        <f>(AD142-(AD142*'Hypothése des ventes'!$J$36))*'Hypothése des ventes'!$J$37</f>
        <v>0</v>
      </c>
      <c r="AJ142" s="436">
        <f>(AD142-(AD142*'Hypothése des ventes'!$K$36))*'Hypothése des ventes'!$K$37</f>
        <v>0</v>
      </c>
      <c r="AK142" s="436">
        <f>-(AC142*'Hypothése des ventes'!$L$37)</f>
        <v>0</v>
      </c>
      <c r="AL142" s="82">
        <f t="shared" si="40"/>
        <v>0</v>
      </c>
      <c r="AM142" s="82">
        <f t="shared" si="41"/>
        <v>0</v>
      </c>
      <c r="AN142" s="82">
        <f t="shared" si="42"/>
        <v>0</v>
      </c>
      <c r="AO142" s="82">
        <f t="shared" si="43"/>
        <v>0</v>
      </c>
      <c r="AP142" s="83">
        <f t="shared" si="44"/>
        <v>0</v>
      </c>
    </row>
    <row r="143" spans="1:42" hidden="1" x14ac:dyDescent="0.25">
      <c r="A143" s="14" t="s">
        <v>221</v>
      </c>
      <c r="B143" s="14"/>
      <c r="C143" s="15" t="s">
        <v>200</v>
      </c>
      <c r="D143" s="410"/>
      <c r="E143" s="411"/>
      <c r="F143" s="16" t="s">
        <v>57</v>
      </c>
      <c r="G143" s="17"/>
      <c r="H143" s="22"/>
      <c r="I143" s="6"/>
      <c r="J143" s="23"/>
      <c r="K143" s="32"/>
      <c r="L143" s="19"/>
      <c r="M143" s="251">
        <f t="shared" si="37"/>
        <v>0</v>
      </c>
      <c r="N143" s="20" t="s">
        <v>199</v>
      </c>
      <c r="O143" s="21"/>
      <c r="P143" s="21"/>
      <c r="Q143" s="21"/>
      <c r="R143" s="21"/>
      <c r="S143" s="412"/>
      <c r="T143" s="414"/>
      <c r="U143" s="414"/>
      <c r="V143" s="414"/>
      <c r="W143" s="414"/>
      <c r="X143" s="414"/>
      <c r="Y143" s="414"/>
      <c r="Z143" s="414"/>
      <c r="AA143" s="414"/>
      <c r="AB143" s="414"/>
      <c r="AC143" s="82">
        <f t="shared" si="38"/>
        <v>0</v>
      </c>
      <c r="AD143" s="82">
        <f t="shared" si="36"/>
        <v>0</v>
      </c>
      <c r="AE143" s="82">
        <f t="shared" si="39"/>
        <v>0</v>
      </c>
      <c r="AF143" s="436">
        <f>AD143*'Hypothése des ventes'!$G$37</f>
        <v>0</v>
      </c>
      <c r="AG143" s="436">
        <f>(AD143-(AD143*'Hypothése des ventes'!$H$36))*'Hypothése des ventes'!$H$37</f>
        <v>0</v>
      </c>
      <c r="AH143" s="436">
        <f>(AD143-(AD143*'Hypothése des ventes'!$I$36))*'Hypothése des ventes'!$I$37</f>
        <v>0</v>
      </c>
      <c r="AI143" s="436">
        <f>(AD143-(AD143*'Hypothése des ventes'!$J$36))*'Hypothése des ventes'!$J$37</f>
        <v>0</v>
      </c>
      <c r="AJ143" s="436">
        <f>(AD143-(AD143*'Hypothése des ventes'!$K$36))*'Hypothése des ventes'!$K$37</f>
        <v>0</v>
      </c>
      <c r="AK143" s="436">
        <f>-(AC143*'Hypothése des ventes'!$L$37)</f>
        <v>0</v>
      </c>
      <c r="AL143" s="82">
        <f t="shared" si="40"/>
        <v>0</v>
      </c>
      <c r="AM143" s="82">
        <f t="shared" si="41"/>
        <v>0</v>
      </c>
      <c r="AN143" s="82">
        <f t="shared" si="42"/>
        <v>0</v>
      </c>
      <c r="AO143" s="82">
        <f t="shared" si="43"/>
        <v>0</v>
      </c>
      <c r="AP143" s="83">
        <f t="shared" si="44"/>
        <v>0</v>
      </c>
    </row>
    <row r="144" spans="1:42" x14ac:dyDescent="0.25">
      <c r="A144" s="14" t="s">
        <v>221</v>
      </c>
      <c r="B144" s="14"/>
      <c r="C144" s="15" t="s">
        <v>200</v>
      </c>
      <c r="D144" s="410"/>
      <c r="E144" s="411"/>
      <c r="F144" s="16" t="s">
        <v>57</v>
      </c>
      <c r="G144" s="17"/>
      <c r="H144" s="22"/>
      <c r="I144" s="6"/>
      <c r="J144" s="23"/>
      <c r="K144" s="32"/>
      <c r="L144" s="19"/>
      <c r="M144" s="251">
        <f t="shared" si="37"/>
        <v>0</v>
      </c>
      <c r="N144" s="20" t="s">
        <v>202</v>
      </c>
      <c r="O144" s="21"/>
      <c r="P144" s="21"/>
      <c r="Q144" s="21"/>
      <c r="R144" s="21"/>
      <c r="S144" s="412"/>
      <c r="T144" s="414"/>
      <c r="U144" s="414"/>
      <c r="V144" s="414"/>
      <c r="W144" s="414"/>
      <c r="X144" s="414"/>
      <c r="Y144" s="414"/>
      <c r="Z144" s="414"/>
      <c r="AA144" s="414"/>
      <c r="AB144" s="414"/>
      <c r="AC144" s="82">
        <f t="shared" si="38"/>
        <v>0</v>
      </c>
      <c r="AD144" s="82">
        <f t="shared" si="36"/>
        <v>0</v>
      </c>
      <c r="AE144" s="82">
        <f t="shared" si="39"/>
        <v>0</v>
      </c>
      <c r="AF144" s="436">
        <f>AD144*'Hypothése des ventes'!$G$37</f>
        <v>0</v>
      </c>
      <c r="AG144" s="436">
        <f>(AD144-(AD144*'Hypothése des ventes'!$H$36))*'Hypothése des ventes'!$H$37</f>
        <v>0</v>
      </c>
      <c r="AH144" s="436">
        <f>(AD144-(AD144*'Hypothése des ventes'!$I$36))*'Hypothése des ventes'!$I$37</f>
        <v>0</v>
      </c>
      <c r="AI144" s="436">
        <f>(AD144-(AD144*'Hypothése des ventes'!$J$36))*'Hypothése des ventes'!$J$37</f>
        <v>0</v>
      </c>
      <c r="AJ144" s="436">
        <f>(AD144-(AD144*'Hypothése des ventes'!$K$36))*'Hypothése des ventes'!$K$37</f>
        <v>0</v>
      </c>
      <c r="AK144" s="436">
        <f>-(AC144*'Hypothése des ventes'!$L$37)</f>
        <v>0</v>
      </c>
      <c r="AL144" s="82">
        <f t="shared" si="40"/>
        <v>0</v>
      </c>
      <c r="AM144" s="82">
        <f t="shared" si="41"/>
        <v>0</v>
      </c>
      <c r="AN144" s="82">
        <f t="shared" si="42"/>
        <v>0</v>
      </c>
      <c r="AO144" s="82">
        <f t="shared" si="43"/>
        <v>0</v>
      </c>
      <c r="AP144" s="83">
        <f t="shared" si="44"/>
        <v>0</v>
      </c>
    </row>
    <row r="145" spans="1:42" hidden="1" x14ac:dyDescent="0.25">
      <c r="A145" s="14" t="s">
        <v>221</v>
      </c>
      <c r="B145" s="14"/>
      <c r="C145" s="15" t="s">
        <v>201</v>
      </c>
      <c r="D145" s="410"/>
      <c r="E145" s="411"/>
      <c r="F145" s="16" t="s">
        <v>57</v>
      </c>
      <c r="G145" s="17"/>
      <c r="H145" s="22"/>
      <c r="I145" s="6"/>
      <c r="J145" s="23"/>
      <c r="K145" s="32"/>
      <c r="L145" s="19"/>
      <c r="M145" s="251">
        <f t="shared" si="37"/>
        <v>0</v>
      </c>
      <c r="N145" s="20" t="s">
        <v>199</v>
      </c>
      <c r="O145" s="21"/>
      <c r="P145" s="21"/>
      <c r="Q145" s="21"/>
      <c r="R145" s="21"/>
      <c r="S145" s="412"/>
      <c r="T145" s="414"/>
      <c r="U145" s="414"/>
      <c r="V145" s="414"/>
      <c r="W145" s="414"/>
      <c r="X145" s="414"/>
      <c r="Y145" s="414"/>
      <c r="Z145" s="414"/>
      <c r="AA145" s="414"/>
      <c r="AB145" s="414"/>
      <c r="AC145" s="82">
        <f t="shared" si="38"/>
        <v>0</v>
      </c>
      <c r="AD145" s="82">
        <f t="shared" si="36"/>
        <v>0</v>
      </c>
      <c r="AE145" s="82">
        <f t="shared" si="39"/>
        <v>0</v>
      </c>
      <c r="AF145" s="436">
        <f>AD145*'Hypothése des ventes'!$G$37</f>
        <v>0</v>
      </c>
      <c r="AG145" s="436">
        <f>(AD145-(AD145*'Hypothése des ventes'!$H$36))*'Hypothése des ventes'!$H$37</f>
        <v>0</v>
      </c>
      <c r="AH145" s="436">
        <f>(AD145-(AD145*'Hypothése des ventes'!$I$36))*'Hypothése des ventes'!$I$37</f>
        <v>0</v>
      </c>
      <c r="AI145" s="436">
        <f>(AD145-(AD145*'Hypothése des ventes'!$J$36))*'Hypothése des ventes'!$J$37</f>
        <v>0</v>
      </c>
      <c r="AJ145" s="436">
        <f>(AD145-(AD145*'Hypothése des ventes'!$K$36))*'Hypothése des ventes'!$K$37</f>
        <v>0</v>
      </c>
      <c r="AK145" s="436">
        <f>-(AC145*'Hypothése des ventes'!$L$37)</f>
        <v>0</v>
      </c>
      <c r="AL145" s="82">
        <f t="shared" si="40"/>
        <v>0</v>
      </c>
      <c r="AM145" s="82">
        <f t="shared" si="41"/>
        <v>0</v>
      </c>
      <c r="AN145" s="82">
        <f t="shared" si="42"/>
        <v>0</v>
      </c>
      <c r="AO145" s="82">
        <f t="shared" si="43"/>
        <v>0</v>
      </c>
      <c r="AP145" s="83">
        <f t="shared" si="44"/>
        <v>0</v>
      </c>
    </row>
    <row r="146" spans="1:42" x14ac:dyDescent="0.25">
      <c r="A146" s="14" t="s">
        <v>221</v>
      </c>
      <c r="B146" s="14"/>
      <c r="C146" s="15" t="s">
        <v>201</v>
      </c>
      <c r="D146" s="410"/>
      <c r="E146" s="411"/>
      <c r="F146" s="16" t="s">
        <v>57</v>
      </c>
      <c r="G146" s="17"/>
      <c r="H146" s="22"/>
      <c r="I146" s="6"/>
      <c r="J146" s="23"/>
      <c r="K146" s="32"/>
      <c r="L146" s="19"/>
      <c r="M146" s="251">
        <f t="shared" si="37"/>
        <v>0</v>
      </c>
      <c r="N146" s="20" t="s">
        <v>202</v>
      </c>
      <c r="O146" s="21"/>
      <c r="P146" s="21"/>
      <c r="Q146" s="21"/>
      <c r="R146" s="21"/>
      <c r="S146" s="412"/>
      <c r="T146" s="414"/>
      <c r="U146" s="414"/>
      <c r="V146" s="414"/>
      <c r="W146" s="414"/>
      <c r="X146" s="414"/>
      <c r="Y146" s="414"/>
      <c r="Z146" s="414"/>
      <c r="AA146" s="414"/>
      <c r="AB146" s="414"/>
      <c r="AC146" s="82">
        <f t="shared" si="38"/>
        <v>0</v>
      </c>
      <c r="AD146" s="82">
        <f t="shared" si="36"/>
        <v>0</v>
      </c>
      <c r="AE146" s="82">
        <f t="shared" si="39"/>
        <v>0</v>
      </c>
      <c r="AF146" s="436">
        <f>AD146*'Hypothése des ventes'!$G$37</f>
        <v>0</v>
      </c>
      <c r="AG146" s="436">
        <f>(AD146-(AD146*'Hypothése des ventes'!$H$36))*'Hypothése des ventes'!$H$37</f>
        <v>0</v>
      </c>
      <c r="AH146" s="436">
        <f>(AD146-(AD146*'Hypothése des ventes'!$I$36))*'Hypothése des ventes'!$I$37</f>
        <v>0</v>
      </c>
      <c r="AI146" s="436">
        <f>(AD146-(AD146*'Hypothése des ventes'!$J$36))*'Hypothése des ventes'!$J$37</f>
        <v>0</v>
      </c>
      <c r="AJ146" s="436">
        <f>(AD146-(AD146*'Hypothése des ventes'!$K$36))*'Hypothése des ventes'!$K$37</f>
        <v>0</v>
      </c>
      <c r="AK146" s="436">
        <f>-(AC146*'Hypothése des ventes'!$L$37)</f>
        <v>0</v>
      </c>
      <c r="AL146" s="82">
        <f t="shared" si="40"/>
        <v>0</v>
      </c>
      <c r="AM146" s="82">
        <f t="shared" si="41"/>
        <v>0</v>
      </c>
      <c r="AN146" s="82">
        <f t="shared" si="42"/>
        <v>0</v>
      </c>
      <c r="AO146" s="82">
        <f t="shared" si="43"/>
        <v>0</v>
      </c>
      <c r="AP146" s="83">
        <f t="shared" si="44"/>
        <v>0</v>
      </c>
    </row>
    <row r="147" spans="1:42" hidden="1" x14ac:dyDescent="0.25">
      <c r="A147" s="14" t="s">
        <v>256</v>
      </c>
      <c r="B147" s="14"/>
      <c r="C147" s="15" t="s">
        <v>201</v>
      </c>
      <c r="D147" s="410"/>
      <c r="E147" s="411"/>
      <c r="F147" s="16" t="s">
        <v>57</v>
      </c>
      <c r="G147" s="17"/>
      <c r="H147" s="22"/>
      <c r="I147" s="6"/>
      <c r="J147" s="23"/>
      <c r="K147" s="32"/>
      <c r="L147" s="19"/>
      <c r="M147" s="251">
        <f t="shared" si="37"/>
        <v>0</v>
      </c>
      <c r="N147" s="20" t="s">
        <v>199</v>
      </c>
      <c r="O147" s="21"/>
      <c r="P147" s="21"/>
      <c r="Q147" s="21"/>
      <c r="R147" s="21"/>
      <c r="S147" s="412"/>
      <c r="T147" s="414"/>
      <c r="U147" s="414"/>
      <c r="V147" s="414"/>
      <c r="W147" s="414"/>
      <c r="X147" s="414"/>
      <c r="Y147" s="414"/>
      <c r="Z147" s="414"/>
      <c r="AA147" s="414"/>
      <c r="AB147" s="414"/>
      <c r="AC147" s="82">
        <f t="shared" si="38"/>
        <v>0</v>
      </c>
      <c r="AD147" s="82">
        <f t="shared" ref="AD147:AD168" si="45">G147*J147</f>
        <v>0</v>
      </c>
      <c r="AE147" s="82">
        <f t="shared" si="39"/>
        <v>0</v>
      </c>
      <c r="AF147" s="436">
        <f>AD147*'Hypothése des ventes'!$G$37</f>
        <v>0</v>
      </c>
      <c r="AG147" s="436">
        <f>(AD147-(AD147*'Hypothése des ventes'!$H$36))*'Hypothése des ventes'!$H$37</f>
        <v>0</v>
      </c>
      <c r="AH147" s="436">
        <f>(AD147-(AD147*'Hypothése des ventes'!$I$36))*'Hypothése des ventes'!$I$37</f>
        <v>0</v>
      </c>
      <c r="AI147" s="436">
        <f>(AD147-(AD147*'Hypothése des ventes'!$J$36))*'Hypothése des ventes'!$J$37</f>
        <v>0</v>
      </c>
      <c r="AJ147" s="436">
        <f>(AD147-(AD147*'Hypothése des ventes'!$K$36))*'Hypothése des ventes'!$K$37</f>
        <v>0</v>
      </c>
      <c r="AK147" s="436">
        <f>-(AC147*'Hypothése des ventes'!$L$37)</f>
        <v>0</v>
      </c>
      <c r="AL147" s="82">
        <f t="shared" si="40"/>
        <v>0</v>
      </c>
      <c r="AM147" s="82">
        <f t="shared" si="41"/>
        <v>0</v>
      </c>
      <c r="AN147" s="82">
        <f t="shared" si="42"/>
        <v>0</v>
      </c>
      <c r="AO147" s="82">
        <f t="shared" si="43"/>
        <v>0</v>
      </c>
      <c r="AP147" s="83">
        <f t="shared" si="44"/>
        <v>0</v>
      </c>
    </row>
    <row r="148" spans="1:42" hidden="1" x14ac:dyDescent="0.25">
      <c r="A148" s="14" t="s">
        <v>256</v>
      </c>
      <c r="B148" s="14"/>
      <c r="C148" s="15" t="s">
        <v>200</v>
      </c>
      <c r="D148" s="410"/>
      <c r="E148" s="411"/>
      <c r="F148" s="16" t="s">
        <v>57</v>
      </c>
      <c r="G148" s="17"/>
      <c r="H148" s="22"/>
      <c r="I148" s="6"/>
      <c r="J148" s="23"/>
      <c r="K148" s="32"/>
      <c r="L148" s="19"/>
      <c r="M148" s="251">
        <f t="shared" si="37"/>
        <v>0</v>
      </c>
      <c r="N148" s="20" t="s">
        <v>199</v>
      </c>
      <c r="O148" s="21"/>
      <c r="P148" s="21"/>
      <c r="Q148" s="21"/>
      <c r="R148" s="21"/>
      <c r="S148" s="412"/>
      <c r="T148" s="414"/>
      <c r="U148" s="414"/>
      <c r="V148" s="414"/>
      <c r="W148" s="414"/>
      <c r="X148" s="414"/>
      <c r="Y148" s="414"/>
      <c r="Z148" s="414"/>
      <c r="AA148" s="414"/>
      <c r="AB148" s="414"/>
      <c r="AC148" s="82">
        <f t="shared" si="38"/>
        <v>0</v>
      </c>
      <c r="AD148" s="82">
        <f t="shared" si="45"/>
        <v>0</v>
      </c>
      <c r="AE148" s="82">
        <f t="shared" si="39"/>
        <v>0</v>
      </c>
      <c r="AF148" s="436">
        <f>AD148*'Hypothése des ventes'!$G$37</f>
        <v>0</v>
      </c>
      <c r="AG148" s="436">
        <f>(AD148-(AD148*'Hypothése des ventes'!$H$36))*'Hypothése des ventes'!$H$37</f>
        <v>0</v>
      </c>
      <c r="AH148" s="436">
        <f>(AD148-(AD148*'Hypothése des ventes'!$I$36))*'Hypothése des ventes'!$I$37</f>
        <v>0</v>
      </c>
      <c r="AI148" s="436">
        <f>(AD148-(AD148*'Hypothése des ventes'!$J$36))*'Hypothése des ventes'!$J$37</f>
        <v>0</v>
      </c>
      <c r="AJ148" s="436">
        <f>(AD148-(AD148*'Hypothése des ventes'!$K$36))*'Hypothése des ventes'!$K$37</f>
        <v>0</v>
      </c>
      <c r="AK148" s="436">
        <f>-(AC148*'Hypothése des ventes'!$L$37)</f>
        <v>0</v>
      </c>
      <c r="AL148" s="82">
        <f t="shared" si="40"/>
        <v>0</v>
      </c>
      <c r="AM148" s="82">
        <f t="shared" si="41"/>
        <v>0</v>
      </c>
      <c r="AN148" s="82">
        <f t="shared" si="42"/>
        <v>0</v>
      </c>
      <c r="AO148" s="82">
        <f t="shared" si="43"/>
        <v>0</v>
      </c>
      <c r="AP148" s="83">
        <f t="shared" si="44"/>
        <v>0</v>
      </c>
    </row>
    <row r="149" spans="1:42" x14ac:dyDescent="0.25">
      <c r="A149" s="14" t="s">
        <v>256</v>
      </c>
      <c r="B149" s="14"/>
      <c r="C149" s="15" t="s">
        <v>201</v>
      </c>
      <c r="D149" s="410"/>
      <c r="E149" s="411"/>
      <c r="F149" s="16" t="s">
        <v>57</v>
      </c>
      <c r="G149" s="17"/>
      <c r="H149" s="22"/>
      <c r="I149" s="6"/>
      <c r="J149" s="23"/>
      <c r="K149" s="32"/>
      <c r="L149" s="19"/>
      <c r="M149" s="251">
        <f t="shared" si="37"/>
        <v>0</v>
      </c>
      <c r="N149" s="20" t="s">
        <v>202</v>
      </c>
      <c r="O149" s="21"/>
      <c r="P149" s="21"/>
      <c r="Q149" s="21"/>
      <c r="R149" s="21"/>
      <c r="S149" s="412"/>
      <c r="T149" s="414"/>
      <c r="U149" s="414"/>
      <c r="V149" s="414"/>
      <c r="W149" s="414"/>
      <c r="X149" s="414"/>
      <c r="Y149" s="414"/>
      <c r="Z149" s="414"/>
      <c r="AA149" s="414"/>
      <c r="AB149" s="414"/>
      <c r="AC149" s="82">
        <f t="shared" si="38"/>
        <v>0</v>
      </c>
      <c r="AD149" s="82">
        <f t="shared" si="45"/>
        <v>0</v>
      </c>
      <c r="AE149" s="82">
        <f t="shared" si="39"/>
        <v>0</v>
      </c>
      <c r="AF149" s="436">
        <f>AD149*'Hypothése des ventes'!$G$37</f>
        <v>0</v>
      </c>
      <c r="AG149" s="436">
        <f>(AD149-(AD149*'Hypothése des ventes'!$H$36))*'Hypothése des ventes'!$H$37</f>
        <v>0</v>
      </c>
      <c r="AH149" s="436">
        <f>(AD149-(AD149*'Hypothése des ventes'!$I$36))*'Hypothése des ventes'!$I$37</f>
        <v>0</v>
      </c>
      <c r="AI149" s="436">
        <f>(AD149-(AD149*'Hypothése des ventes'!$J$36))*'Hypothése des ventes'!$J$37</f>
        <v>0</v>
      </c>
      <c r="AJ149" s="436">
        <f>(AD149-(AD149*'Hypothése des ventes'!$K$36))*'Hypothése des ventes'!$K$37</f>
        <v>0</v>
      </c>
      <c r="AK149" s="436">
        <f>-(AC149*'Hypothése des ventes'!$L$37)</f>
        <v>0</v>
      </c>
      <c r="AL149" s="82">
        <f t="shared" si="40"/>
        <v>0</v>
      </c>
      <c r="AM149" s="82">
        <f t="shared" si="41"/>
        <v>0</v>
      </c>
      <c r="AN149" s="82">
        <f t="shared" si="42"/>
        <v>0</v>
      </c>
      <c r="AO149" s="82">
        <f t="shared" si="43"/>
        <v>0</v>
      </c>
      <c r="AP149" s="83">
        <f t="shared" si="44"/>
        <v>0</v>
      </c>
    </row>
    <row r="150" spans="1:42" x14ac:dyDescent="0.25">
      <c r="A150" s="14" t="s">
        <v>256</v>
      </c>
      <c r="B150" s="14"/>
      <c r="C150" s="15" t="s">
        <v>200</v>
      </c>
      <c r="D150" s="410"/>
      <c r="E150" s="411"/>
      <c r="F150" s="16" t="s">
        <v>57</v>
      </c>
      <c r="G150" s="17"/>
      <c r="H150" s="22"/>
      <c r="I150" s="6"/>
      <c r="J150" s="23"/>
      <c r="K150" s="32"/>
      <c r="L150" s="19"/>
      <c r="M150" s="251">
        <f t="shared" si="37"/>
        <v>0</v>
      </c>
      <c r="N150" s="20" t="s">
        <v>202</v>
      </c>
      <c r="O150" s="21"/>
      <c r="P150" s="21"/>
      <c r="Q150" s="21"/>
      <c r="R150" s="21"/>
      <c r="S150" s="412"/>
      <c r="T150" s="414"/>
      <c r="U150" s="414"/>
      <c r="V150" s="414"/>
      <c r="W150" s="414"/>
      <c r="X150" s="414"/>
      <c r="Y150" s="414"/>
      <c r="Z150" s="414"/>
      <c r="AA150" s="414"/>
      <c r="AB150" s="414"/>
      <c r="AC150" s="82">
        <f t="shared" si="38"/>
        <v>0</v>
      </c>
      <c r="AD150" s="82">
        <f t="shared" si="45"/>
        <v>0</v>
      </c>
      <c r="AE150" s="82">
        <f t="shared" si="39"/>
        <v>0</v>
      </c>
      <c r="AF150" s="436">
        <f>AD150*'Hypothése des ventes'!$G$37</f>
        <v>0</v>
      </c>
      <c r="AG150" s="436">
        <f>(AD150-(AD150*'Hypothése des ventes'!$H$36))*'Hypothése des ventes'!$H$37</f>
        <v>0</v>
      </c>
      <c r="AH150" s="436">
        <f>(AD150-(AD150*'Hypothése des ventes'!$I$36))*'Hypothése des ventes'!$I$37</f>
        <v>0</v>
      </c>
      <c r="AI150" s="436">
        <f>(AD150-(AD150*'Hypothése des ventes'!$J$36))*'Hypothése des ventes'!$J$37</f>
        <v>0</v>
      </c>
      <c r="AJ150" s="436">
        <f>(AD150-(AD150*'Hypothése des ventes'!$K$36))*'Hypothése des ventes'!$K$37</f>
        <v>0</v>
      </c>
      <c r="AK150" s="436">
        <f>-(AC150*'Hypothése des ventes'!$L$37)</f>
        <v>0</v>
      </c>
      <c r="AL150" s="82">
        <f t="shared" si="40"/>
        <v>0</v>
      </c>
      <c r="AM150" s="82">
        <f t="shared" si="41"/>
        <v>0</v>
      </c>
      <c r="AN150" s="82">
        <f t="shared" si="42"/>
        <v>0</v>
      </c>
      <c r="AO150" s="82">
        <f t="shared" si="43"/>
        <v>0</v>
      </c>
      <c r="AP150" s="83">
        <f t="shared" si="44"/>
        <v>0</v>
      </c>
    </row>
    <row r="151" spans="1:42" hidden="1" x14ac:dyDescent="0.25">
      <c r="A151" s="14" t="s">
        <v>205</v>
      </c>
      <c r="B151" s="14"/>
      <c r="C151" s="15" t="s">
        <v>201</v>
      </c>
      <c r="D151" s="410"/>
      <c r="E151" s="411"/>
      <c r="F151" s="16" t="s">
        <v>57</v>
      </c>
      <c r="G151" s="17"/>
      <c r="H151" s="22"/>
      <c r="I151" s="6"/>
      <c r="J151" s="23"/>
      <c r="K151" s="32"/>
      <c r="L151" s="19"/>
      <c r="M151" s="251">
        <f t="shared" si="37"/>
        <v>0</v>
      </c>
      <c r="N151" s="20" t="s">
        <v>199</v>
      </c>
      <c r="O151" s="21"/>
      <c r="P151" s="21"/>
      <c r="Q151" s="21"/>
      <c r="R151" s="21"/>
      <c r="S151" s="412"/>
      <c r="T151" s="414"/>
      <c r="U151" s="414"/>
      <c r="V151" s="414"/>
      <c r="W151" s="414"/>
      <c r="X151" s="414"/>
      <c r="Y151" s="414"/>
      <c r="Z151" s="414"/>
      <c r="AA151" s="414"/>
      <c r="AB151" s="414"/>
      <c r="AC151" s="82">
        <f t="shared" si="38"/>
        <v>0</v>
      </c>
      <c r="AD151" s="82">
        <f t="shared" si="45"/>
        <v>0</v>
      </c>
      <c r="AE151" s="82">
        <f t="shared" si="39"/>
        <v>0</v>
      </c>
      <c r="AF151" s="436">
        <f>AD151*'Hypothése des ventes'!$G$37</f>
        <v>0</v>
      </c>
      <c r="AG151" s="436">
        <f>(AD151-(AD151*'Hypothése des ventes'!$H$36))*'Hypothése des ventes'!$H$37</f>
        <v>0</v>
      </c>
      <c r="AH151" s="436">
        <f>(AD151-(AD151*'Hypothése des ventes'!$I$36))*'Hypothése des ventes'!$I$37</f>
        <v>0</v>
      </c>
      <c r="AI151" s="436">
        <f>(AD151-(AD151*'Hypothése des ventes'!$J$36))*'Hypothése des ventes'!$J$37</f>
        <v>0</v>
      </c>
      <c r="AJ151" s="436">
        <f>(AD151-(AD151*'Hypothése des ventes'!$K$36))*'Hypothése des ventes'!$K$37</f>
        <v>0</v>
      </c>
      <c r="AK151" s="436">
        <f>-(AC151*'Hypothése des ventes'!$L$37)</f>
        <v>0</v>
      </c>
      <c r="AL151" s="82">
        <f t="shared" si="40"/>
        <v>0</v>
      </c>
      <c r="AM151" s="82">
        <f t="shared" si="41"/>
        <v>0</v>
      </c>
      <c r="AN151" s="82">
        <f t="shared" si="42"/>
        <v>0</v>
      </c>
      <c r="AO151" s="82">
        <f t="shared" si="43"/>
        <v>0</v>
      </c>
      <c r="AP151" s="83">
        <f t="shared" si="44"/>
        <v>0</v>
      </c>
    </row>
    <row r="152" spans="1:42" x14ac:dyDescent="0.25">
      <c r="A152" s="14" t="s">
        <v>205</v>
      </c>
      <c r="B152" s="14"/>
      <c r="C152" s="15" t="s">
        <v>201</v>
      </c>
      <c r="D152" s="410"/>
      <c r="E152" s="411"/>
      <c r="F152" s="16" t="s">
        <v>57</v>
      </c>
      <c r="G152" s="17"/>
      <c r="H152" s="22"/>
      <c r="I152" s="6"/>
      <c r="J152" s="23"/>
      <c r="K152" s="32"/>
      <c r="L152" s="19"/>
      <c r="M152" s="251">
        <f t="shared" si="37"/>
        <v>0</v>
      </c>
      <c r="N152" s="20" t="s">
        <v>202</v>
      </c>
      <c r="O152" s="21"/>
      <c r="P152" s="21"/>
      <c r="Q152" s="21"/>
      <c r="R152" s="21"/>
      <c r="S152" s="412"/>
      <c r="T152" s="414"/>
      <c r="U152" s="414"/>
      <c r="V152" s="414"/>
      <c r="W152" s="414"/>
      <c r="X152" s="414"/>
      <c r="Y152" s="414"/>
      <c r="Z152" s="414"/>
      <c r="AA152" s="414"/>
      <c r="AB152" s="414"/>
      <c r="AC152" s="82">
        <f t="shared" si="38"/>
        <v>0</v>
      </c>
      <c r="AD152" s="82">
        <f t="shared" si="45"/>
        <v>0</v>
      </c>
      <c r="AE152" s="82">
        <f t="shared" si="39"/>
        <v>0</v>
      </c>
      <c r="AF152" s="436">
        <f>AD152*'Hypothése des ventes'!$G$37</f>
        <v>0</v>
      </c>
      <c r="AG152" s="436">
        <f>(AD152-(AD152*'Hypothése des ventes'!$H$36))*'Hypothése des ventes'!$H$37</f>
        <v>0</v>
      </c>
      <c r="AH152" s="436">
        <f>(AD152-(AD152*'Hypothése des ventes'!$I$36))*'Hypothése des ventes'!$I$37</f>
        <v>0</v>
      </c>
      <c r="AI152" s="436">
        <f>(AD152-(AD152*'Hypothése des ventes'!$J$36))*'Hypothése des ventes'!$J$37</f>
        <v>0</v>
      </c>
      <c r="AJ152" s="436">
        <f>(AD152-(AD152*'Hypothése des ventes'!$K$36))*'Hypothése des ventes'!$K$37</f>
        <v>0</v>
      </c>
      <c r="AK152" s="436">
        <f>-(AC152*'Hypothése des ventes'!$L$37)</f>
        <v>0</v>
      </c>
      <c r="AL152" s="82">
        <f t="shared" si="40"/>
        <v>0</v>
      </c>
      <c r="AM152" s="82">
        <f t="shared" si="41"/>
        <v>0</v>
      </c>
      <c r="AN152" s="82">
        <f t="shared" si="42"/>
        <v>0</v>
      </c>
      <c r="AO152" s="82">
        <f t="shared" si="43"/>
        <v>0</v>
      </c>
      <c r="AP152" s="83">
        <f t="shared" si="44"/>
        <v>0</v>
      </c>
    </row>
    <row r="153" spans="1:42" hidden="1" x14ac:dyDescent="0.25">
      <c r="A153" s="14" t="s">
        <v>205</v>
      </c>
      <c r="B153" s="14"/>
      <c r="C153" s="15" t="s">
        <v>200</v>
      </c>
      <c r="D153" s="410"/>
      <c r="E153" s="411"/>
      <c r="F153" s="16" t="s">
        <v>57</v>
      </c>
      <c r="G153" s="17"/>
      <c r="H153" s="22"/>
      <c r="I153" s="6"/>
      <c r="J153" s="23"/>
      <c r="K153" s="32"/>
      <c r="L153" s="19"/>
      <c r="M153" s="251">
        <f t="shared" si="37"/>
        <v>0</v>
      </c>
      <c r="N153" s="20" t="s">
        <v>199</v>
      </c>
      <c r="O153" s="21"/>
      <c r="P153" s="21"/>
      <c r="Q153" s="21"/>
      <c r="R153" s="21"/>
      <c r="S153" s="412"/>
      <c r="T153" s="414"/>
      <c r="U153" s="414"/>
      <c r="V153" s="414"/>
      <c r="W153" s="414"/>
      <c r="X153" s="414"/>
      <c r="Y153" s="414"/>
      <c r="Z153" s="414"/>
      <c r="AA153" s="414"/>
      <c r="AB153" s="414"/>
      <c r="AC153" s="82">
        <f t="shared" si="38"/>
        <v>0</v>
      </c>
      <c r="AD153" s="82">
        <f t="shared" si="45"/>
        <v>0</v>
      </c>
      <c r="AE153" s="82">
        <f t="shared" si="39"/>
        <v>0</v>
      </c>
      <c r="AF153" s="436">
        <f>AD153*'Hypothése des ventes'!$G$37</f>
        <v>0</v>
      </c>
      <c r="AG153" s="436">
        <f>(AD153-(AD153*'Hypothése des ventes'!$H$36))*'Hypothése des ventes'!$H$37</f>
        <v>0</v>
      </c>
      <c r="AH153" s="436">
        <f>(AD153-(AD153*'Hypothése des ventes'!$I$36))*'Hypothése des ventes'!$I$37</f>
        <v>0</v>
      </c>
      <c r="AI153" s="436">
        <f>(AD153-(AD153*'Hypothése des ventes'!$J$36))*'Hypothése des ventes'!$J$37</f>
        <v>0</v>
      </c>
      <c r="AJ153" s="436">
        <f>(AD153-(AD153*'Hypothése des ventes'!$K$36))*'Hypothése des ventes'!$K$37</f>
        <v>0</v>
      </c>
      <c r="AK153" s="436">
        <f>-(AC153*'Hypothése des ventes'!$L$37)</f>
        <v>0</v>
      </c>
      <c r="AL153" s="82">
        <f t="shared" si="40"/>
        <v>0</v>
      </c>
      <c r="AM153" s="82">
        <f t="shared" si="41"/>
        <v>0</v>
      </c>
      <c r="AN153" s="82">
        <f t="shared" si="42"/>
        <v>0</v>
      </c>
      <c r="AO153" s="82">
        <f t="shared" si="43"/>
        <v>0</v>
      </c>
      <c r="AP153" s="83">
        <f t="shared" si="44"/>
        <v>0</v>
      </c>
    </row>
    <row r="154" spans="1:42" x14ac:dyDescent="0.25">
      <c r="A154" s="14" t="s">
        <v>205</v>
      </c>
      <c r="B154" s="14"/>
      <c r="C154" s="15" t="s">
        <v>200</v>
      </c>
      <c r="D154" s="410"/>
      <c r="E154" s="411"/>
      <c r="F154" s="16" t="s">
        <v>57</v>
      </c>
      <c r="G154" s="17"/>
      <c r="H154" s="22"/>
      <c r="I154" s="6"/>
      <c r="J154" s="23"/>
      <c r="K154" s="32"/>
      <c r="L154" s="19"/>
      <c r="M154" s="251">
        <f t="shared" si="37"/>
        <v>0</v>
      </c>
      <c r="N154" s="20" t="s">
        <v>202</v>
      </c>
      <c r="O154" s="21"/>
      <c r="P154" s="21"/>
      <c r="Q154" s="21"/>
      <c r="R154" s="21"/>
      <c r="S154" s="412"/>
      <c r="T154" s="414"/>
      <c r="U154" s="414"/>
      <c r="V154" s="414"/>
      <c r="W154" s="414"/>
      <c r="X154" s="414"/>
      <c r="Y154" s="414"/>
      <c r="Z154" s="414"/>
      <c r="AA154" s="414"/>
      <c r="AB154" s="414"/>
      <c r="AC154" s="82">
        <f t="shared" si="38"/>
        <v>0</v>
      </c>
      <c r="AD154" s="82">
        <f t="shared" si="45"/>
        <v>0</v>
      </c>
      <c r="AE154" s="82">
        <f t="shared" si="39"/>
        <v>0</v>
      </c>
      <c r="AF154" s="436">
        <f>AD154*'Hypothése des ventes'!$G$37</f>
        <v>0</v>
      </c>
      <c r="AG154" s="436">
        <f>(AD154-(AD154*'Hypothése des ventes'!$H$36))*'Hypothése des ventes'!$H$37</f>
        <v>0</v>
      </c>
      <c r="AH154" s="436">
        <f>(AD154-(AD154*'Hypothése des ventes'!$I$36))*'Hypothése des ventes'!$I$37</f>
        <v>0</v>
      </c>
      <c r="AI154" s="436">
        <f>(AD154-(AD154*'Hypothése des ventes'!$J$36))*'Hypothése des ventes'!$J$37</f>
        <v>0</v>
      </c>
      <c r="AJ154" s="436">
        <f>(AD154-(AD154*'Hypothése des ventes'!$K$36))*'Hypothése des ventes'!$K$37</f>
        <v>0</v>
      </c>
      <c r="AK154" s="436">
        <f>-(AC154*'Hypothése des ventes'!$L$37)</f>
        <v>0</v>
      </c>
      <c r="AL154" s="82">
        <f t="shared" si="40"/>
        <v>0</v>
      </c>
      <c r="AM154" s="82">
        <f t="shared" si="41"/>
        <v>0</v>
      </c>
      <c r="AN154" s="82">
        <f t="shared" si="42"/>
        <v>0</v>
      </c>
      <c r="AO154" s="82">
        <f t="shared" si="43"/>
        <v>0</v>
      </c>
      <c r="AP154" s="83">
        <f t="shared" si="44"/>
        <v>0</v>
      </c>
    </row>
    <row r="155" spans="1:42" hidden="1" x14ac:dyDescent="0.25">
      <c r="A155" s="14" t="s">
        <v>205</v>
      </c>
      <c r="B155" s="14"/>
      <c r="C155" s="15" t="s">
        <v>201</v>
      </c>
      <c r="D155" s="410"/>
      <c r="E155" s="411"/>
      <c r="F155" s="16" t="s">
        <v>57</v>
      </c>
      <c r="G155" s="17"/>
      <c r="H155" s="22"/>
      <c r="I155" s="6"/>
      <c r="J155" s="23"/>
      <c r="K155" s="32"/>
      <c r="L155" s="19"/>
      <c r="M155" s="251">
        <f t="shared" si="37"/>
        <v>0</v>
      </c>
      <c r="N155" s="20" t="s">
        <v>233</v>
      </c>
      <c r="O155" s="21"/>
      <c r="P155" s="21"/>
      <c r="Q155" s="21"/>
      <c r="R155" s="21"/>
      <c r="S155" s="412"/>
      <c r="T155" s="414"/>
      <c r="U155" s="414"/>
      <c r="V155" s="414"/>
      <c r="W155" s="414"/>
      <c r="X155" s="414"/>
      <c r="Y155" s="414"/>
      <c r="Z155" s="414"/>
      <c r="AA155" s="414"/>
      <c r="AB155" s="414"/>
      <c r="AC155" s="82">
        <f t="shared" si="38"/>
        <v>0</v>
      </c>
      <c r="AD155" s="82">
        <f t="shared" si="45"/>
        <v>0</v>
      </c>
      <c r="AE155" s="82">
        <f t="shared" si="39"/>
        <v>0</v>
      </c>
      <c r="AF155" s="436">
        <f>AD155*'Hypothése des ventes'!$G$37</f>
        <v>0</v>
      </c>
      <c r="AG155" s="436">
        <f>(AD155-(AD155*'Hypothése des ventes'!$H$36))*'Hypothése des ventes'!$H$37</f>
        <v>0</v>
      </c>
      <c r="AH155" s="436">
        <f>(AD155-(AD155*'Hypothése des ventes'!$I$36))*'Hypothése des ventes'!$I$37</f>
        <v>0</v>
      </c>
      <c r="AI155" s="436">
        <f>(AD155-(AD155*'Hypothése des ventes'!$J$36))*'Hypothése des ventes'!$J$37</f>
        <v>0</v>
      </c>
      <c r="AJ155" s="436">
        <f>(AD155-(AD155*'Hypothése des ventes'!$K$36))*'Hypothése des ventes'!$K$37</f>
        <v>0</v>
      </c>
      <c r="AK155" s="436">
        <f>-(AC155*'Hypothése des ventes'!$L$37)</f>
        <v>0</v>
      </c>
      <c r="AL155" s="82">
        <f t="shared" si="40"/>
        <v>0</v>
      </c>
      <c r="AM155" s="82">
        <f t="shared" si="41"/>
        <v>0</v>
      </c>
      <c r="AN155" s="82">
        <f t="shared" si="42"/>
        <v>0</v>
      </c>
      <c r="AO155" s="82">
        <f t="shared" si="43"/>
        <v>0</v>
      </c>
      <c r="AP155" s="83">
        <f t="shared" si="44"/>
        <v>0</v>
      </c>
    </row>
    <row r="156" spans="1:42" hidden="1" x14ac:dyDescent="0.25">
      <c r="A156" s="14" t="s">
        <v>205</v>
      </c>
      <c r="B156" s="14"/>
      <c r="C156" s="15" t="s">
        <v>201</v>
      </c>
      <c r="D156" s="410"/>
      <c r="E156" s="411"/>
      <c r="F156" s="16" t="s">
        <v>57</v>
      </c>
      <c r="G156" s="17"/>
      <c r="H156" s="22"/>
      <c r="I156" s="6"/>
      <c r="J156" s="23"/>
      <c r="K156" s="32"/>
      <c r="L156" s="19"/>
      <c r="M156" s="251">
        <f t="shared" si="37"/>
        <v>0</v>
      </c>
      <c r="N156" s="20" t="s">
        <v>234</v>
      </c>
      <c r="O156" s="21"/>
      <c r="P156" s="21"/>
      <c r="Q156" s="21"/>
      <c r="R156" s="21"/>
      <c r="S156" s="412"/>
      <c r="T156" s="414"/>
      <c r="U156" s="414"/>
      <c r="V156" s="414"/>
      <c r="W156" s="414"/>
      <c r="X156" s="414"/>
      <c r="Y156" s="414"/>
      <c r="Z156" s="414"/>
      <c r="AA156" s="414"/>
      <c r="AB156" s="414"/>
      <c r="AC156" s="82">
        <f t="shared" si="38"/>
        <v>0</v>
      </c>
      <c r="AD156" s="82">
        <f t="shared" si="45"/>
        <v>0</v>
      </c>
      <c r="AE156" s="82">
        <f t="shared" si="39"/>
        <v>0</v>
      </c>
      <c r="AF156" s="436">
        <f>AD156*'Hypothése des ventes'!$G$37</f>
        <v>0</v>
      </c>
      <c r="AG156" s="436">
        <f>(AD156-(AD156*'Hypothése des ventes'!$H$36))*'Hypothése des ventes'!$H$37</f>
        <v>0</v>
      </c>
      <c r="AH156" s="436">
        <f>(AD156-(AD156*'Hypothése des ventes'!$I$36))*'Hypothése des ventes'!$I$37</f>
        <v>0</v>
      </c>
      <c r="AI156" s="436">
        <f>(AD156-(AD156*'Hypothése des ventes'!$J$36))*'Hypothése des ventes'!$J$37</f>
        <v>0</v>
      </c>
      <c r="AJ156" s="436">
        <f>(AD156-(AD156*'Hypothése des ventes'!$K$36))*'Hypothése des ventes'!$K$37</f>
        <v>0</v>
      </c>
      <c r="AK156" s="436">
        <f>-(AC156*'Hypothése des ventes'!$L$37)</f>
        <v>0</v>
      </c>
      <c r="AL156" s="82">
        <f t="shared" si="40"/>
        <v>0</v>
      </c>
      <c r="AM156" s="82">
        <f t="shared" si="41"/>
        <v>0</v>
      </c>
      <c r="AN156" s="82">
        <f t="shared" si="42"/>
        <v>0</v>
      </c>
      <c r="AO156" s="82">
        <f t="shared" si="43"/>
        <v>0</v>
      </c>
      <c r="AP156" s="83">
        <f t="shared" si="44"/>
        <v>0</v>
      </c>
    </row>
    <row r="157" spans="1:42" ht="25.5" hidden="1" x14ac:dyDescent="0.25">
      <c r="A157" s="14" t="s">
        <v>54</v>
      </c>
      <c r="B157" s="14"/>
      <c r="C157" s="15" t="s">
        <v>200</v>
      </c>
      <c r="D157" s="410" t="s">
        <v>55</v>
      </c>
      <c r="E157" s="411" t="s">
        <v>56</v>
      </c>
      <c r="F157" s="16" t="s">
        <v>57</v>
      </c>
      <c r="G157" s="17">
        <v>12</v>
      </c>
      <c r="H157" s="22">
        <v>67.5</v>
      </c>
      <c r="I157" s="6">
        <v>0.15</v>
      </c>
      <c r="J157" s="23">
        <v>135</v>
      </c>
      <c r="K157" s="32"/>
      <c r="L157" s="19"/>
      <c r="M157" s="251">
        <f t="shared" si="37"/>
        <v>810</v>
      </c>
      <c r="N157" s="20" t="s">
        <v>199</v>
      </c>
      <c r="O157" s="21"/>
      <c r="P157" s="21"/>
      <c r="Q157" s="21"/>
      <c r="R157" s="21"/>
      <c r="S157" s="412"/>
      <c r="T157" s="414"/>
      <c r="U157" s="414"/>
      <c r="V157" s="414"/>
      <c r="W157" s="414"/>
      <c r="X157" s="414"/>
      <c r="Y157" s="414"/>
      <c r="Z157" s="414"/>
      <c r="AA157" s="414"/>
      <c r="AB157" s="414"/>
      <c r="AC157" s="82">
        <f t="shared" si="38"/>
        <v>688.5</v>
      </c>
      <c r="AD157" s="82">
        <f t="shared" si="45"/>
        <v>1620</v>
      </c>
      <c r="AE157" s="82">
        <f t="shared" si="39"/>
        <v>2.3529411764705883</v>
      </c>
      <c r="AF157" s="436">
        <f>AD157*'Hypothése des ventes'!$G$37</f>
        <v>972</v>
      </c>
      <c r="AG157" s="436">
        <f>(AD157-(AD157*'Hypothése des ventes'!$H$36))*'Hypothése des ventes'!$H$37</f>
        <v>0</v>
      </c>
      <c r="AH157" s="436">
        <f>(AD157-(AD157*'Hypothése des ventes'!$I$36))*'Hypothése des ventes'!$I$37</f>
        <v>129.6</v>
      </c>
      <c r="AI157" s="436">
        <f>(AD157-(AD157*'Hypothése des ventes'!$J$36))*'Hypothése des ventes'!$J$37</f>
        <v>170.1</v>
      </c>
      <c r="AJ157" s="436">
        <f>(AD157-(AD157*'Hypothése des ventes'!$K$36))*'Hypothése des ventes'!$K$37</f>
        <v>81</v>
      </c>
      <c r="AK157" s="436">
        <f>-(AC157*'Hypothése des ventes'!$L$37)</f>
        <v>-34.425000000000004</v>
      </c>
      <c r="AL157" s="82">
        <f t="shared" si="40"/>
        <v>0</v>
      </c>
      <c r="AM157" s="82">
        <f t="shared" si="41"/>
        <v>1054.6199999999999</v>
      </c>
      <c r="AN157" s="82">
        <f t="shared" si="42"/>
        <v>1.5317647058823527</v>
      </c>
      <c r="AO157" s="82">
        <f t="shared" si="43"/>
        <v>366.11999999999989</v>
      </c>
      <c r="AP157" s="83">
        <f t="shared" si="44"/>
        <v>0.34715821812595998</v>
      </c>
    </row>
    <row r="158" spans="1:42" ht="25.5" hidden="1" x14ac:dyDescent="0.25">
      <c r="A158" s="14" t="s">
        <v>54</v>
      </c>
      <c r="B158" s="14"/>
      <c r="C158" s="15" t="s">
        <v>201</v>
      </c>
      <c r="D158" s="410" t="s">
        <v>58</v>
      </c>
      <c r="E158" s="411" t="s">
        <v>59</v>
      </c>
      <c r="F158" s="16" t="s">
        <v>57</v>
      </c>
      <c r="G158" s="17">
        <v>7</v>
      </c>
      <c r="H158" s="22">
        <v>45</v>
      </c>
      <c r="I158" s="6">
        <v>0.15</v>
      </c>
      <c r="J158" s="23">
        <v>90</v>
      </c>
      <c r="K158" s="32"/>
      <c r="L158" s="19"/>
      <c r="M158" s="251">
        <f t="shared" si="37"/>
        <v>315</v>
      </c>
      <c r="N158" s="20" t="s">
        <v>199</v>
      </c>
      <c r="O158" s="21"/>
      <c r="P158" s="21"/>
      <c r="Q158" s="21"/>
      <c r="R158" s="21"/>
      <c r="S158" s="412"/>
      <c r="T158" s="414"/>
      <c r="U158" s="414"/>
      <c r="V158" s="414"/>
      <c r="W158" s="414"/>
      <c r="X158" s="414"/>
      <c r="Y158" s="414"/>
      <c r="Z158" s="414"/>
      <c r="AA158" s="414"/>
      <c r="AB158" s="414"/>
      <c r="AC158" s="82">
        <f t="shared" si="38"/>
        <v>267.75</v>
      </c>
      <c r="AD158" s="82">
        <f t="shared" si="45"/>
        <v>630</v>
      </c>
      <c r="AE158" s="82">
        <f t="shared" si="39"/>
        <v>2.3529411764705883</v>
      </c>
      <c r="AF158" s="436">
        <f>AD158*'Hypothése des ventes'!$G$37</f>
        <v>378</v>
      </c>
      <c r="AG158" s="436">
        <f>(AD158-(AD158*'Hypothése des ventes'!$H$36))*'Hypothése des ventes'!$H$37</f>
        <v>0</v>
      </c>
      <c r="AH158" s="436">
        <f>(AD158-(AD158*'Hypothése des ventes'!$I$36))*'Hypothése des ventes'!$I$37</f>
        <v>50.400000000000006</v>
      </c>
      <c r="AI158" s="436">
        <f>(AD158-(AD158*'Hypothése des ventes'!$J$36))*'Hypothése des ventes'!$J$37</f>
        <v>66.149999999999991</v>
      </c>
      <c r="AJ158" s="436">
        <f>(AD158-(AD158*'Hypothése des ventes'!$K$36))*'Hypothése des ventes'!$K$37</f>
        <v>31.5</v>
      </c>
      <c r="AK158" s="436">
        <f>-(AC158*'Hypothése des ventes'!$L$37)</f>
        <v>-13.387500000000001</v>
      </c>
      <c r="AL158" s="82">
        <f t="shared" si="40"/>
        <v>0</v>
      </c>
      <c r="AM158" s="82">
        <f t="shared" si="41"/>
        <v>410.12999999999994</v>
      </c>
      <c r="AN158" s="82">
        <f t="shared" si="42"/>
        <v>1.5317647058823527</v>
      </c>
      <c r="AO158" s="82">
        <f t="shared" si="43"/>
        <v>142.37999999999994</v>
      </c>
      <c r="AP158" s="83">
        <f t="shared" si="44"/>
        <v>0.34715821812595998</v>
      </c>
    </row>
    <row r="159" spans="1:42" ht="25.5" hidden="1" x14ac:dyDescent="0.25">
      <c r="A159" s="14" t="s">
        <v>54</v>
      </c>
      <c r="B159" s="14"/>
      <c r="C159" s="15" t="s">
        <v>200</v>
      </c>
      <c r="D159" s="410" t="s">
        <v>60</v>
      </c>
      <c r="E159" s="411" t="s">
        <v>61</v>
      </c>
      <c r="F159" s="16" t="s">
        <v>57</v>
      </c>
      <c r="G159" s="17">
        <v>13</v>
      </c>
      <c r="H159" s="22">
        <v>85</v>
      </c>
      <c r="I159" s="6">
        <v>0.15</v>
      </c>
      <c r="J159" s="23">
        <v>170</v>
      </c>
      <c r="K159" s="32"/>
      <c r="L159" s="19"/>
      <c r="M159" s="251">
        <f t="shared" si="37"/>
        <v>1105</v>
      </c>
      <c r="N159" s="20" t="s">
        <v>199</v>
      </c>
      <c r="O159" s="21"/>
      <c r="P159" s="21"/>
      <c r="Q159" s="21"/>
      <c r="R159" s="21"/>
      <c r="S159" s="412"/>
      <c r="T159" s="414"/>
      <c r="U159" s="414"/>
      <c r="V159" s="414"/>
      <c r="W159" s="414"/>
      <c r="X159" s="414"/>
      <c r="Y159" s="414"/>
      <c r="Z159" s="414"/>
      <c r="AA159" s="414"/>
      <c r="AB159" s="414"/>
      <c r="AC159" s="82">
        <f t="shared" si="38"/>
        <v>939.25</v>
      </c>
      <c r="AD159" s="82">
        <f t="shared" si="45"/>
        <v>2210</v>
      </c>
      <c r="AE159" s="82">
        <f t="shared" si="39"/>
        <v>2.3529411764705883</v>
      </c>
      <c r="AF159" s="436">
        <f>AD159*'Hypothése des ventes'!$G$37</f>
        <v>1326</v>
      </c>
      <c r="AG159" s="436">
        <f>(AD159-(AD159*'Hypothése des ventes'!$H$36))*'Hypothése des ventes'!$H$37</f>
        <v>0</v>
      </c>
      <c r="AH159" s="436">
        <f>(AD159-(AD159*'Hypothése des ventes'!$I$36))*'Hypothése des ventes'!$I$37</f>
        <v>176.8</v>
      </c>
      <c r="AI159" s="436">
        <f>(AD159-(AD159*'Hypothése des ventes'!$J$36))*'Hypothése des ventes'!$J$37</f>
        <v>232.04999999999998</v>
      </c>
      <c r="AJ159" s="436">
        <f>(AD159-(AD159*'Hypothése des ventes'!$K$36))*'Hypothése des ventes'!$K$37</f>
        <v>110.5</v>
      </c>
      <c r="AK159" s="436">
        <f>-(AC159*'Hypothése des ventes'!$L$37)</f>
        <v>-46.962500000000006</v>
      </c>
      <c r="AL159" s="82">
        <f t="shared" si="40"/>
        <v>0</v>
      </c>
      <c r="AM159" s="82">
        <f t="shared" si="41"/>
        <v>1438.71</v>
      </c>
      <c r="AN159" s="82">
        <f t="shared" si="42"/>
        <v>1.5317647058823529</v>
      </c>
      <c r="AO159" s="82">
        <f t="shared" si="43"/>
        <v>499.46000000000004</v>
      </c>
      <c r="AP159" s="83">
        <f t="shared" si="44"/>
        <v>0.34715821812596009</v>
      </c>
    </row>
    <row r="160" spans="1:42" hidden="1" x14ac:dyDescent="0.25">
      <c r="A160" s="14" t="s">
        <v>54</v>
      </c>
      <c r="B160" s="14"/>
      <c r="C160" s="15" t="s">
        <v>201</v>
      </c>
      <c r="D160" s="410"/>
      <c r="E160" s="411"/>
      <c r="F160" s="16" t="s">
        <v>57</v>
      </c>
      <c r="G160" s="17"/>
      <c r="H160" s="22"/>
      <c r="I160" s="6"/>
      <c r="J160" s="23"/>
      <c r="K160" s="32"/>
      <c r="L160" s="19"/>
      <c r="M160" s="251">
        <f t="shared" si="37"/>
        <v>0</v>
      </c>
      <c r="N160" s="20" t="s">
        <v>199</v>
      </c>
      <c r="O160" s="21"/>
      <c r="P160" s="21"/>
      <c r="Q160" s="21"/>
      <c r="R160" s="21"/>
      <c r="S160" s="412"/>
      <c r="T160" s="414"/>
      <c r="U160" s="414"/>
      <c r="V160" s="414"/>
      <c r="W160" s="414"/>
      <c r="X160" s="414"/>
      <c r="Y160" s="414"/>
      <c r="Z160" s="414"/>
      <c r="AA160" s="414"/>
      <c r="AB160" s="414"/>
      <c r="AC160" s="82">
        <f t="shared" si="38"/>
        <v>0</v>
      </c>
      <c r="AD160" s="82">
        <f t="shared" si="45"/>
        <v>0</v>
      </c>
      <c r="AE160" s="82">
        <f t="shared" si="39"/>
        <v>0</v>
      </c>
      <c r="AF160" s="436">
        <f>AD160*'Hypothése des ventes'!$G$37</f>
        <v>0</v>
      </c>
      <c r="AG160" s="436">
        <f>(AD160-(AD160*'Hypothése des ventes'!$H$36))*'Hypothése des ventes'!$H$37</f>
        <v>0</v>
      </c>
      <c r="AH160" s="436">
        <f>(AD160-(AD160*'Hypothése des ventes'!$I$36))*'Hypothése des ventes'!$I$37</f>
        <v>0</v>
      </c>
      <c r="AI160" s="436">
        <f>(AD160-(AD160*'Hypothése des ventes'!$J$36))*'Hypothése des ventes'!$J$37</f>
        <v>0</v>
      </c>
      <c r="AJ160" s="436">
        <f>(AD160-(AD160*'Hypothése des ventes'!$K$36))*'Hypothése des ventes'!$K$37</f>
        <v>0</v>
      </c>
      <c r="AK160" s="436">
        <f>-(AC160*'Hypothése des ventes'!$L$37)</f>
        <v>0</v>
      </c>
      <c r="AL160" s="82">
        <f t="shared" si="40"/>
        <v>0</v>
      </c>
      <c r="AM160" s="82">
        <f t="shared" si="41"/>
        <v>0</v>
      </c>
      <c r="AN160" s="82">
        <f t="shared" si="42"/>
        <v>0</v>
      </c>
      <c r="AO160" s="82">
        <f t="shared" si="43"/>
        <v>0</v>
      </c>
      <c r="AP160" s="83">
        <f t="shared" si="44"/>
        <v>0</v>
      </c>
    </row>
    <row r="161" spans="1:42" x14ac:dyDescent="0.25">
      <c r="A161" s="14" t="s">
        <v>54</v>
      </c>
      <c r="B161" s="14"/>
      <c r="C161" s="15" t="s">
        <v>201</v>
      </c>
      <c r="D161" s="410"/>
      <c r="E161" s="411"/>
      <c r="F161" s="16" t="s">
        <v>57</v>
      </c>
      <c r="G161" s="17"/>
      <c r="H161" s="22"/>
      <c r="I161" s="6"/>
      <c r="J161" s="23"/>
      <c r="K161" s="32"/>
      <c r="L161" s="19"/>
      <c r="M161" s="251">
        <f t="shared" si="37"/>
        <v>0</v>
      </c>
      <c r="N161" s="20" t="s">
        <v>202</v>
      </c>
      <c r="O161" s="21"/>
      <c r="P161" s="21"/>
      <c r="Q161" s="21"/>
      <c r="R161" s="21"/>
      <c r="S161" s="412"/>
      <c r="T161" s="414"/>
      <c r="U161" s="414"/>
      <c r="V161" s="414"/>
      <c r="W161" s="414"/>
      <c r="X161" s="414"/>
      <c r="Y161" s="414"/>
      <c r="Z161" s="414"/>
      <c r="AA161" s="414"/>
      <c r="AB161" s="414"/>
      <c r="AC161" s="82">
        <f t="shared" si="38"/>
        <v>0</v>
      </c>
      <c r="AD161" s="82">
        <f t="shared" si="45"/>
        <v>0</v>
      </c>
      <c r="AE161" s="82">
        <f t="shared" si="39"/>
        <v>0</v>
      </c>
      <c r="AF161" s="436">
        <f>AD161*'Hypothése des ventes'!$G$37</f>
        <v>0</v>
      </c>
      <c r="AG161" s="436">
        <f>(AD161-(AD161*'Hypothése des ventes'!$H$36))*'Hypothése des ventes'!$H$37</f>
        <v>0</v>
      </c>
      <c r="AH161" s="436">
        <f>(AD161-(AD161*'Hypothése des ventes'!$I$36))*'Hypothése des ventes'!$I$37</f>
        <v>0</v>
      </c>
      <c r="AI161" s="436">
        <f>(AD161-(AD161*'Hypothése des ventes'!$J$36))*'Hypothése des ventes'!$J$37</f>
        <v>0</v>
      </c>
      <c r="AJ161" s="436">
        <f>(AD161-(AD161*'Hypothése des ventes'!$K$36))*'Hypothése des ventes'!$K$37</f>
        <v>0</v>
      </c>
      <c r="AK161" s="436">
        <f>-(AC161*'Hypothése des ventes'!$L$37)</f>
        <v>0</v>
      </c>
      <c r="AL161" s="82">
        <f t="shared" si="40"/>
        <v>0</v>
      </c>
      <c r="AM161" s="82">
        <f t="shared" si="41"/>
        <v>0</v>
      </c>
      <c r="AN161" s="82">
        <f t="shared" si="42"/>
        <v>0</v>
      </c>
      <c r="AO161" s="82">
        <f t="shared" si="43"/>
        <v>0</v>
      </c>
      <c r="AP161" s="83">
        <f t="shared" si="44"/>
        <v>0</v>
      </c>
    </row>
    <row r="162" spans="1:42" x14ac:dyDescent="0.25">
      <c r="A162" s="14" t="s">
        <v>54</v>
      </c>
      <c r="B162" s="14"/>
      <c r="C162" s="15" t="s">
        <v>200</v>
      </c>
      <c r="D162" s="410"/>
      <c r="E162" s="411"/>
      <c r="F162" s="16" t="s">
        <v>57</v>
      </c>
      <c r="G162" s="17"/>
      <c r="H162" s="22"/>
      <c r="I162" s="6"/>
      <c r="J162" s="23"/>
      <c r="K162" s="32"/>
      <c r="L162" s="19"/>
      <c r="M162" s="251">
        <f t="shared" ref="M162:M168" si="46">G162*H162</f>
        <v>0</v>
      </c>
      <c r="N162" s="20" t="s">
        <v>202</v>
      </c>
      <c r="O162" s="21"/>
      <c r="P162" s="21"/>
      <c r="Q162" s="21"/>
      <c r="R162" s="21"/>
      <c r="S162" s="412"/>
      <c r="T162" s="414"/>
      <c r="U162" s="414"/>
      <c r="V162" s="414"/>
      <c r="W162" s="414"/>
      <c r="X162" s="414"/>
      <c r="Y162" s="414"/>
      <c r="Z162" s="414"/>
      <c r="AA162" s="414"/>
      <c r="AB162" s="414"/>
      <c r="AC162" s="82">
        <f t="shared" ref="AC162:AC168" si="47">((H162-(H162*I162))*G162)-(((H162-(H162*I162))*G162)*K162)</f>
        <v>0</v>
      </c>
      <c r="AD162" s="82">
        <f t="shared" si="45"/>
        <v>0</v>
      </c>
      <c r="AE162" s="82">
        <f t="shared" ref="AE162:AE168" si="48">IF(AD:AD=0,0,AD:AD/AC:AC)</f>
        <v>0</v>
      </c>
      <c r="AF162" s="436">
        <f>AD162*'Hypothése des ventes'!$G$37</f>
        <v>0</v>
      </c>
      <c r="AG162" s="436">
        <f>(AD162-(AD162*'Hypothése des ventes'!$H$36))*'Hypothése des ventes'!$H$37</f>
        <v>0</v>
      </c>
      <c r="AH162" s="436">
        <f>(AD162-(AD162*'Hypothése des ventes'!$I$36))*'Hypothése des ventes'!$I$37</f>
        <v>0</v>
      </c>
      <c r="AI162" s="436">
        <f>(AD162-(AD162*'Hypothése des ventes'!$J$36))*'Hypothése des ventes'!$J$37</f>
        <v>0</v>
      </c>
      <c r="AJ162" s="436">
        <f>(AD162-(AD162*'Hypothése des ventes'!$K$36))*'Hypothése des ventes'!$K$37</f>
        <v>0</v>
      </c>
      <c r="AK162" s="436">
        <f>-(AC162*'Hypothése des ventes'!$L$37)</f>
        <v>0</v>
      </c>
      <c r="AL162" s="82">
        <f t="shared" ref="AL162:AL168" si="49">AC162*L162</f>
        <v>0</v>
      </c>
      <c r="AM162" s="82">
        <f t="shared" ref="AM162:AM168" si="50">((AF162+AG162+AH162+AI162+AJ162+AK162)*0.8)+AL162</f>
        <v>0</v>
      </c>
      <c r="AN162" s="82">
        <f t="shared" ref="AN162:AN168" si="51">IF(AM:AM=0,0,AM:AM/AC:AC)</f>
        <v>0</v>
      </c>
      <c r="AO162" s="82">
        <f t="shared" ref="AO162:AO168" si="52">AM162-AC162</f>
        <v>0</v>
      </c>
      <c r="AP162" s="83">
        <f t="shared" ref="AP162:AP168" si="53">IF(AO:AO=0,0,AO:AO/AM:AM)</f>
        <v>0</v>
      </c>
    </row>
    <row r="163" spans="1:42" hidden="1" x14ac:dyDescent="0.25">
      <c r="A163" s="14" t="s">
        <v>54</v>
      </c>
      <c r="B163" s="14"/>
      <c r="C163" s="15" t="s">
        <v>201</v>
      </c>
      <c r="D163" s="410"/>
      <c r="E163" s="411"/>
      <c r="F163" s="16" t="s">
        <v>57</v>
      </c>
      <c r="G163" s="17"/>
      <c r="H163" s="22"/>
      <c r="I163" s="6"/>
      <c r="J163" s="23"/>
      <c r="K163" s="32"/>
      <c r="L163" s="19"/>
      <c r="M163" s="251">
        <f t="shared" si="46"/>
        <v>0</v>
      </c>
      <c r="N163" s="20" t="s">
        <v>233</v>
      </c>
      <c r="O163" s="21"/>
      <c r="P163" s="21"/>
      <c r="Q163" s="21"/>
      <c r="R163" s="21"/>
      <c r="S163" s="412"/>
      <c r="T163" s="414"/>
      <c r="U163" s="414"/>
      <c r="V163" s="414"/>
      <c r="W163" s="414"/>
      <c r="X163" s="414"/>
      <c r="Y163" s="414"/>
      <c r="Z163" s="414"/>
      <c r="AA163" s="414"/>
      <c r="AB163" s="414"/>
      <c r="AC163" s="82">
        <f t="shared" si="47"/>
        <v>0</v>
      </c>
      <c r="AD163" s="82">
        <f t="shared" si="45"/>
        <v>0</v>
      </c>
      <c r="AE163" s="82">
        <f t="shared" si="48"/>
        <v>0</v>
      </c>
      <c r="AF163" s="436">
        <f>AD163*'Hypothése des ventes'!$G$37</f>
        <v>0</v>
      </c>
      <c r="AG163" s="436">
        <f>(AD163-(AD163*'Hypothése des ventes'!$H$36))*'Hypothése des ventes'!$H$37</f>
        <v>0</v>
      </c>
      <c r="AH163" s="436">
        <f>(AD163-(AD163*'Hypothése des ventes'!$I$36))*'Hypothése des ventes'!$I$37</f>
        <v>0</v>
      </c>
      <c r="AI163" s="436">
        <f>(AD163-(AD163*'Hypothése des ventes'!$J$36))*'Hypothése des ventes'!$J$37</f>
        <v>0</v>
      </c>
      <c r="AJ163" s="436">
        <f>(AD163-(AD163*'Hypothése des ventes'!$K$36))*'Hypothése des ventes'!$K$37</f>
        <v>0</v>
      </c>
      <c r="AK163" s="436">
        <f>-(AC163*'Hypothése des ventes'!$L$37)</f>
        <v>0</v>
      </c>
      <c r="AL163" s="82">
        <f t="shared" si="49"/>
        <v>0</v>
      </c>
      <c r="AM163" s="82">
        <f t="shared" si="50"/>
        <v>0</v>
      </c>
      <c r="AN163" s="82">
        <f t="shared" si="51"/>
        <v>0</v>
      </c>
      <c r="AO163" s="82">
        <f t="shared" si="52"/>
        <v>0</v>
      </c>
      <c r="AP163" s="83">
        <f t="shared" si="53"/>
        <v>0</v>
      </c>
    </row>
    <row r="164" spans="1:42" x14ac:dyDescent="0.25">
      <c r="A164" s="14" t="s">
        <v>54</v>
      </c>
      <c r="B164" s="14"/>
      <c r="C164" s="15" t="s">
        <v>201</v>
      </c>
      <c r="D164" s="410"/>
      <c r="E164" s="411"/>
      <c r="F164" s="16" t="s">
        <v>57</v>
      </c>
      <c r="G164" s="17"/>
      <c r="H164" s="22"/>
      <c r="I164" s="6"/>
      <c r="J164" s="23"/>
      <c r="K164" s="32"/>
      <c r="L164" s="19"/>
      <c r="M164" s="251">
        <f t="shared" si="46"/>
        <v>0</v>
      </c>
      <c r="N164" s="20" t="s">
        <v>202</v>
      </c>
      <c r="O164" s="21"/>
      <c r="P164" s="21"/>
      <c r="Q164" s="21"/>
      <c r="R164" s="21"/>
      <c r="S164" s="412"/>
      <c r="T164" s="414"/>
      <c r="U164" s="414"/>
      <c r="V164" s="414"/>
      <c r="W164" s="414"/>
      <c r="X164" s="414"/>
      <c r="Y164" s="414"/>
      <c r="Z164" s="414"/>
      <c r="AA164" s="414"/>
      <c r="AB164" s="414"/>
      <c r="AC164" s="82">
        <f t="shared" si="47"/>
        <v>0</v>
      </c>
      <c r="AD164" s="82">
        <f t="shared" si="45"/>
        <v>0</v>
      </c>
      <c r="AE164" s="82">
        <f t="shared" si="48"/>
        <v>0</v>
      </c>
      <c r="AF164" s="436">
        <f>AD164*'Hypothése des ventes'!$G$37</f>
        <v>0</v>
      </c>
      <c r="AG164" s="436">
        <f>(AD164-(AD164*'Hypothése des ventes'!$H$36))*'Hypothése des ventes'!$H$37</f>
        <v>0</v>
      </c>
      <c r="AH164" s="436">
        <f>(AD164-(AD164*'Hypothése des ventes'!$I$36))*'Hypothése des ventes'!$I$37</f>
        <v>0</v>
      </c>
      <c r="AI164" s="436">
        <f>(AD164-(AD164*'Hypothése des ventes'!$J$36))*'Hypothése des ventes'!$J$37</f>
        <v>0</v>
      </c>
      <c r="AJ164" s="436">
        <f>(AD164-(AD164*'Hypothése des ventes'!$K$36))*'Hypothése des ventes'!$K$37</f>
        <v>0</v>
      </c>
      <c r="AK164" s="436">
        <f>-(AC164*'Hypothése des ventes'!$L$37)</f>
        <v>0</v>
      </c>
      <c r="AL164" s="82">
        <f t="shared" si="49"/>
        <v>0</v>
      </c>
      <c r="AM164" s="82">
        <f t="shared" si="50"/>
        <v>0</v>
      </c>
      <c r="AN164" s="82">
        <f t="shared" si="51"/>
        <v>0</v>
      </c>
      <c r="AO164" s="82">
        <f t="shared" si="52"/>
        <v>0</v>
      </c>
      <c r="AP164" s="83">
        <f t="shared" si="53"/>
        <v>0</v>
      </c>
    </row>
    <row r="165" spans="1:42" hidden="1" x14ac:dyDescent="0.25">
      <c r="A165" s="14" t="s">
        <v>222</v>
      </c>
      <c r="B165" s="14"/>
      <c r="C165" s="15" t="s">
        <v>200</v>
      </c>
      <c r="D165" s="410"/>
      <c r="E165" s="411"/>
      <c r="F165" s="16" t="s">
        <v>57</v>
      </c>
      <c r="G165" s="17"/>
      <c r="H165" s="22"/>
      <c r="I165" s="6"/>
      <c r="J165" s="23"/>
      <c r="K165" s="32"/>
      <c r="L165" s="19"/>
      <c r="M165" s="251">
        <f t="shared" si="46"/>
        <v>0</v>
      </c>
      <c r="N165" s="20" t="s">
        <v>199</v>
      </c>
      <c r="O165" s="21"/>
      <c r="P165" s="21"/>
      <c r="Q165" s="21"/>
      <c r="R165" s="21"/>
      <c r="S165" s="412"/>
      <c r="T165" s="414"/>
      <c r="U165" s="414"/>
      <c r="V165" s="414"/>
      <c r="W165" s="414"/>
      <c r="X165" s="414"/>
      <c r="Y165" s="414"/>
      <c r="Z165" s="414"/>
      <c r="AA165" s="414"/>
      <c r="AB165" s="414"/>
      <c r="AC165" s="82">
        <f t="shared" si="47"/>
        <v>0</v>
      </c>
      <c r="AD165" s="82">
        <f t="shared" si="45"/>
        <v>0</v>
      </c>
      <c r="AE165" s="82">
        <f t="shared" si="48"/>
        <v>0</v>
      </c>
      <c r="AF165" s="436">
        <f>AD165*'Hypothése des ventes'!$G$37</f>
        <v>0</v>
      </c>
      <c r="AG165" s="436">
        <f>(AD165-(AD165*'Hypothése des ventes'!$H$36))*'Hypothése des ventes'!$H$37</f>
        <v>0</v>
      </c>
      <c r="AH165" s="436">
        <f>(AD165-(AD165*'Hypothése des ventes'!$I$36))*'Hypothése des ventes'!$I$37</f>
        <v>0</v>
      </c>
      <c r="AI165" s="436">
        <f>(AD165-(AD165*'Hypothése des ventes'!$J$36))*'Hypothése des ventes'!$J$37</f>
        <v>0</v>
      </c>
      <c r="AJ165" s="436">
        <f>(AD165-(AD165*'Hypothése des ventes'!$K$36))*'Hypothése des ventes'!$K$37</f>
        <v>0</v>
      </c>
      <c r="AK165" s="436">
        <f>-(AC165*'Hypothése des ventes'!$L$37)</f>
        <v>0</v>
      </c>
      <c r="AL165" s="82">
        <f t="shared" si="49"/>
        <v>0</v>
      </c>
      <c r="AM165" s="82">
        <f t="shared" si="50"/>
        <v>0</v>
      </c>
      <c r="AN165" s="82">
        <f t="shared" si="51"/>
        <v>0</v>
      </c>
      <c r="AO165" s="82">
        <f t="shared" si="52"/>
        <v>0</v>
      </c>
      <c r="AP165" s="83">
        <f t="shared" si="53"/>
        <v>0</v>
      </c>
    </row>
    <row r="166" spans="1:42" x14ac:dyDescent="0.25">
      <c r="A166" s="14" t="s">
        <v>222</v>
      </c>
      <c r="B166" s="14"/>
      <c r="C166" s="15" t="s">
        <v>200</v>
      </c>
      <c r="D166" s="410"/>
      <c r="E166" s="411"/>
      <c r="F166" s="16" t="s">
        <v>57</v>
      </c>
      <c r="G166" s="17"/>
      <c r="H166" s="22"/>
      <c r="I166" s="6"/>
      <c r="J166" s="23"/>
      <c r="K166" s="32"/>
      <c r="L166" s="19"/>
      <c r="M166" s="251">
        <f t="shared" si="46"/>
        <v>0</v>
      </c>
      <c r="N166" s="20" t="s">
        <v>202</v>
      </c>
      <c r="O166" s="21"/>
      <c r="P166" s="21"/>
      <c r="Q166" s="21"/>
      <c r="R166" s="21"/>
      <c r="S166" s="412"/>
      <c r="T166" s="414"/>
      <c r="U166" s="414"/>
      <c r="V166" s="414"/>
      <c r="W166" s="414"/>
      <c r="X166" s="414"/>
      <c r="Y166" s="414"/>
      <c r="Z166" s="414"/>
      <c r="AA166" s="414"/>
      <c r="AB166" s="414"/>
      <c r="AC166" s="82">
        <f t="shared" si="47"/>
        <v>0</v>
      </c>
      <c r="AD166" s="82">
        <f t="shared" si="45"/>
        <v>0</v>
      </c>
      <c r="AE166" s="82">
        <f t="shared" si="48"/>
        <v>0</v>
      </c>
      <c r="AF166" s="436">
        <f>AD166*'Hypothése des ventes'!$G$37</f>
        <v>0</v>
      </c>
      <c r="AG166" s="436">
        <f>(AD166-(AD166*'Hypothése des ventes'!$H$36))*'Hypothése des ventes'!$H$37</f>
        <v>0</v>
      </c>
      <c r="AH166" s="436">
        <f>(AD166-(AD166*'Hypothése des ventes'!$I$36))*'Hypothése des ventes'!$I$37</f>
        <v>0</v>
      </c>
      <c r="AI166" s="436">
        <f>(AD166-(AD166*'Hypothése des ventes'!$J$36))*'Hypothése des ventes'!$J$37</f>
        <v>0</v>
      </c>
      <c r="AJ166" s="436">
        <f>(AD166-(AD166*'Hypothése des ventes'!$K$36))*'Hypothése des ventes'!$K$37</f>
        <v>0</v>
      </c>
      <c r="AK166" s="436">
        <f>-(AC166*'Hypothése des ventes'!$L$37)</f>
        <v>0</v>
      </c>
      <c r="AL166" s="82">
        <f t="shared" si="49"/>
        <v>0</v>
      </c>
      <c r="AM166" s="82">
        <f t="shared" si="50"/>
        <v>0</v>
      </c>
      <c r="AN166" s="82">
        <f t="shared" si="51"/>
        <v>0</v>
      </c>
      <c r="AO166" s="82">
        <f t="shared" si="52"/>
        <v>0</v>
      </c>
      <c r="AP166" s="83">
        <f t="shared" si="53"/>
        <v>0</v>
      </c>
    </row>
    <row r="167" spans="1:42" hidden="1" x14ac:dyDescent="0.25">
      <c r="A167" s="14" t="s">
        <v>222</v>
      </c>
      <c r="B167" s="14"/>
      <c r="C167" s="15" t="s">
        <v>201</v>
      </c>
      <c r="D167" s="410"/>
      <c r="E167" s="411"/>
      <c r="F167" s="16" t="s">
        <v>57</v>
      </c>
      <c r="G167" s="17"/>
      <c r="H167" s="22"/>
      <c r="I167" s="6"/>
      <c r="J167" s="23"/>
      <c r="K167" s="32"/>
      <c r="L167" s="19"/>
      <c r="M167" s="251">
        <f t="shared" si="46"/>
        <v>0</v>
      </c>
      <c r="N167" s="20" t="s">
        <v>199</v>
      </c>
      <c r="O167" s="21"/>
      <c r="P167" s="21"/>
      <c r="Q167" s="21"/>
      <c r="R167" s="21"/>
      <c r="S167" s="412"/>
      <c r="T167" s="414"/>
      <c r="U167" s="414"/>
      <c r="V167" s="414"/>
      <c r="W167" s="414"/>
      <c r="X167" s="414"/>
      <c r="Y167" s="414"/>
      <c r="Z167" s="414"/>
      <c r="AA167" s="414"/>
      <c r="AB167" s="414"/>
      <c r="AC167" s="82">
        <f t="shared" si="47"/>
        <v>0</v>
      </c>
      <c r="AD167" s="82">
        <f t="shared" si="45"/>
        <v>0</v>
      </c>
      <c r="AE167" s="82">
        <f t="shared" si="48"/>
        <v>0</v>
      </c>
      <c r="AF167" s="436">
        <f>AD167*'Hypothése des ventes'!$G$37</f>
        <v>0</v>
      </c>
      <c r="AG167" s="436">
        <f>(AD167-(AD167*'Hypothése des ventes'!$H$36))*'Hypothése des ventes'!$H$37</f>
        <v>0</v>
      </c>
      <c r="AH167" s="436">
        <f>(AD167-(AD167*'Hypothése des ventes'!$I$36))*'Hypothése des ventes'!$I$37</f>
        <v>0</v>
      </c>
      <c r="AI167" s="436">
        <f>(AD167-(AD167*'Hypothése des ventes'!$J$36))*'Hypothése des ventes'!$J$37</f>
        <v>0</v>
      </c>
      <c r="AJ167" s="436">
        <f>(AD167-(AD167*'Hypothése des ventes'!$K$36))*'Hypothése des ventes'!$K$37</f>
        <v>0</v>
      </c>
      <c r="AK167" s="436">
        <f>-(AC167*'Hypothése des ventes'!$L$37)</f>
        <v>0</v>
      </c>
      <c r="AL167" s="82">
        <f t="shared" si="49"/>
        <v>0</v>
      </c>
      <c r="AM167" s="82">
        <f t="shared" si="50"/>
        <v>0</v>
      </c>
      <c r="AN167" s="82">
        <f t="shared" si="51"/>
        <v>0</v>
      </c>
      <c r="AO167" s="82">
        <f t="shared" si="52"/>
        <v>0</v>
      </c>
      <c r="AP167" s="83">
        <f t="shared" si="53"/>
        <v>0</v>
      </c>
    </row>
    <row r="168" spans="1:42" x14ac:dyDescent="0.25">
      <c r="A168" s="305" t="s">
        <v>222</v>
      </c>
      <c r="B168" s="305"/>
      <c r="C168" s="316" t="s">
        <v>201</v>
      </c>
      <c r="D168" s="415"/>
      <c r="E168" s="416"/>
      <c r="F168" s="306" t="s">
        <v>57</v>
      </c>
      <c r="G168" s="307"/>
      <c r="H168" s="417"/>
      <c r="I168" s="308"/>
      <c r="J168" s="418"/>
      <c r="K168" s="309"/>
      <c r="L168" s="310"/>
      <c r="M168" s="311">
        <f t="shared" si="46"/>
        <v>0</v>
      </c>
      <c r="N168" s="317" t="s">
        <v>202</v>
      </c>
      <c r="O168" s="318"/>
      <c r="P168" s="318"/>
      <c r="Q168" s="318"/>
      <c r="R168" s="318"/>
      <c r="S168" s="419"/>
      <c r="T168" s="420"/>
      <c r="U168" s="420"/>
      <c r="V168" s="420"/>
      <c r="W168" s="420"/>
      <c r="X168" s="420"/>
      <c r="Y168" s="420"/>
      <c r="Z168" s="420"/>
      <c r="AA168" s="420"/>
      <c r="AB168" s="420"/>
      <c r="AC168" s="246">
        <f t="shared" si="47"/>
        <v>0</v>
      </c>
      <c r="AD168" s="246">
        <f t="shared" si="45"/>
        <v>0</v>
      </c>
      <c r="AE168" s="246">
        <f t="shared" si="48"/>
        <v>0</v>
      </c>
      <c r="AF168" s="437">
        <f>AD168*'Hypothése des ventes'!$G$37</f>
        <v>0</v>
      </c>
      <c r="AG168" s="437">
        <f>(AD168-(AD168*'Hypothése des ventes'!$H$36))*'Hypothése des ventes'!$H$37</f>
        <v>0</v>
      </c>
      <c r="AH168" s="437">
        <f>(AD168-(AD168*'Hypothése des ventes'!$I$36))*'Hypothése des ventes'!$I$37</f>
        <v>0</v>
      </c>
      <c r="AI168" s="437">
        <f>(AD168-(AD168*'Hypothése des ventes'!$J$36))*'Hypothése des ventes'!$J$37</f>
        <v>0</v>
      </c>
      <c r="AJ168" s="437">
        <f>(AD168-(AD168*'Hypothése des ventes'!$K$36))*'Hypothése des ventes'!$K$37</f>
        <v>0</v>
      </c>
      <c r="AK168" s="437">
        <f>-(AC168*'Hypothése des ventes'!$L$37)</f>
        <v>0</v>
      </c>
      <c r="AL168" s="246">
        <f t="shared" si="49"/>
        <v>0</v>
      </c>
      <c r="AM168" s="246">
        <f t="shared" si="50"/>
        <v>0</v>
      </c>
      <c r="AN168" s="246">
        <f t="shared" si="51"/>
        <v>0</v>
      </c>
      <c r="AO168" s="246">
        <f t="shared" si="52"/>
        <v>0</v>
      </c>
      <c r="AP168" s="247">
        <f t="shared" si="53"/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Marque Textile" prompt="La saisie de la marque, si elle n'apparaît, pas doit se faire dans la feuille Hypothése de ventes &quot;Marque Textile&quot;" xr:uid="{3C7EFCB9-7880-473F-9846-46B0D16995F2}">
          <x14:formula1>
            <xm:f>'Hypothése des ventes'!$P$4:$P$13</xm:f>
          </x14:formula1>
          <xm:sqref>A2:A113</xm:sqref>
        </x14:dataValidation>
        <x14:dataValidation type="list" allowBlank="1" showInputMessage="1" showErrorMessage="1" promptTitle="Marque SHOES" prompt="La saisie de la marque si elle n'apparaît pas doit se faire dans la feuille Hypothése de ventes &quot;Marque SHOES&quot;" xr:uid="{3A5376B7-8304-4383-9FFE-6FAA4B0BCBAB}">
          <x14:formula1>
            <xm:f>'Hypothése des ventes'!$P$23:$P$32</xm:f>
          </x14:formula1>
          <xm:sqref>A162</xm:sqref>
        </x14:dataValidation>
        <x14:dataValidation type="list" allowBlank="1" showInputMessage="1" showErrorMessage="1" promptTitle="Saisir une marque" prompt="La saisie de la marque si elle n'apparaît pas doit se faire dans la feuille Hypothése de ventes &quot;Marque SHOES&quot;" xr:uid="{DAD44A53-AC85-4D27-A559-99E281DF8CC4}">
          <x14:formula1>
            <xm:f>'Hypothése des ventes'!$P$23:$P$32</xm:f>
          </x14:formula1>
          <xm:sqref>A163:A168 A114:A161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4"/>
  <dimension ref="A1:AD2409"/>
  <sheetViews>
    <sheetView workbookViewId="0">
      <selection activeCell="E14" sqref="E14"/>
    </sheetView>
  </sheetViews>
  <sheetFormatPr baseColWidth="10" defaultRowHeight="15" x14ac:dyDescent="0.25"/>
  <cols>
    <col min="1" max="1" width="15.28515625" customWidth="1"/>
    <col min="2" max="2" width="14.42578125" bestFit="1" customWidth="1"/>
    <col min="3" max="3" width="11.140625" style="57" bestFit="1" customWidth="1"/>
    <col min="4" max="4" width="10.42578125" style="90" bestFit="1" customWidth="1"/>
    <col min="5" max="5" width="12.28515625" style="1" customWidth="1"/>
    <col min="6" max="6" width="7.5703125" style="93" bestFit="1" customWidth="1"/>
    <col min="7" max="7" width="14.7109375" style="93" bestFit="1" customWidth="1"/>
    <col min="8" max="8" width="9.28515625" style="92" bestFit="1" customWidth="1"/>
    <col min="9" max="9" width="8.5703125" style="1" bestFit="1" customWidth="1"/>
    <col min="10" max="10" width="15.140625" style="1" bestFit="1" customWidth="1"/>
    <col min="11" max="11" width="11.140625" style="3" bestFit="1" customWidth="1"/>
    <col min="12" max="12" width="12.42578125" style="1" bestFit="1" customWidth="1"/>
    <col min="13" max="13" width="9.85546875" style="1" bestFit="1" customWidth="1"/>
    <col min="14" max="14" width="10.28515625" style="1" bestFit="1" customWidth="1"/>
    <col min="15" max="15" width="10.28515625" style="1" customWidth="1"/>
    <col min="16" max="16" width="10.140625" style="3" customWidth="1"/>
    <col min="17" max="17" width="12.42578125" customWidth="1"/>
    <col min="18" max="20" width="11.5703125" style="4"/>
  </cols>
  <sheetData>
    <row r="1" spans="1:30" x14ac:dyDescent="0.25">
      <c r="C1" s="90"/>
      <c r="F1" s="1"/>
      <c r="G1" s="1"/>
      <c r="H1" s="1"/>
      <c r="L1"/>
      <c r="M1"/>
      <c r="N1"/>
      <c r="O1"/>
      <c r="P1"/>
      <c r="R1"/>
      <c r="S1"/>
      <c r="T1"/>
      <c r="U1" s="62"/>
      <c r="V1" s="62"/>
      <c r="W1" s="62"/>
      <c r="X1" s="62"/>
      <c r="Y1" s="62"/>
      <c r="Z1" s="62"/>
      <c r="AA1" s="62"/>
      <c r="AB1" s="62"/>
      <c r="AC1" s="62"/>
      <c r="AD1" s="62"/>
    </row>
    <row r="2" spans="1:30" x14ac:dyDescent="0.25">
      <c r="C2"/>
      <c r="D2"/>
      <c r="E2" s="59" t="s">
        <v>255</v>
      </c>
      <c r="F2"/>
      <c r="G2"/>
      <c r="H2"/>
      <c r="I2"/>
      <c r="J2"/>
      <c r="K2"/>
      <c r="L2"/>
      <c r="M2"/>
      <c r="N2"/>
      <c r="O2"/>
      <c r="P2"/>
      <c r="R2"/>
      <c r="S2"/>
      <c r="T2"/>
    </row>
    <row r="3" spans="1:30" x14ac:dyDescent="0.25">
      <c r="A3" s="87" t="s">
        <v>223</v>
      </c>
      <c r="B3" s="43" t="s">
        <v>5</v>
      </c>
      <c r="C3" s="43" t="s">
        <v>0</v>
      </c>
      <c r="D3" s="52" t="s">
        <v>2</v>
      </c>
      <c r="E3" t="s">
        <v>236</v>
      </c>
      <c r="F3" s="90" t="s">
        <v>321</v>
      </c>
      <c r="G3" s="1" t="s">
        <v>322</v>
      </c>
      <c r="H3" s="1" t="s">
        <v>178</v>
      </c>
      <c r="I3" s="1" t="s">
        <v>320</v>
      </c>
      <c r="J3" s="1" t="s">
        <v>179</v>
      </c>
      <c r="K3" s="1" t="s">
        <v>323</v>
      </c>
      <c r="L3" s="1" t="s">
        <v>241</v>
      </c>
      <c r="M3" s="3" t="s">
        <v>324</v>
      </c>
      <c r="N3"/>
      <c r="O3"/>
      <c r="P3"/>
      <c r="R3"/>
      <c r="S3"/>
      <c r="T3"/>
    </row>
    <row r="4" spans="1:30" x14ac:dyDescent="0.25">
      <c r="A4" t="s">
        <v>199</v>
      </c>
      <c r="B4" t="s">
        <v>69</v>
      </c>
      <c r="C4" t="s">
        <v>99</v>
      </c>
      <c r="D4" t="s">
        <v>200</v>
      </c>
      <c r="E4" s="1">
        <v>159.48000000000002</v>
      </c>
      <c r="F4" s="90">
        <v>0.16</v>
      </c>
      <c r="G4" s="1">
        <v>131.28393600000001</v>
      </c>
      <c r="H4" s="1">
        <v>2.5453932867130065</v>
      </c>
      <c r="I4" s="1">
        <v>334</v>
      </c>
      <c r="J4" s="1">
        <v>1.6603227155242883</v>
      </c>
      <c r="K4" s="1">
        <v>217.86064256000003</v>
      </c>
      <c r="L4" s="1">
        <v>86.576706560000019</v>
      </c>
      <c r="M4" s="3">
        <v>0.39764804074010496</v>
      </c>
      <c r="N4"/>
      <c r="O4"/>
      <c r="P4"/>
      <c r="R4"/>
      <c r="S4"/>
      <c r="T4"/>
    </row>
    <row r="5" spans="1:30" x14ac:dyDescent="0.25">
      <c r="A5" t="s">
        <v>199</v>
      </c>
      <c r="B5" t="s">
        <v>69</v>
      </c>
      <c r="C5"/>
      <c r="D5" t="s">
        <v>201</v>
      </c>
      <c r="E5" s="1">
        <v>53.24</v>
      </c>
      <c r="F5" s="90">
        <v>0.16</v>
      </c>
      <c r="G5" s="1">
        <v>43.827168</v>
      </c>
      <c r="H5" s="1">
        <v>2.5554925200733938</v>
      </c>
      <c r="I5" s="1">
        <v>112</v>
      </c>
      <c r="J5" s="1">
        <v>1.6670690034090272</v>
      </c>
      <c r="K5" s="1">
        <v>73.062913280000004</v>
      </c>
      <c r="L5" s="1">
        <v>29.235745280000003</v>
      </c>
      <c r="M5" s="3">
        <v>0.4001448062707198</v>
      </c>
      <c r="N5"/>
      <c r="O5"/>
      <c r="P5"/>
      <c r="R5"/>
      <c r="S5"/>
      <c r="T5"/>
    </row>
    <row r="6" spans="1:30" x14ac:dyDescent="0.25">
      <c r="A6" t="s">
        <v>199</v>
      </c>
      <c r="B6" t="s">
        <v>69</v>
      </c>
      <c r="C6" t="s">
        <v>266</v>
      </c>
      <c r="D6"/>
      <c r="E6" s="1">
        <v>212.72000000000003</v>
      </c>
      <c r="F6" s="90">
        <v>0.16</v>
      </c>
      <c r="G6" s="1">
        <v>175.11110400000001</v>
      </c>
      <c r="H6" s="1">
        <v>2.5487596978331353</v>
      </c>
      <c r="I6" s="1">
        <v>446</v>
      </c>
      <c r="J6" s="1">
        <v>1.6625714781525345</v>
      </c>
      <c r="K6" s="1">
        <v>290.92355584000001</v>
      </c>
      <c r="L6" s="1">
        <v>115.81245184000002</v>
      </c>
      <c r="M6" s="3">
        <v>0.39848029591697659</v>
      </c>
      <c r="N6"/>
      <c r="O6"/>
      <c r="P6"/>
      <c r="R6"/>
      <c r="S6"/>
      <c r="T6"/>
    </row>
    <row r="7" spans="1:30" x14ac:dyDescent="0.25">
      <c r="C7"/>
      <c r="D7"/>
      <c r="F7" s="90"/>
      <c r="G7" s="1"/>
      <c r="H7" s="1"/>
      <c r="K7" s="1"/>
      <c r="M7" s="3"/>
      <c r="N7"/>
      <c r="O7"/>
      <c r="P7"/>
      <c r="R7"/>
      <c r="S7"/>
      <c r="T7"/>
    </row>
    <row r="8" spans="1:30" x14ac:dyDescent="0.25">
      <c r="A8" t="s">
        <v>199</v>
      </c>
      <c r="B8" t="s">
        <v>69</v>
      </c>
      <c r="C8" t="s">
        <v>205</v>
      </c>
      <c r="D8" t="s">
        <v>242</v>
      </c>
      <c r="E8" s="1" t="s">
        <v>237</v>
      </c>
      <c r="F8" s="90" t="s">
        <v>237</v>
      </c>
      <c r="G8" s="1" t="s">
        <v>237</v>
      </c>
      <c r="H8" s="1" t="s">
        <v>237</v>
      </c>
      <c r="I8" s="1" t="s">
        <v>237</v>
      </c>
      <c r="J8" s="1" t="s">
        <v>237</v>
      </c>
      <c r="K8" s="1" t="s">
        <v>237</v>
      </c>
      <c r="L8" s="1" t="s">
        <v>237</v>
      </c>
      <c r="M8" s="3" t="s">
        <v>237</v>
      </c>
      <c r="N8"/>
      <c r="O8"/>
      <c r="P8"/>
      <c r="R8"/>
      <c r="S8"/>
      <c r="T8"/>
    </row>
    <row r="9" spans="1:30" x14ac:dyDescent="0.25">
      <c r="A9" t="s">
        <v>199</v>
      </c>
      <c r="B9" t="s">
        <v>69</v>
      </c>
      <c r="C9"/>
      <c r="D9" t="s">
        <v>200</v>
      </c>
      <c r="E9" s="1" t="s">
        <v>237</v>
      </c>
      <c r="F9" s="90" t="s">
        <v>237</v>
      </c>
      <c r="G9" s="1" t="s">
        <v>237</v>
      </c>
      <c r="H9" s="1" t="s">
        <v>237</v>
      </c>
      <c r="I9" s="1" t="s">
        <v>237</v>
      </c>
      <c r="J9" s="1" t="s">
        <v>237</v>
      </c>
      <c r="K9" s="1" t="s">
        <v>237</v>
      </c>
      <c r="L9" s="1" t="s">
        <v>237</v>
      </c>
      <c r="M9" s="3" t="s">
        <v>237</v>
      </c>
      <c r="N9"/>
      <c r="O9"/>
      <c r="P9"/>
      <c r="R9"/>
      <c r="S9"/>
      <c r="T9"/>
    </row>
    <row r="10" spans="1:30" x14ac:dyDescent="0.25">
      <c r="A10" t="s">
        <v>199</v>
      </c>
      <c r="B10" t="s">
        <v>69</v>
      </c>
      <c r="C10"/>
      <c r="D10" t="s">
        <v>201</v>
      </c>
      <c r="E10" s="1" t="s">
        <v>237</v>
      </c>
      <c r="F10" s="90" t="s">
        <v>237</v>
      </c>
      <c r="G10" s="1" t="s">
        <v>237</v>
      </c>
      <c r="H10" s="1" t="s">
        <v>237</v>
      </c>
      <c r="I10" s="1" t="s">
        <v>237</v>
      </c>
      <c r="J10" s="1" t="s">
        <v>237</v>
      </c>
      <c r="K10" s="1" t="s">
        <v>237</v>
      </c>
      <c r="L10" s="1" t="s">
        <v>237</v>
      </c>
      <c r="M10" s="3" t="s">
        <v>237</v>
      </c>
      <c r="N10"/>
      <c r="O10"/>
      <c r="P10"/>
      <c r="R10"/>
      <c r="S10"/>
      <c r="T10"/>
    </row>
    <row r="11" spans="1:30" x14ac:dyDescent="0.25">
      <c r="A11" t="s">
        <v>199</v>
      </c>
      <c r="B11" t="s">
        <v>69</v>
      </c>
      <c r="C11" t="s">
        <v>248</v>
      </c>
      <c r="D11"/>
      <c r="E11" s="1" t="s">
        <v>237</v>
      </c>
      <c r="F11" s="90" t="s">
        <v>237</v>
      </c>
      <c r="G11" s="1" t="s">
        <v>237</v>
      </c>
      <c r="H11" s="1" t="s">
        <v>237</v>
      </c>
      <c r="I11" s="1" t="s">
        <v>237</v>
      </c>
      <c r="J11" s="1" t="s">
        <v>237</v>
      </c>
      <c r="K11" s="1" t="s">
        <v>237</v>
      </c>
      <c r="L11" s="1" t="s">
        <v>237</v>
      </c>
      <c r="M11" s="3" t="s">
        <v>237</v>
      </c>
      <c r="N11"/>
      <c r="O11"/>
      <c r="P11"/>
      <c r="R11"/>
      <c r="S11"/>
      <c r="T11"/>
    </row>
    <row r="12" spans="1:30" x14ac:dyDescent="0.25">
      <c r="C12"/>
      <c r="D12"/>
      <c r="F12" s="90"/>
      <c r="G12" s="1"/>
      <c r="H12" s="1"/>
      <c r="K12" s="1"/>
      <c r="M12" s="3"/>
      <c r="N12"/>
      <c r="O12"/>
      <c r="P12"/>
      <c r="R12"/>
      <c r="S12"/>
      <c r="T12"/>
    </row>
    <row r="13" spans="1:30" x14ac:dyDescent="0.25">
      <c r="A13" t="s">
        <v>199</v>
      </c>
      <c r="B13" t="s">
        <v>69</v>
      </c>
      <c r="C13" t="s">
        <v>54</v>
      </c>
      <c r="D13" t="s">
        <v>200</v>
      </c>
      <c r="E13" s="1">
        <v>156</v>
      </c>
      <c r="F13" s="90">
        <v>0.15</v>
      </c>
      <c r="G13" s="1">
        <v>132.6</v>
      </c>
      <c r="H13" s="1">
        <v>2.3529411764705883</v>
      </c>
      <c r="I13" s="1">
        <v>312</v>
      </c>
      <c r="J13" s="1">
        <v>1.5317647058823529</v>
      </c>
      <c r="K13" s="1">
        <v>203.11199999999999</v>
      </c>
      <c r="L13" s="1">
        <v>70.512</v>
      </c>
      <c r="M13" s="3">
        <v>0.34715821812596004</v>
      </c>
      <c r="N13"/>
      <c r="O13"/>
      <c r="P13"/>
      <c r="R13"/>
      <c r="S13"/>
      <c r="T13"/>
    </row>
    <row r="14" spans="1:30" x14ac:dyDescent="0.25">
      <c r="A14" t="s">
        <v>199</v>
      </c>
      <c r="B14" t="s">
        <v>69</v>
      </c>
      <c r="C14"/>
      <c r="D14" t="s">
        <v>201</v>
      </c>
      <c r="E14" s="1">
        <v>25</v>
      </c>
      <c r="F14" s="90">
        <v>0.15</v>
      </c>
      <c r="G14" s="1">
        <v>21.25</v>
      </c>
      <c r="H14" s="1">
        <v>2.3529411764705883</v>
      </c>
      <c r="I14" s="1">
        <v>50</v>
      </c>
      <c r="J14" s="1">
        <v>1.5317647058823531</v>
      </c>
      <c r="K14" s="1">
        <v>32.550000000000004</v>
      </c>
      <c r="L14" s="1">
        <v>11.300000000000004</v>
      </c>
      <c r="M14" s="3">
        <v>0.34715821812596015</v>
      </c>
      <c r="N14"/>
      <c r="O14"/>
      <c r="P14"/>
      <c r="R14"/>
      <c r="S14"/>
      <c r="T14"/>
    </row>
    <row r="15" spans="1:30" x14ac:dyDescent="0.25">
      <c r="A15" t="s">
        <v>199</v>
      </c>
      <c r="B15" t="s">
        <v>69</v>
      </c>
      <c r="C15" t="s">
        <v>249</v>
      </c>
      <c r="D15"/>
      <c r="E15" s="1">
        <v>181</v>
      </c>
      <c r="F15" s="90">
        <v>0.15</v>
      </c>
      <c r="G15" s="1">
        <v>153.85</v>
      </c>
      <c r="H15" s="1">
        <v>2.3529411764705883</v>
      </c>
      <c r="I15" s="1">
        <v>362</v>
      </c>
      <c r="J15" s="1">
        <v>1.5317647058823531</v>
      </c>
      <c r="K15" s="1">
        <v>235.66200000000001</v>
      </c>
      <c r="L15" s="1">
        <v>81.812000000000012</v>
      </c>
      <c r="M15" s="3">
        <v>0.34715821812596009</v>
      </c>
      <c r="N15"/>
      <c r="O15"/>
      <c r="P15"/>
      <c r="R15"/>
      <c r="S15"/>
      <c r="T15"/>
    </row>
    <row r="16" spans="1:30" x14ac:dyDescent="0.25">
      <c r="C16"/>
      <c r="D16"/>
      <c r="F16" s="90"/>
      <c r="G16" s="1"/>
      <c r="H16" s="1"/>
      <c r="K16" s="1"/>
      <c r="M16" s="3"/>
      <c r="N16"/>
      <c r="O16"/>
      <c r="P16"/>
      <c r="R16"/>
      <c r="S16"/>
      <c r="T16"/>
    </row>
    <row r="17" spans="1:30" x14ac:dyDescent="0.25">
      <c r="A17" t="s">
        <v>199</v>
      </c>
      <c r="B17" t="s">
        <v>69</v>
      </c>
      <c r="C17" t="s">
        <v>23</v>
      </c>
      <c r="D17" t="s">
        <v>242</v>
      </c>
      <c r="E17" s="1" t="s">
        <v>237</v>
      </c>
      <c r="F17" s="90" t="s">
        <v>237</v>
      </c>
      <c r="G17" s="1" t="s">
        <v>237</v>
      </c>
      <c r="H17" s="1" t="s">
        <v>237</v>
      </c>
      <c r="I17" s="1" t="s">
        <v>237</v>
      </c>
      <c r="J17" s="1" t="s">
        <v>237</v>
      </c>
      <c r="K17" s="1" t="s">
        <v>237</v>
      </c>
      <c r="L17" s="1" t="s">
        <v>237</v>
      </c>
      <c r="M17" s="3" t="s">
        <v>237</v>
      </c>
      <c r="N17"/>
      <c r="O17"/>
      <c r="P17"/>
      <c r="R17"/>
      <c r="S17"/>
      <c r="T17"/>
    </row>
    <row r="18" spans="1:30" x14ac:dyDescent="0.25">
      <c r="A18" t="s">
        <v>199</v>
      </c>
      <c r="B18" t="s">
        <v>69</v>
      </c>
      <c r="C18"/>
      <c r="D18" t="s">
        <v>200</v>
      </c>
      <c r="E18" s="1" t="s">
        <v>237</v>
      </c>
      <c r="F18" s="90" t="s">
        <v>237</v>
      </c>
      <c r="G18" s="1" t="s">
        <v>237</v>
      </c>
      <c r="H18" s="1" t="s">
        <v>237</v>
      </c>
      <c r="I18" s="1" t="s">
        <v>237</v>
      </c>
      <c r="J18" s="1" t="s">
        <v>237</v>
      </c>
      <c r="K18" s="1" t="s">
        <v>237</v>
      </c>
      <c r="L18" s="1" t="s">
        <v>237</v>
      </c>
      <c r="M18" s="3" t="s">
        <v>237</v>
      </c>
      <c r="N18"/>
      <c r="O18"/>
      <c r="P18"/>
      <c r="R18"/>
      <c r="S18"/>
      <c r="T18"/>
    </row>
    <row r="19" spans="1:30" x14ac:dyDescent="0.25">
      <c r="A19" t="s">
        <v>199</v>
      </c>
      <c r="B19" t="s">
        <v>69</v>
      </c>
      <c r="C19"/>
      <c r="D19" t="s">
        <v>201</v>
      </c>
      <c r="E19" s="1" t="s">
        <v>237</v>
      </c>
      <c r="F19" s="90" t="s">
        <v>237</v>
      </c>
      <c r="G19" s="1" t="s">
        <v>237</v>
      </c>
      <c r="H19" s="1" t="s">
        <v>237</v>
      </c>
      <c r="I19" s="1" t="s">
        <v>237</v>
      </c>
      <c r="J19" s="1" t="s">
        <v>237</v>
      </c>
      <c r="K19" s="1" t="s">
        <v>237</v>
      </c>
      <c r="L19" s="1" t="s">
        <v>237</v>
      </c>
      <c r="M19" s="3" t="s">
        <v>237</v>
      </c>
      <c r="N19"/>
      <c r="O19"/>
      <c r="P19"/>
      <c r="R19"/>
      <c r="S19"/>
      <c r="T19"/>
      <c r="U19" s="62"/>
      <c r="V19" s="62"/>
      <c r="W19" s="62"/>
      <c r="X19" s="62"/>
      <c r="Y19" s="62"/>
      <c r="Z19" s="62"/>
      <c r="AA19" s="62"/>
      <c r="AB19" s="62"/>
      <c r="AC19" s="62"/>
      <c r="AD19" s="62"/>
    </row>
    <row r="20" spans="1:30" x14ac:dyDescent="0.25">
      <c r="A20" t="s">
        <v>199</v>
      </c>
      <c r="B20" t="s">
        <v>69</v>
      </c>
      <c r="C20" t="s">
        <v>250</v>
      </c>
      <c r="D20"/>
      <c r="E20" s="1" t="s">
        <v>237</v>
      </c>
      <c r="F20" s="90" t="s">
        <v>237</v>
      </c>
      <c r="G20" s="1" t="s">
        <v>237</v>
      </c>
      <c r="H20" s="1" t="s">
        <v>237</v>
      </c>
      <c r="I20" s="1" t="s">
        <v>237</v>
      </c>
      <c r="J20" s="1" t="s">
        <v>237</v>
      </c>
      <c r="K20" s="1" t="s">
        <v>237</v>
      </c>
      <c r="L20" s="1" t="s">
        <v>237</v>
      </c>
      <c r="M20" s="3" t="s">
        <v>237</v>
      </c>
      <c r="N20"/>
      <c r="O20"/>
      <c r="P20"/>
      <c r="R20"/>
      <c r="S20"/>
      <c r="T20"/>
      <c r="U20" s="62"/>
      <c r="V20" s="62"/>
      <c r="W20" s="62"/>
      <c r="X20" s="62"/>
      <c r="Y20" s="62"/>
      <c r="Z20" s="62"/>
      <c r="AA20" s="62"/>
      <c r="AB20" s="62"/>
      <c r="AC20" s="62"/>
      <c r="AD20" s="62"/>
    </row>
    <row r="21" spans="1:30" x14ac:dyDescent="0.25">
      <c r="C21"/>
      <c r="D21"/>
      <c r="F21" s="90"/>
      <c r="G21" s="1"/>
      <c r="H21" s="1"/>
      <c r="K21" s="1"/>
      <c r="M21" s="3"/>
      <c r="N21"/>
      <c r="O21"/>
      <c r="P21"/>
      <c r="R21"/>
      <c r="S21"/>
      <c r="T21"/>
      <c r="U21" s="62"/>
      <c r="V21" s="62"/>
      <c r="W21" s="62"/>
      <c r="X21" s="62"/>
      <c r="Y21" s="62"/>
      <c r="Z21" s="62"/>
      <c r="AA21" s="62"/>
      <c r="AB21" s="62"/>
      <c r="AC21" s="62"/>
      <c r="AD21" s="62"/>
    </row>
    <row r="22" spans="1:30" x14ac:dyDescent="0.25">
      <c r="A22" t="s">
        <v>199</v>
      </c>
      <c r="B22" t="s">
        <v>69</v>
      </c>
      <c r="C22" t="s">
        <v>222</v>
      </c>
      <c r="D22" t="s">
        <v>242</v>
      </c>
      <c r="E22" s="1" t="s">
        <v>237</v>
      </c>
      <c r="F22" s="90" t="s">
        <v>237</v>
      </c>
      <c r="G22" s="1" t="s">
        <v>237</v>
      </c>
      <c r="H22" s="1" t="s">
        <v>237</v>
      </c>
      <c r="I22" s="1" t="s">
        <v>237</v>
      </c>
      <c r="J22" s="1" t="s">
        <v>237</v>
      </c>
      <c r="K22" s="1" t="s">
        <v>237</v>
      </c>
      <c r="L22" s="1" t="s">
        <v>237</v>
      </c>
      <c r="M22" s="3" t="s">
        <v>237</v>
      </c>
      <c r="N22"/>
      <c r="O22"/>
      <c r="P22"/>
      <c r="R22"/>
      <c r="S22"/>
      <c r="T22"/>
      <c r="U22" s="62"/>
      <c r="V22" s="62"/>
      <c r="W22" s="62"/>
      <c r="X22" s="62"/>
      <c r="Y22" s="62"/>
      <c r="Z22" s="62"/>
      <c r="AA22" s="62"/>
      <c r="AB22" s="62"/>
      <c r="AC22" s="62"/>
      <c r="AD22" s="62"/>
    </row>
    <row r="23" spans="1:30" x14ac:dyDescent="0.25">
      <c r="A23" t="s">
        <v>199</v>
      </c>
      <c r="B23" t="s">
        <v>69</v>
      </c>
      <c r="C23"/>
      <c r="D23" t="s">
        <v>200</v>
      </c>
      <c r="E23" s="1" t="s">
        <v>237</v>
      </c>
      <c r="F23" s="90" t="s">
        <v>237</v>
      </c>
      <c r="G23" s="1" t="s">
        <v>237</v>
      </c>
      <c r="H23" s="1" t="s">
        <v>237</v>
      </c>
      <c r="I23" s="1" t="s">
        <v>237</v>
      </c>
      <c r="J23" s="1" t="s">
        <v>237</v>
      </c>
      <c r="K23" s="1" t="s">
        <v>237</v>
      </c>
      <c r="L23" s="1" t="s">
        <v>237</v>
      </c>
      <c r="M23" s="3" t="s">
        <v>237</v>
      </c>
      <c r="N23"/>
      <c r="O23"/>
      <c r="P23"/>
      <c r="R23"/>
      <c r="S23"/>
      <c r="T23"/>
      <c r="U23" s="62"/>
      <c r="V23" s="62"/>
      <c r="W23" s="62"/>
      <c r="X23" s="62"/>
      <c r="Y23" s="62"/>
      <c r="Z23" s="62"/>
      <c r="AA23" s="62"/>
      <c r="AB23" s="62"/>
      <c r="AC23" s="62"/>
      <c r="AD23" s="62"/>
    </row>
    <row r="24" spans="1:30" x14ac:dyDescent="0.25">
      <c r="A24" t="s">
        <v>199</v>
      </c>
      <c r="B24" t="s">
        <v>69</v>
      </c>
      <c r="C24"/>
      <c r="D24" t="s">
        <v>201</v>
      </c>
      <c r="E24" s="1" t="s">
        <v>237</v>
      </c>
      <c r="F24" s="90" t="s">
        <v>237</v>
      </c>
      <c r="G24" s="1" t="s">
        <v>237</v>
      </c>
      <c r="H24" s="1" t="s">
        <v>237</v>
      </c>
      <c r="I24" s="1" t="s">
        <v>237</v>
      </c>
      <c r="J24" s="1" t="s">
        <v>237</v>
      </c>
      <c r="K24" s="1" t="s">
        <v>237</v>
      </c>
      <c r="L24" s="1" t="s">
        <v>237</v>
      </c>
      <c r="M24" s="3" t="s">
        <v>237</v>
      </c>
      <c r="N24"/>
      <c r="O24"/>
      <c r="P24"/>
      <c r="R24"/>
      <c r="S24"/>
      <c r="T24"/>
      <c r="U24" s="62"/>
      <c r="V24" s="62"/>
      <c r="W24" s="62"/>
      <c r="X24" s="62"/>
      <c r="Y24" s="62"/>
      <c r="Z24" s="62"/>
      <c r="AA24" s="62"/>
      <c r="AB24" s="62"/>
      <c r="AC24" s="62"/>
      <c r="AD24" s="62"/>
    </row>
    <row r="25" spans="1:30" x14ac:dyDescent="0.25">
      <c r="A25" t="s">
        <v>199</v>
      </c>
      <c r="B25" t="s">
        <v>69</v>
      </c>
      <c r="C25" t="s">
        <v>251</v>
      </c>
      <c r="D25"/>
      <c r="E25" s="1" t="s">
        <v>237</v>
      </c>
      <c r="F25" s="90" t="s">
        <v>237</v>
      </c>
      <c r="G25" s="1" t="s">
        <v>237</v>
      </c>
      <c r="H25" s="1" t="s">
        <v>237</v>
      </c>
      <c r="I25" s="1" t="s">
        <v>237</v>
      </c>
      <c r="J25" s="1" t="s">
        <v>237</v>
      </c>
      <c r="K25" s="1" t="s">
        <v>237</v>
      </c>
      <c r="L25" s="1" t="s">
        <v>237</v>
      </c>
      <c r="M25" s="3" t="s">
        <v>237</v>
      </c>
      <c r="N25"/>
      <c r="O25"/>
      <c r="P25"/>
      <c r="R25"/>
      <c r="S25"/>
      <c r="T25"/>
      <c r="U25" s="62"/>
      <c r="V25" s="62"/>
      <c r="W25" s="62"/>
      <c r="X25" s="62"/>
      <c r="Y25" s="62"/>
      <c r="Z25" s="62"/>
      <c r="AA25" s="62"/>
      <c r="AB25" s="62"/>
      <c r="AC25" s="62"/>
      <c r="AD25" s="62"/>
    </row>
    <row r="26" spans="1:30" x14ac:dyDescent="0.25">
      <c r="C26"/>
      <c r="D26"/>
      <c r="F26" s="90"/>
      <c r="G26" s="1"/>
      <c r="H26" s="1"/>
      <c r="K26" s="1"/>
      <c r="M26" s="3"/>
      <c r="N26"/>
      <c r="O26"/>
      <c r="P26"/>
      <c r="R26"/>
      <c r="S26"/>
      <c r="T26"/>
      <c r="U26" s="62"/>
      <c r="V26" s="62"/>
      <c r="W26" s="62"/>
      <c r="X26" s="62"/>
      <c r="Y26" s="62"/>
      <c r="Z26" s="62"/>
      <c r="AA26" s="62"/>
      <c r="AB26" s="62"/>
      <c r="AC26" s="62"/>
      <c r="AD26" s="62"/>
    </row>
    <row r="27" spans="1:30" x14ac:dyDescent="0.25">
      <c r="A27" t="s">
        <v>199</v>
      </c>
      <c r="B27" t="s">
        <v>69</v>
      </c>
      <c r="C27" t="s">
        <v>242</v>
      </c>
      <c r="D27" t="s">
        <v>242</v>
      </c>
      <c r="E27" s="1" t="s">
        <v>237</v>
      </c>
      <c r="F27" s="90" t="s">
        <v>237</v>
      </c>
      <c r="G27" s="1" t="s">
        <v>237</v>
      </c>
      <c r="H27" s="1" t="s">
        <v>237</v>
      </c>
      <c r="I27" s="1" t="s">
        <v>237</v>
      </c>
      <c r="J27" s="1" t="s">
        <v>237</v>
      </c>
      <c r="K27" s="1" t="s">
        <v>237</v>
      </c>
      <c r="L27" s="1" t="s">
        <v>237</v>
      </c>
      <c r="M27" s="3" t="s">
        <v>237</v>
      </c>
      <c r="N27"/>
      <c r="O27"/>
      <c r="P27"/>
      <c r="R27"/>
      <c r="S27"/>
      <c r="T27"/>
      <c r="U27" s="62"/>
      <c r="V27" s="62"/>
      <c r="W27" s="62"/>
      <c r="X27" s="62"/>
      <c r="Y27" s="62"/>
      <c r="Z27" s="62"/>
      <c r="AA27" s="62"/>
      <c r="AB27" s="62"/>
      <c r="AC27" s="62"/>
      <c r="AD27" s="62"/>
    </row>
    <row r="28" spans="1:30" x14ac:dyDescent="0.25">
      <c r="A28" t="s">
        <v>199</v>
      </c>
      <c r="B28" t="s">
        <v>69</v>
      </c>
      <c r="C28"/>
      <c r="D28" t="s">
        <v>200</v>
      </c>
      <c r="E28" s="1" t="s">
        <v>237</v>
      </c>
      <c r="F28" s="90" t="s">
        <v>237</v>
      </c>
      <c r="G28" s="1" t="s">
        <v>237</v>
      </c>
      <c r="H28" s="1" t="s">
        <v>237</v>
      </c>
      <c r="I28" s="1" t="s">
        <v>237</v>
      </c>
      <c r="J28" s="1" t="s">
        <v>237</v>
      </c>
      <c r="K28" s="1" t="s">
        <v>237</v>
      </c>
      <c r="L28" s="1" t="s">
        <v>237</v>
      </c>
      <c r="M28" s="3" t="s">
        <v>237</v>
      </c>
      <c r="N28"/>
      <c r="O28"/>
      <c r="P28"/>
      <c r="R28"/>
      <c r="S28"/>
      <c r="T28"/>
      <c r="U28" s="62"/>
      <c r="V28" s="62"/>
      <c r="W28" s="62"/>
      <c r="X28" s="62"/>
      <c r="Y28" s="62"/>
      <c r="Z28" s="62"/>
      <c r="AA28" s="62"/>
      <c r="AB28" s="62"/>
      <c r="AC28" s="62"/>
      <c r="AD28" s="62"/>
    </row>
    <row r="29" spans="1:30" x14ac:dyDescent="0.25">
      <c r="A29" t="s">
        <v>199</v>
      </c>
      <c r="B29" t="s">
        <v>69</v>
      </c>
      <c r="C29"/>
      <c r="D29" t="s">
        <v>201</v>
      </c>
      <c r="E29" s="1" t="s">
        <v>237</v>
      </c>
      <c r="F29" s="90" t="s">
        <v>237</v>
      </c>
      <c r="G29" s="1" t="s">
        <v>237</v>
      </c>
      <c r="H29" s="1" t="s">
        <v>237</v>
      </c>
      <c r="I29" s="1" t="s">
        <v>237</v>
      </c>
      <c r="J29" s="1" t="s">
        <v>237</v>
      </c>
      <c r="K29" s="1" t="s">
        <v>237</v>
      </c>
      <c r="L29" s="1" t="s">
        <v>237</v>
      </c>
      <c r="M29" s="3" t="s">
        <v>237</v>
      </c>
      <c r="N29"/>
      <c r="O29"/>
      <c r="P29"/>
      <c r="R29"/>
      <c r="S29"/>
      <c r="T29"/>
      <c r="U29" s="62"/>
      <c r="V29" s="62"/>
      <c r="W29" s="62"/>
      <c r="X29" s="62"/>
      <c r="Y29" s="62"/>
      <c r="Z29" s="62"/>
      <c r="AA29" s="62"/>
      <c r="AB29" s="62"/>
      <c r="AC29" s="62"/>
      <c r="AD29" s="62"/>
    </row>
    <row r="30" spans="1:30" x14ac:dyDescent="0.25">
      <c r="A30" t="s">
        <v>199</v>
      </c>
      <c r="B30" t="s">
        <v>69</v>
      </c>
      <c r="C30" t="s">
        <v>247</v>
      </c>
      <c r="D30"/>
      <c r="E30" s="1" t="s">
        <v>237</v>
      </c>
      <c r="F30" s="90" t="s">
        <v>237</v>
      </c>
      <c r="G30" s="1" t="s">
        <v>237</v>
      </c>
      <c r="H30" s="1" t="s">
        <v>237</v>
      </c>
      <c r="I30" s="1" t="s">
        <v>237</v>
      </c>
      <c r="J30" s="1" t="s">
        <v>237</v>
      </c>
      <c r="K30" s="1" t="s">
        <v>237</v>
      </c>
      <c r="L30" s="1" t="s">
        <v>237</v>
      </c>
      <c r="M30" s="3" t="s">
        <v>237</v>
      </c>
      <c r="N30"/>
      <c r="O30"/>
      <c r="P30"/>
      <c r="R30"/>
      <c r="S30"/>
      <c r="T30"/>
      <c r="U30" s="62"/>
      <c r="V30" s="62"/>
      <c r="W30" s="62"/>
      <c r="X30" s="62"/>
      <c r="Y30" s="62"/>
      <c r="Z30" s="62"/>
      <c r="AA30" s="62"/>
      <c r="AB30" s="62"/>
      <c r="AC30" s="62"/>
      <c r="AD30" s="62"/>
    </row>
    <row r="31" spans="1:30" x14ac:dyDescent="0.25">
      <c r="C31"/>
      <c r="D31"/>
      <c r="F31" s="90"/>
      <c r="G31" s="1"/>
      <c r="H31" s="1"/>
      <c r="K31" s="1"/>
      <c r="M31" s="3"/>
      <c r="N31"/>
      <c r="O31"/>
      <c r="P31"/>
      <c r="R31"/>
      <c r="S31"/>
      <c r="T31"/>
      <c r="U31" s="62"/>
      <c r="V31" s="62"/>
      <c r="W31" s="62"/>
      <c r="X31" s="62"/>
      <c r="Y31" s="62"/>
      <c r="Z31" s="62"/>
      <c r="AA31" s="62"/>
      <c r="AB31" s="62"/>
      <c r="AC31" s="62"/>
      <c r="AD31" s="62"/>
    </row>
    <row r="32" spans="1:30" x14ac:dyDescent="0.25">
      <c r="A32" t="s">
        <v>199</v>
      </c>
      <c r="B32" t="s">
        <v>69</v>
      </c>
      <c r="C32" t="s">
        <v>203</v>
      </c>
      <c r="D32" t="s">
        <v>242</v>
      </c>
      <c r="E32" s="1" t="s">
        <v>237</v>
      </c>
      <c r="F32" s="90" t="s">
        <v>237</v>
      </c>
      <c r="G32" s="1" t="s">
        <v>237</v>
      </c>
      <c r="H32" s="1" t="s">
        <v>237</v>
      </c>
      <c r="I32" s="1" t="s">
        <v>237</v>
      </c>
      <c r="J32" s="1" t="s">
        <v>237</v>
      </c>
      <c r="K32" s="1" t="s">
        <v>237</v>
      </c>
      <c r="L32" s="1" t="s">
        <v>237</v>
      </c>
      <c r="M32" s="3" t="s">
        <v>237</v>
      </c>
      <c r="N32"/>
      <c r="O32"/>
      <c r="P32"/>
      <c r="R32"/>
      <c r="S32"/>
      <c r="T32"/>
      <c r="U32" s="62"/>
      <c r="V32" s="62"/>
      <c r="W32" s="62"/>
      <c r="X32" s="62"/>
      <c r="Y32" s="62"/>
      <c r="Z32" s="62"/>
      <c r="AA32" s="62"/>
      <c r="AB32" s="62"/>
      <c r="AC32" s="62"/>
      <c r="AD32" s="62"/>
    </row>
    <row r="33" spans="1:30" x14ac:dyDescent="0.25">
      <c r="A33" t="s">
        <v>199</v>
      </c>
      <c r="B33" t="s">
        <v>69</v>
      </c>
      <c r="C33"/>
      <c r="D33" t="s">
        <v>200</v>
      </c>
      <c r="E33" s="1" t="s">
        <v>237</v>
      </c>
      <c r="F33" s="90" t="s">
        <v>237</v>
      </c>
      <c r="G33" s="1" t="s">
        <v>237</v>
      </c>
      <c r="H33" s="1" t="s">
        <v>237</v>
      </c>
      <c r="I33" s="1" t="s">
        <v>237</v>
      </c>
      <c r="J33" s="1" t="s">
        <v>237</v>
      </c>
      <c r="K33" s="1" t="s">
        <v>237</v>
      </c>
      <c r="L33" s="1" t="s">
        <v>237</v>
      </c>
      <c r="M33" s="3" t="s">
        <v>237</v>
      </c>
      <c r="N33"/>
      <c r="O33"/>
      <c r="P33"/>
      <c r="R33"/>
      <c r="S33"/>
      <c r="T33"/>
      <c r="U33" s="62"/>
      <c r="V33" s="62"/>
      <c r="W33" s="62"/>
      <c r="X33" s="62"/>
      <c r="Y33" s="62"/>
      <c r="Z33" s="62"/>
      <c r="AA33" s="62"/>
      <c r="AB33" s="62"/>
      <c r="AC33" s="62"/>
      <c r="AD33" s="62"/>
    </row>
    <row r="34" spans="1:30" x14ac:dyDescent="0.25">
      <c r="A34" t="s">
        <v>199</v>
      </c>
      <c r="B34" t="s">
        <v>69</v>
      </c>
      <c r="C34"/>
      <c r="D34" t="s">
        <v>201</v>
      </c>
      <c r="E34" s="1" t="s">
        <v>237</v>
      </c>
      <c r="F34" s="90" t="s">
        <v>237</v>
      </c>
      <c r="G34" s="1" t="s">
        <v>237</v>
      </c>
      <c r="H34" s="1" t="s">
        <v>237</v>
      </c>
      <c r="I34" s="1" t="s">
        <v>237</v>
      </c>
      <c r="J34" s="1" t="s">
        <v>237</v>
      </c>
      <c r="K34" s="1" t="s">
        <v>237</v>
      </c>
      <c r="L34" s="1" t="s">
        <v>237</v>
      </c>
      <c r="M34" s="3" t="s">
        <v>237</v>
      </c>
      <c r="N34"/>
      <c r="O34"/>
      <c r="P34"/>
      <c r="R34"/>
      <c r="S34"/>
      <c r="T34"/>
      <c r="U34" s="62"/>
      <c r="V34" s="62"/>
      <c r="W34" s="62"/>
      <c r="X34" s="62"/>
      <c r="Y34" s="62"/>
      <c r="Z34" s="62"/>
      <c r="AA34" s="62"/>
      <c r="AB34" s="62"/>
      <c r="AC34" s="62"/>
      <c r="AD34" s="62"/>
    </row>
    <row r="35" spans="1:30" x14ac:dyDescent="0.25">
      <c r="A35" t="s">
        <v>199</v>
      </c>
      <c r="B35" t="s">
        <v>69</v>
      </c>
      <c r="C35" t="s">
        <v>252</v>
      </c>
      <c r="D35"/>
      <c r="E35" s="1" t="s">
        <v>237</v>
      </c>
      <c r="F35" s="90" t="s">
        <v>237</v>
      </c>
      <c r="G35" s="1" t="s">
        <v>237</v>
      </c>
      <c r="H35" s="1" t="s">
        <v>237</v>
      </c>
      <c r="I35" s="1" t="s">
        <v>237</v>
      </c>
      <c r="J35" s="1" t="s">
        <v>237</v>
      </c>
      <c r="K35" s="1" t="s">
        <v>237</v>
      </c>
      <c r="L35" s="1" t="s">
        <v>237</v>
      </c>
      <c r="M35" s="3" t="s">
        <v>237</v>
      </c>
      <c r="N35"/>
      <c r="O35"/>
      <c r="P35"/>
      <c r="R35"/>
      <c r="S35"/>
      <c r="T35"/>
      <c r="U35" s="62"/>
      <c r="V35" s="62"/>
      <c r="W35" s="62"/>
      <c r="X35" s="62"/>
      <c r="Y35" s="62"/>
      <c r="Z35" s="62"/>
      <c r="AA35" s="62"/>
      <c r="AB35" s="62"/>
      <c r="AC35" s="62"/>
      <c r="AD35" s="62"/>
    </row>
    <row r="36" spans="1:30" x14ac:dyDescent="0.25">
      <c r="C36"/>
      <c r="D36"/>
      <c r="F36" s="90"/>
      <c r="G36" s="1"/>
      <c r="H36" s="1"/>
      <c r="K36" s="1"/>
      <c r="M36" s="3"/>
      <c r="N36"/>
      <c r="O36"/>
      <c r="P36"/>
      <c r="R36"/>
      <c r="S36"/>
      <c r="T36"/>
      <c r="U36" s="62"/>
      <c r="V36" s="62"/>
      <c r="W36" s="62"/>
      <c r="X36" s="62"/>
      <c r="Y36" s="62"/>
      <c r="Z36" s="62"/>
      <c r="AA36" s="62"/>
      <c r="AB36" s="62"/>
      <c r="AC36" s="62"/>
      <c r="AD36" s="62"/>
    </row>
    <row r="37" spans="1:30" x14ac:dyDescent="0.25">
      <c r="A37" t="s">
        <v>199</v>
      </c>
      <c r="B37" t="s">
        <v>69</v>
      </c>
      <c r="C37" t="s">
        <v>204</v>
      </c>
      <c r="D37" t="s">
        <v>242</v>
      </c>
      <c r="E37" s="1" t="s">
        <v>237</v>
      </c>
      <c r="F37" s="90" t="s">
        <v>237</v>
      </c>
      <c r="G37" s="1" t="s">
        <v>237</v>
      </c>
      <c r="H37" s="1" t="s">
        <v>237</v>
      </c>
      <c r="I37" s="1" t="s">
        <v>237</v>
      </c>
      <c r="J37" s="1" t="s">
        <v>237</v>
      </c>
      <c r="K37" s="1" t="s">
        <v>237</v>
      </c>
      <c r="L37" s="1" t="s">
        <v>237</v>
      </c>
      <c r="M37" s="3" t="s">
        <v>237</v>
      </c>
      <c r="N37"/>
      <c r="O37"/>
      <c r="P37"/>
      <c r="R37"/>
      <c r="S37"/>
      <c r="T37"/>
      <c r="U37" s="62"/>
      <c r="V37" s="62"/>
      <c r="W37" s="62"/>
      <c r="X37" s="62"/>
      <c r="Y37" s="62"/>
      <c r="Z37" s="62"/>
      <c r="AA37" s="62"/>
      <c r="AB37" s="62"/>
      <c r="AC37" s="62"/>
      <c r="AD37" s="62"/>
    </row>
    <row r="38" spans="1:30" x14ac:dyDescent="0.25">
      <c r="A38" t="s">
        <v>199</v>
      </c>
      <c r="B38" t="s">
        <v>69</v>
      </c>
      <c r="C38"/>
      <c r="D38" t="s">
        <v>200</v>
      </c>
      <c r="E38" s="1" t="s">
        <v>237</v>
      </c>
      <c r="F38" s="90" t="s">
        <v>237</v>
      </c>
      <c r="G38" s="1" t="s">
        <v>237</v>
      </c>
      <c r="H38" s="1" t="s">
        <v>237</v>
      </c>
      <c r="I38" s="1" t="s">
        <v>237</v>
      </c>
      <c r="J38" s="1" t="s">
        <v>237</v>
      </c>
      <c r="K38" s="1" t="s">
        <v>237</v>
      </c>
      <c r="L38" s="1" t="s">
        <v>237</v>
      </c>
      <c r="M38" s="3" t="s">
        <v>237</v>
      </c>
      <c r="N38"/>
      <c r="O38"/>
      <c r="P38"/>
      <c r="R38"/>
      <c r="S38"/>
      <c r="T38"/>
      <c r="U38" s="62"/>
      <c r="V38" s="62"/>
      <c r="W38" s="62"/>
      <c r="X38" s="62"/>
      <c r="Y38" s="62"/>
      <c r="Z38" s="62"/>
      <c r="AA38" s="62"/>
      <c r="AB38" s="62"/>
      <c r="AC38" s="62"/>
      <c r="AD38" s="62"/>
    </row>
    <row r="39" spans="1:30" x14ac:dyDescent="0.25">
      <c r="A39" t="s">
        <v>199</v>
      </c>
      <c r="B39" t="s">
        <v>69</v>
      </c>
      <c r="C39"/>
      <c r="D39" t="s">
        <v>201</v>
      </c>
      <c r="E39" s="1" t="s">
        <v>237</v>
      </c>
      <c r="F39" s="90" t="s">
        <v>237</v>
      </c>
      <c r="G39" s="1" t="s">
        <v>237</v>
      </c>
      <c r="H39" s="1" t="s">
        <v>237</v>
      </c>
      <c r="I39" s="1" t="s">
        <v>237</v>
      </c>
      <c r="J39" s="1" t="s">
        <v>237</v>
      </c>
      <c r="K39" s="1" t="s">
        <v>237</v>
      </c>
      <c r="L39" s="1" t="s">
        <v>237</v>
      </c>
      <c r="M39" s="3" t="s">
        <v>237</v>
      </c>
      <c r="N39"/>
      <c r="O39"/>
      <c r="P39"/>
      <c r="R39"/>
      <c r="S39"/>
      <c r="T39"/>
      <c r="U39" s="62"/>
      <c r="V39" s="62"/>
      <c r="W39" s="62"/>
      <c r="X39" s="62"/>
      <c r="Y39" s="62"/>
      <c r="Z39" s="62"/>
      <c r="AA39" s="62"/>
      <c r="AB39" s="62"/>
      <c r="AC39" s="62"/>
      <c r="AD39" s="62"/>
    </row>
    <row r="40" spans="1:30" x14ac:dyDescent="0.25">
      <c r="A40" t="s">
        <v>199</v>
      </c>
      <c r="B40" t="s">
        <v>69</v>
      </c>
      <c r="C40" t="s">
        <v>253</v>
      </c>
      <c r="D40"/>
      <c r="E40" s="1" t="s">
        <v>237</v>
      </c>
      <c r="F40" s="90" t="s">
        <v>237</v>
      </c>
      <c r="G40" s="1" t="s">
        <v>237</v>
      </c>
      <c r="H40" s="1" t="s">
        <v>237</v>
      </c>
      <c r="I40" s="1" t="s">
        <v>237</v>
      </c>
      <c r="J40" s="1" t="s">
        <v>237</v>
      </c>
      <c r="K40" s="1" t="s">
        <v>237</v>
      </c>
      <c r="L40" s="1" t="s">
        <v>237</v>
      </c>
      <c r="M40" s="3" t="s">
        <v>237</v>
      </c>
      <c r="N40"/>
      <c r="O40"/>
      <c r="P40"/>
      <c r="R40"/>
      <c r="S40"/>
      <c r="T40"/>
      <c r="U40" s="62"/>
      <c r="V40" s="62"/>
      <c r="W40" s="62"/>
      <c r="X40" s="62"/>
      <c r="Y40" s="62"/>
      <c r="Z40" s="62"/>
      <c r="AA40" s="62"/>
      <c r="AB40" s="62"/>
      <c r="AC40" s="62"/>
      <c r="AD40" s="62"/>
    </row>
    <row r="41" spans="1:30" x14ac:dyDescent="0.25">
      <c r="C41"/>
      <c r="D41"/>
      <c r="F41" s="90"/>
      <c r="G41" s="1"/>
      <c r="H41" s="1"/>
      <c r="K41" s="1"/>
      <c r="M41" s="3"/>
      <c r="N41"/>
      <c r="O41"/>
      <c r="P41"/>
      <c r="R41"/>
      <c r="S41"/>
      <c r="T41"/>
      <c r="U41" s="62"/>
      <c r="V41" s="62"/>
      <c r="W41" s="62"/>
      <c r="X41" s="62"/>
      <c r="Y41" s="62"/>
      <c r="Z41" s="62"/>
      <c r="AA41" s="62"/>
      <c r="AB41" s="62"/>
      <c r="AC41" s="62"/>
      <c r="AD41" s="62"/>
    </row>
    <row r="42" spans="1:30" x14ac:dyDescent="0.25">
      <c r="A42" t="s">
        <v>199</v>
      </c>
      <c r="B42" t="s">
        <v>69</v>
      </c>
      <c r="C42" t="s">
        <v>221</v>
      </c>
      <c r="D42" t="s">
        <v>242</v>
      </c>
      <c r="E42" s="1" t="s">
        <v>237</v>
      </c>
      <c r="F42" s="90" t="s">
        <v>237</v>
      </c>
      <c r="G42" s="1" t="s">
        <v>237</v>
      </c>
      <c r="H42" s="1" t="s">
        <v>237</v>
      </c>
      <c r="I42" s="1" t="s">
        <v>237</v>
      </c>
      <c r="J42" s="1" t="s">
        <v>237</v>
      </c>
      <c r="K42" s="1" t="s">
        <v>237</v>
      </c>
      <c r="L42" s="1" t="s">
        <v>237</v>
      </c>
      <c r="M42" s="3" t="s">
        <v>237</v>
      </c>
      <c r="N42"/>
      <c r="O42"/>
      <c r="P42"/>
      <c r="R42"/>
      <c r="S42"/>
      <c r="T42"/>
      <c r="U42" s="62"/>
      <c r="V42" s="62"/>
      <c r="W42" s="62"/>
      <c r="X42" s="62"/>
      <c r="Y42" s="62"/>
      <c r="Z42" s="62"/>
      <c r="AA42" s="62"/>
      <c r="AB42" s="62"/>
      <c r="AC42" s="62"/>
      <c r="AD42" s="62"/>
    </row>
    <row r="43" spans="1:30" x14ac:dyDescent="0.25">
      <c r="A43" t="s">
        <v>199</v>
      </c>
      <c r="B43" t="s">
        <v>69</v>
      </c>
      <c r="C43"/>
      <c r="D43" t="s">
        <v>200</v>
      </c>
      <c r="E43" s="1" t="s">
        <v>237</v>
      </c>
      <c r="F43" s="90" t="s">
        <v>237</v>
      </c>
      <c r="G43" s="1" t="s">
        <v>237</v>
      </c>
      <c r="H43" s="1" t="s">
        <v>237</v>
      </c>
      <c r="I43" s="1" t="s">
        <v>237</v>
      </c>
      <c r="J43" s="1" t="s">
        <v>237</v>
      </c>
      <c r="K43" s="1" t="s">
        <v>237</v>
      </c>
      <c r="L43" s="1" t="s">
        <v>237</v>
      </c>
      <c r="M43" s="3" t="s">
        <v>237</v>
      </c>
      <c r="N43"/>
      <c r="O43"/>
      <c r="P43"/>
      <c r="R43"/>
      <c r="S43"/>
      <c r="T43"/>
      <c r="U43" s="62"/>
      <c r="V43" s="62"/>
      <c r="W43" s="62"/>
      <c r="X43" s="62"/>
      <c r="Y43" s="62"/>
      <c r="Z43" s="62"/>
      <c r="AA43" s="62"/>
      <c r="AB43" s="62"/>
      <c r="AC43" s="62"/>
      <c r="AD43" s="62"/>
    </row>
    <row r="44" spans="1:30" x14ac:dyDescent="0.25">
      <c r="A44" t="s">
        <v>199</v>
      </c>
      <c r="B44" t="s">
        <v>69</v>
      </c>
      <c r="C44"/>
      <c r="D44" t="s">
        <v>201</v>
      </c>
      <c r="E44" s="1" t="s">
        <v>237</v>
      </c>
      <c r="F44" s="90" t="s">
        <v>237</v>
      </c>
      <c r="G44" s="1" t="s">
        <v>237</v>
      </c>
      <c r="H44" s="1" t="s">
        <v>237</v>
      </c>
      <c r="I44" s="1" t="s">
        <v>237</v>
      </c>
      <c r="J44" s="1" t="s">
        <v>237</v>
      </c>
      <c r="K44" s="1" t="s">
        <v>237</v>
      </c>
      <c r="L44" s="1" t="s">
        <v>237</v>
      </c>
      <c r="M44" s="3" t="s">
        <v>237</v>
      </c>
      <c r="N44"/>
      <c r="O44"/>
      <c r="P44"/>
      <c r="R44"/>
      <c r="S44"/>
      <c r="T44"/>
      <c r="U44" s="62"/>
      <c r="V44" s="62"/>
      <c r="W44" s="62"/>
      <c r="X44" s="62"/>
      <c r="Y44" s="62"/>
      <c r="Z44" s="62"/>
      <c r="AA44" s="62"/>
      <c r="AB44" s="62"/>
      <c r="AC44" s="62"/>
      <c r="AD44" s="62"/>
    </row>
    <row r="45" spans="1:30" x14ac:dyDescent="0.25">
      <c r="A45" t="s">
        <v>199</v>
      </c>
      <c r="B45" t="s">
        <v>69</v>
      </c>
      <c r="C45" t="s">
        <v>254</v>
      </c>
      <c r="D45"/>
      <c r="E45" s="1" t="s">
        <v>237</v>
      </c>
      <c r="F45" s="90" t="s">
        <v>237</v>
      </c>
      <c r="G45" s="1" t="s">
        <v>237</v>
      </c>
      <c r="H45" s="1" t="s">
        <v>237</v>
      </c>
      <c r="I45" s="1" t="s">
        <v>237</v>
      </c>
      <c r="J45" s="1" t="s">
        <v>237</v>
      </c>
      <c r="K45" s="1" t="s">
        <v>237</v>
      </c>
      <c r="L45" s="1" t="s">
        <v>237</v>
      </c>
      <c r="M45" s="3" t="s">
        <v>237</v>
      </c>
      <c r="N45"/>
      <c r="O45"/>
      <c r="P45"/>
      <c r="R45"/>
      <c r="S45"/>
      <c r="T45"/>
      <c r="U45" s="62"/>
      <c r="V45" s="62"/>
      <c r="W45" s="62"/>
      <c r="X45" s="62"/>
      <c r="Y45" s="62"/>
      <c r="Z45" s="62"/>
      <c r="AA45" s="62"/>
      <c r="AB45" s="62"/>
      <c r="AC45" s="62"/>
      <c r="AD45" s="62"/>
    </row>
    <row r="46" spans="1:30" x14ac:dyDescent="0.25">
      <c r="C46"/>
      <c r="D46"/>
      <c r="F46" s="90"/>
      <c r="G46" s="1"/>
      <c r="H46" s="1"/>
      <c r="K46" s="1"/>
      <c r="M46" s="3"/>
      <c r="N46"/>
      <c r="O46"/>
      <c r="P46"/>
      <c r="R46"/>
      <c r="S46"/>
      <c r="T46"/>
      <c r="U46" s="62"/>
      <c r="V46" s="62"/>
      <c r="W46" s="62"/>
      <c r="X46" s="62"/>
      <c r="Y46" s="62"/>
      <c r="Z46" s="62"/>
      <c r="AA46" s="62"/>
      <c r="AB46" s="62"/>
      <c r="AC46" s="62"/>
      <c r="AD46" s="62"/>
    </row>
    <row r="47" spans="1:30" x14ac:dyDescent="0.25">
      <c r="A47" t="s">
        <v>199</v>
      </c>
      <c r="B47" t="s">
        <v>69</v>
      </c>
      <c r="C47">
        <v>1</v>
      </c>
      <c r="D47" t="s">
        <v>242</v>
      </c>
      <c r="E47" s="1" t="s">
        <v>237</v>
      </c>
      <c r="F47" s="90" t="s">
        <v>237</v>
      </c>
      <c r="G47" s="1" t="s">
        <v>237</v>
      </c>
      <c r="H47" s="1" t="s">
        <v>237</v>
      </c>
      <c r="I47" s="1" t="s">
        <v>237</v>
      </c>
      <c r="J47" s="1" t="s">
        <v>237</v>
      </c>
      <c r="K47" s="1" t="s">
        <v>237</v>
      </c>
      <c r="L47" s="1" t="s">
        <v>237</v>
      </c>
      <c r="M47" s="3" t="s">
        <v>237</v>
      </c>
      <c r="N47"/>
      <c r="O47"/>
      <c r="P47"/>
      <c r="R47"/>
      <c r="S47"/>
      <c r="T47"/>
      <c r="U47" s="62"/>
      <c r="V47" s="62"/>
      <c r="W47" s="62"/>
      <c r="X47" s="62"/>
      <c r="Y47" s="62"/>
      <c r="Z47" s="62"/>
      <c r="AA47" s="62"/>
      <c r="AB47" s="62"/>
      <c r="AC47" s="62"/>
      <c r="AD47" s="62"/>
    </row>
    <row r="48" spans="1:30" x14ac:dyDescent="0.25">
      <c r="A48" t="s">
        <v>199</v>
      </c>
      <c r="B48" t="s">
        <v>69</v>
      </c>
      <c r="C48"/>
      <c r="D48" t="s">
        <v>200</v>
      </c>
      <c r="E48" s="1" t="s">
        <v>237</v>
      </c>
      <c r="F48" s="90" t="s">
        <v>237</v>
      </c>
      <c r="G48" s="1" t="s">
        <v>237</v>
      </c>
      <c r="H48" s="1" t="s">
        <v>237</v>
      </c>
      <c r="I48" s="1" t="s">
        <v>237</v>
      </c>
      <c r="J48" s="1" t="s">
        <v>237</v>
      </c>
      <c r="K48" s="1" t="s">
        <v>237</v>
      </c>
      <c r="L48" s="1" t="s">
        <v>237</v>
      </c>
      <c r="M48" s="3" t="s">
        <v>237</v>
      </c>
      <c r="N48"/>
      <c r="O48"/>
      <c r="P48"/>
      <c r="R48"/>
      <c r="S48"/>
      <c r="T48"/>
      <c r="U48" s="62"/>
      <c r="V48" s="62"/>
      <c r="W48" s="62"/>
      <c r="X48" s="62"/>
      <c r="Y48" s="62"/>
      <c r="Z48" s="62"/>
      <c r="AA48" s="62"/>
      <c r="AB48" s="62"/>
      <c r="AC48" s="62"/>
      <c r="AD48" s="62"/>
    </row>
    <row r="49" spans="1:30" x14ac:dyDescent="0.25">
      <c r="A49" t="s">
        <v>199</v>
      </c>
      <c r="B49" t="s">
        <v>69</v>
      </c>
      <c r="C49"/>
      <c r="D49" t="s">
        <v>201</v>
      </c>
      <c r="E49" s="1" t="s">
        <v>237</v>
      </c>
      <c r="F49" s="90" t="s">
        <v>237</v>
      </c>
      <c r="G49" s="1" t="s">
        <v>237</v>
      </c>
      <c r="H49" s="1" t="s">
        <v>237</v>
      </c>
      <c r="I49" s="1" t="s">
        <v>237</v>
      </c>
      <c r="J49" s="1" t="s">
        <v>237</v>
      </c>
      <c r="K49" s="1" t="s">
        <v>237</v>
      </c>
      <c r="L49" s="1" t="s">
        <v>237</v>
      </c>
      <c r="M49" s="3" t="s">
        <v>237</v>
      </c>
      <c r="N49"/>
      <c r="O49"/>
      <c r="P49"/>
      <c r="R49"/>
      <c r="S49"/>
      <c r="T49"/>
      <c r="U49" s="62"/>
      <c r="V49" s="62"/>
      <c r="W49" s="62"/>
      <c r="X49" s="62"/>
      <c r="Y49" s="62"/>
      <c r="Z49" s="62"/>
      <c r="AA49" s="62"/>
      <c r="AB49" s="62"/>
      <c r="AC49" s="62"/>
      <c r="AD49" s="62"/>
    </row>
    <row r="50" spans="1:30" x14ac:dyDescent="0.25">
      <c r="A50" t="s">
        <v>199</v>
      </c>
      <c r="B50" t="s">
        <v>69</v>
      </c>
      <c r="C50" t="s">
        <v>325</v>
      </c>
      <c r="D50"/>
      <c r="E50" s="1" t="s">
        <v>237</v>
      </c>
      <c r="F50" s="90" t="s">
        <v>237</v>
      </c>
      <c r="G50" s="1" t="s">
        <v>237</v>
      </c>
      <c r="H50" s="1" t="s">
        <v>237</v>
      </c>
      <c r="I50" s="1" t="s">
        <v>237</v>
      </c>
      <c r="J50" s="1" t="s">
        <v>237</v>
      </c>
      <c r="K50" s="1" t="s">
        <v>237</v>
      </c>
      <c r="L50" s="1" t="s">
        <v>237</v>
      </c>
      <c r="M50" s="3" t="s">
        <v>237</v>
      </c>
      <c r="N50"/>
      <c r="O50"/>
      <c r="P50"/>
      <c r="R50"/>
      <c r="S50"/>
      <c r="T50"/>
      <c r="U50" s="62"/>
      <c r="V50" s="62"/>
      <c r="W50" s="62"/>
      <c r="X50" s="62"/>
      <c r="Y50" s="62"/>
      <c r="Z50" s="62"/>
      <c r="AA50" s="62"/>
      <c r="AB50" s="62"/>
      <c r="AC50" s="62"/>
      <c r="AD50" s="62"/>
    </row>
    <row r="51" spans="1:30" x14ac:dyDescent="0.25">
      <c r="C51"/>
      <c r="D51"/>
      <c r="F51" s="90"/>
      <c r="G51" s="1"/>
      <c r="H51" s="1"/>
      <c r="K51" s="1"/>
      <c r="M51" s="3"/>
      <c r="N51"/>
      <c r="O51"/>
      <c r="P51"/>
      <c r="R51"/>
      <c r="S51"/>
      <c r="T51"/>
      <c r="U51" s="62"/>
      <c r="V51" s="62"/>
      <c r="W51" s="62"/>
      <c r="X51" s="62"/>
      <c r="Y51" s="62"/>
      <c r="Z51" s="62"/>
      <c r="AA51" s="62"/>
      <c r="AB51" s="62"/>
      <c r="AC51" s="62"/>
      <c r="AD51" s="62"/>
    </row>
    <row r="52" spans="1:30" x14ac:dyDescent="0.25">
      <c r="A52" t="s">
        <v>199</v>
      </c>
      <c r="B52" t="s">
        <v>69</v>
      </c>
      <c r="C52">
        <v>2</v>
      </c>
      <c r="D52" t="s">
        <v>242</v>
      </c>
      <c r="E52" s="1" t="s">
        <v>237</v>
      </c>
      <c r="F52" s="90" t="s">
        <v>237</v>
      </c>
      <c r="G52" s="1" t="s">
        <v>237</v>
      </c>
      <c r="H52" s="1" t="s">
        <v>237</v>
      </c>
      <c r="I52" s="1" t="s">
        <v>237</v>
      </c>
      <c r="J52" s="1" t="s">
        <v>237</v>
      </c>
      <c r="K52" s="1" t="s">
        <v>237</v>
      </c>
      <c r="L52" s="1" t="s">
        <v>237</v>
      </c>
      <c r="M52" s="3" t="s">
        <v>237</v>
      </c>
      <c r="N52"/>
      <c r="O52"/>
      <c r="P52"/>
      <c r="R52"/>
      <c r="S52"/>
      <c r="T52"/>
      <c r="U52" s="62"/>
      <c r="V52" s="62"/>
      <c r="W52" s="62"/>
      <c r="X52" s="62"/>
      <c r="Y52" s="62"/>
      <c r="Z52" s="62"/>
      <c r="AA52" s="62"/>
      <c r="AB52" s="62"/>
      <c r="AC52" s="62"/>
      <c r="AD52" s="62"/>
    </row>
    <row r="53" spans="1:30" x14ac:dyDescent="0.25">
      <c r="A53" t="s">
        <v>199</v>
      </c>
      <c r="B53" t="s">
        <v>69</v>
      </c>
      <c r="C53"/>
      <c r="D53" t="s">
        <v>200</v>
      </c>
      <c r="E53" s="1" t="s">
        <v>237</v>
      </c>
      <c r="F53" s="90" t="s">
        <v>237</v>
      </c>
      <c r="G53" s="1" t="s">
        <v>237</v>
      </c>
      <c r="H53" s="1" t="s">
        <v>237</v>
      </c>
      <c r="I53" s="1" t="s">
        <v>237</v>
      </c>
      <c r="J53" s="1" t="s">
        <v>237</v>
      </c>
      <c r="K53" s="1" t="s">
        <v>237</v>
      </c>
      <c r="L53" s="1" t="s">
        <v>237</v>
      </c>
      <c r="M53" s="3" t="s">
        <v>237</v>
      </c>
      <c r="N53"/>
      <c r="O53"/>
      <c r="P53"/>
      <c r="R53"/>
      <c r="S53"/>
      <c r="T53"/>
      <c r="U53" s="62"/>
      <c r="V53" s="62"/>
      <c r="W53" s="62"/>
      <c r="X53" s="62"/>
      <c r="Y53" s="62"/>
      <c r="Z53" s="62"/>
      <c r="AA53" s="62"/>
      <c r="AB53" s="62"/>
      <c r="AC53" s="62"/>
      <c r="AD53" s="62"/>
    </row>
    <row r="54" spans="1:30" x14ac:dyDescent="0.25">
      <c r="A54" t="s">
        <v>199</v>
      </c>
      <c r="B54" t="s">
        <v>69</v>
      </c>
      <c r="C54"/>
      <c r="D54" t="s">
        <v>201</v>
      </c>
      <c r="E54" s="1" t="s">
        <v>237</v>
      </c>
      <c r="F54" s="90" t="s">
        <v>237</v>
      </c>
      <c r="G54" s="1" t="s">
        <v>237</v>
      </c>
      <c r="H54" s="1" t="s">
        <v>237</v>
      </c>
      <c r="I54" s="1" t="s">
        <v>237</v>
      </c>
      <c r="J54" s="1" t="s">
        <v>237</v>
      </c>
      <c r="K54" s="1" t="s">
        <v>237</v>
      </c>
      <c r="L54" s="1" t="s">
        <v>237</v>
      </c>
      <c r="M54" s="3" t="s">
        <v>237</v>
      </c>
      <c r="N54"/>
      <c r="O54"/>
      <c r="P54"/>
      <c r="R54"/>
      <c r="S54"/>
      <c r="T54"/>
      <c r="U54" s="62"/>
      <c r="V54" s="62"/>
      <c r="W54" s="62"/>
      <c r="X54" s="62"/>
      <c r="Y54" s="62"/>
      <c r="Z54" s="62"/>
      <c r="AA54" s="62"/>
      <c r="AB54" s="62"/>
      <c r="AC54" s="62"/>
      <c r="AD54" s="62"/>
    </row>
    <row r="55" spans="1:30" x14ac:dyDescent="0.25">
      <c r="A55" t="s">
        <v>199</v>
      </c>
      <c r="B55" t="s">
        <v>69</v>
      </c>
      <c r="C55" t="s">
        <v>326</v>
      </c>
      <c r="D55"/>
      <c r="E55" s="1" t="s">
        <v>237</v>
      </c>
      <c r="F55" s="90" t="s">
        <v>237</v>
      </c>
      <c r="G55" s="1" t="s">
        <v>237</v>
      </c>
      <c r="H55" s="1" t="s">
        <v>237</v>
      </c>
      <c r="I55" s="1" t="s">
        <v>237</v>
      </c>
      <c r="J55" s="1" t="s">
        <v>237</v>
      </c>
      <c r="K55" s="1" t="s">
        <v>237</v>
      </c>
      <c r="L55" s="1" t="s">
        <v>237</v>
      </c>
      <c r="M55" s="3" t="s">
        <v>237</v>
      </c>
      <c r="N55"/>
      <c r="O55"/>
      <c r="P55"/>
      <c r="R55"/>
      <c r="S55"/>
      <c r="T55"/>
      <c r="U55" s="62"/>
      <c r="V55" s="62"/>
      <c r="W55" s="62"/>
      <c r="X55" s="62"/>
      <c r="Y55" s="62"/>
      <c r="Z55" s="62"/>
      <c r="AA55" s="62"/>
      <c r="AB55" s="62"/>
      <c r="AC55" s="62"/>
      <c r="AD55" s="62"/>
    </row>
    <row r="56" spans="1:30" x14ac:dyDescent="0.25">
      <c r="C56"/>
      <c r="D56"/>
      <c r="F56" s="90"/>
      <c r="G56" s="1"/>
      <c r="H56" s="1"/>
      <c r="K56" s="1"/>
      <c r="M56" s="3"/>
      <c r="N56"/>
      <c r="O56"/>
      <c r="P56"/>
      <c r="R56"/>
      <c r="S56"/>
      <c r="T56"/>
      <c r="U56" s="62"/>
      <c r="V56" s="62"/>
      <c r="W56" s="62"/>
      <c r="X56" s="62"/>
      <c r="Y56" s="62"/>
      <c r="Z56" s="62"/>
      <c r="AA56" s="62"/>
      <c r="AB56" s="62"/>
      <c r="AC56" s="62"/>
      <c r="AD56" s="62"/>
    </row>
    <row r="57" spans="1:30" x14ac:dyDescent="0.25">
      <c r="A57" t="s">
        <v>199</v>
      </c>
      <c r="B57" t="s">
        <v>69</v>
      </c>
      <c r="C57">
        <v>3</v>
      </c>
      <c r="D57" t="s">
        <v>242</v>
      </c>
      <c r="E57" s="1" t="s">
        <v>237</v>
      </c>
      <c r="F57" s="90" t="s">
        <v>237</v>
      </c>
      <c r="G57" s="1" t="s">
        <v>237</v>
      </c>
      <c r="H57" s="1" t="s">
        <v>237</v>
      </c>
      <c r="I57" s="1" t="s">
        <v>237</v>
      </c>
      <c r="J57" s="1" t="s">
        <v>237</v>
      </c>
      <c r="K57" s="1" t="s">
        <v>237</v>
      </c>
      <c r="L57" s="1" t="s">
        <v>237</v>
      </c>
      <c r="M57" s="3" t="s">
        <v>237</v>
      </c>
      <c r="N57"/>
      <c r="O57"/>
      <c r="P57"/>
      <c r="R57"/>
      <c r="S57"/>
      <c r="T57"/>
      <c r="U57" s="62"/>
      <c r="V57" s="62"/>
      <c r="W57" s="62"/>
      <c r="X57" s="62"/>
      <c r="Y57" s="62"/>
      <c r="Z57" s="62"/>
      <c r="AA57" s="62"/>
      <c r="AB57" s="62"/>
      <c r="AC57" s="62"/>
      <c r="AD57" s="62"/>
    </row>
    <row r="58" spans="1:30" x14ac:dyDescent="0.25">
      <c r="A58" t="s">
        <v>199</v>
      </c>
      <c r="B58" t="s">
        <v>69</v>
      </c>
      <c r="C58"/>
      <c r="D58" t="s">
        <v>200</v>
      </c>
      <c r="E58" s="1" t="s">
        <v>237</v>
      </c>
      <c r="F58" s="90" t="s">
        <v>237</v>
      </c>
      <c r="G58" s="1" t="s">
        <v>237</v>
      </c>
      <c r="H58" s="1" t="s">
        <v>237</v>
      </c>
      <c r="I58" s="1" t="s">
        <v>237</v>
      </c>
      <c r="J58" s="1" t="s">
        <v>237</v>
      </c>
      <c r="K58" s="1" t="s">
        <v>237</v>
      </c>
      <c r="L58" s="1" t="s">
        <v>237</v>
      </c>
      <c r="M58" s="3" t="s">
        <v>237</v>
      </c>
      <c r="N58"/>
      <c r="O58"/>
      <c r="P58"/>
      <c r="R58"/>
      <c r="S58"/>
      <c r="T58"/>
      <c r="U58" s="62"/>
      <c r="V58" s="62"/>
      <c r="W58" s="62"/>
      <c r="X58" s="62"/>
      <c r="Y58" s="62"/>
      <c r="Z58" s="62"/>
      <c r="AA58" s="62"/>
      <c r="AB58" s="62"/>
      <c r="AC58" s="62"/>
      <c r="AD58" s="62"/>
    </row>
    <row r="59" spans="1:30" x14ac:dyDescent="0.25">
      <c r="A59" t="s">
        <v>199</v>
      </c>
      <c r="B59" t="s">
        <v>69</v>
      </c>
      <c r="C59"/>
      <c r="D59" t="s">
        <v>201</v>
      </c>
      <c r="E59" s="1" t="s">
        <v>237</v>
      </c>
      <c r="F59" s="90" t="s">
        <v>237</v>
      </c>
      <c r="G59" s="1" t="s">
        <v>237</v>
      </c>
      <c r="H59" s="1" t="s">
        <v>237</v>
      </c>
      <c r="I59" s="1" t="s">
        <v>237</v>
      </c>
      <c r="J59" s="1" t="s">
        <v>237</v>
      </c>
      <c r="K59" s="1" t="s">
        <v>237</v>
      </c>
      <c r="L59" s="1" t="s">
        <v>237</v>
      </c>
      <c r="M59" s="3" t="s">
        <v>237</v>
      </c>
      <c r="N59"/>
      <c r="O59"/>
      <c r="P59"/>
      <c r="R59"/>
      <c r="S59"/>
      <c r="T59"/>
      <c r="U59" s="62"/>
      <c r="V59" s="62"/>
      <c r="W59" s="62"/>
      <c r="X59" s="62"/>
      <c r="Y59" s="62"/>
      <c r="Z59" s="62"/>
      <c r="AA59" s="62"/>
      <c r="AB59" s="62"/>
      <c r="AC59" s="62"/>
      <c r="AD59" s="62"/>
    </row>
    <row r="60" spans="1:30" x14ac:dyDescent="0.25">
      <c r="A60" t="s">
        <v>199</v>
      </c>
      <c r="B60" t="s">
        <v>69</v>
      </c>
      <c r="C60" t="s">
        <v>327</v>
      </c>
      <c r="D60"/>
      <c r="E60" s="1" t="s">
        <v>237</v>
      </c>
      <c r="F60" s="90" t="s">
        <v>237</v>
      </c>
      <c r="G60" s="1" t="s">
        <v>237</v>
      </c>
      <c r="H60" s="1" t="s">
        <v>237</v>
      </c>
      <c r="I60" s="1" t="s">
        <v>237</v>
      </c>
      <c r="J60" s="1" t="s">
        <v>237</v>
      </c>
      <c r="K60" s="1" t="s">
        <v>237</v>
      </c>
      <c r="L60" s="1" t="s">
        <v>237</v>
      </c>
      <c r="M60" s="3" t="s">
        <v>237</v>
      </c>
      <c r="N60"/>
      <c r="O60"/>
      <c r="P60"/>
      <c r="R60"/>
      <c r="S60"/>
      <c r="T60"/>
      <c r="U60" s="62"/>
      <c r="V60" s="62"/>
      <c r="W60" s="62"/>
      <c r="X60" s="62"/>
      <c r="Y60" s="62"/>
      <c r="Z60" s="62"/>
      <c r="AA60" s="62"/>
      <c r="AB60" s="62"/>
      <c r="AC60" s="62"/>
      <c r="AD60" s="62"/>
    </row>
    <row r="61" spans="1:30" x14ac:dyDescent="0.25">
      <c r="C61"/>
      <c r="D61"/>
      <c r="F61" s="90"/>
      <c r="G61" s="1"/>
      <c r="H61" s="1"/>
      <c r="K61" s="1"/>
      <c r="M61" s="3"/>
      <c r="N61"/>
      <c r="O61"/>
      <c r="P61"/>
      <c r="R61"/>
      <c r="S61"/>
      <c r="T61"/>
      <c r="U61" s="62"/>
      <c r="V61" s="62"/>
      <c r="W61" s="62"/>
      <c r="X61" s="62"/>
      <c r="Y61" s="62"/>
      <c r="Z61" s="62"/>
      <c r="AA61" s="62"/>
      <c r="AB61" s="62"/>
      <c r="AC61" s="62"/>
      <c r="AD61" s="62"/>
    </row>
    <row r="62" spans="1:30" x14ac:dyDescent="0.25">
      <c r="A62" t="s">
        <v>199</v>
      </c>
      <c r="B62" t="s">
        <v>69</v>
      </c>
      <c r="C62">
        <v>4</v>
      </c>
      <c r="D62" t="s">
        <v>242</v>
      </c>
      <c r="E62" s="1" t="s">
        <v>237</v>
      </c>
      <c r="F62" s="90" t="s">
        <v>237</v>
      </c>
      <c r="G62" s="1" t="s">
        <v>237</v>
      </c>
      <c r="H62" s="1" t="s">
        <v>237</v>
      </c>
      <c r="I62" s="1" t="s">
        <v>237</v>
      </c>
      <c r="J62" s="1" t="s">
        <v>237</v>
      </c>
      <c r="K62" s="1" t="s">
        <v>237</v>
      </c>
      <c r="L62" s="1" t="s">
        <v>237</v>
      </c>
      <c r="M62" s="3" t="s">
        <v>237</v>
      </c>
      <c r="N62"/>
      <c r="O62"/>
      <c r="P62"/>
      <c r="R62"/>
      <c r="S62"/>
      <c r="T62"/>
      <c r="U62" s="62"/>
      <c r="V62" s="62"/>
      <c r="W62" s="62"/>
      <c r="X62" s="62"/>
      <c r="Y62" s="62"/>
      <c r="Z62" s="62"/>
      <c r="AA62" s="62"/>
      <c r="AB62" s="62"/>
      <c r="AC62" s="62"/>
      <c r="AD62" s="62"/>
    </row>
    <row r="63" spans="1:30" x14ac:dyDescent="0.25">
      <c r="A63" t="s">
        <v>199</v>
      </c>
      <c r="B63" t="s">
        <v>69</v>
      </c>
      <c r="C63"/>
      <c r="D63" t="s">
        <v>200</v>
      </c>
      <c r="E63" s="1" t="s">
        <v>237</v>
      </c>
      <c r="F63" s="90" t="s">
        <v>237</v>
      </c>
      <c r="G63" s="1" t="s">
        <v>237</v>
      </c>
      <c r="H63" s="1" t="s">
        <v>237</v>
      </c>
      <c r="I63" s="1" t="s">
        <v>237</v>
      </c>
      <c r="J63" s="1" t="s">
        <v>237</v>
      </c>
      <c r="K63" s="1" t="s">
        <v>237</v>
      </c>
      <c r="L63" s="1" t="s">
        <v>237</v>
      </c>
      <c r="M63" s="3" t="s">
        <v>237</v>
      </c>
      <c r="N63"/>
      <c r="O63"/>
      <c r="P63"/>
      <c r="R63"/>
      <c r="S63"/>
      <c r="T63"/>
      <c r="U63" s="62"/>
      <c r="V63" s="62"/>
      <c r="W63" s="62"/>
      <c r="X63" s="62"/>
      <c r="Y63" s="62"/>
      <c r="Z63" s="62"/>
      <c r="AA63" s="62"/>
      <c r="AB63" s="62"/>
      <c r="AC63" s="62"/>
      <c r="AD63" s="62"/>
    </row>
    <row r="64" spans="1:30" x14ac:dyDescent="0.25">
      <c r="A64" t="s">
        <v>199</v>
      </c>
      <c r="B64" t="s">
        <v>69</v>
      </c>
      <c r="C64"/>
      <c r="D64" t="s">
        <v>201</v>
      </c>
      <c r="E64" s="1" t="s">
        <v>237</v>
      </c>
      <c r="F64" s="90" t="s">
        <v>237</v>
      </c>
      <c r="G64" s="1" t="s">
        <v>237</v>
      </c>
      <c r="H64" s="1" t="s">
        <v>237</v>
      </c>
      <c r="I64" s="1" t="s">
        <v>237</v>
      </c>
      <c r="J64" s="1" t="s">
        <v>237</v>
      </c>
      <c r="K64" s="1" t="s">
        <v>237</v>
      </c>
      <c r="L64" s="1" t="s">
        <v>237</v>
      </c>
      <c r="M64" s="3" t="s">
        <v>237</v>
      </c>
      <c r="N64"/>
      <c r="O64"/>
      <c r="P64"/>
      <c r="R64"/>
      <c r="S64"/>
      <c r="T64"/>
      <c r="U64" s="62"/>
      <c r="V64" s="62"/>
      <c r="W64" s="62"/>
      <c r="X64" s="62"/>
      <c r="Y64" s="62"/>
      <c r="Z64" s="62"/>
      <c r="AA64" s="62"/>
      <c r="AB64" s="62"/>
      <c r="AC64" s="62"/>
      <c r="AD64" s="62"/>
    </row>
    <row r="65" spans="1:30" x14ac:dyDescent="0.25">
      <c r="A65" t="s">
        <v>199</v>
      </c>
      <c r="B65" t="s">
        <v>69</v>
      </c>
      <c r="C65" t="s">
        <v>328</v>
      </c>
      <c r="D65"/>
      <c r="E65" s="1" t="s">
        <v>237</v>
      </c>
      <c r="F65" s="90" t="s">
        <v>237</v>
      </c>
      <c r="G65" s="1" t="s">
        <v>237</v>
      </c>
      <c r="H65" s="1" t="s">
        <v>237</v>
      </c>
      <c r="I65" s="1" t="s">
        <v>237</v>
      </c>
      <c r="J65" s="1" t="s">
        <v>237</v>
      </c>
      <c r="K65" s="1" t="s">
        <v>237</v>
      </c>
      <c r="L65" s="1" t="s">
        <v>237</v>
      </c>
      <c r="M65" s="3" t="s">
        <v>237</v>
      </c>
      <c r="N65"/>
      <c r="O65"/>
      <c r="P65"/>
      <c r="R65"/>
      <c r="S65"/>
      <c r="T65"/>
      <c r="U65" s="62"/>
      <c r="V65" s="62"/>
      <c r="W65" s="62"/>
      <c r="X65" s="62"/>
      <c r="Y65" s="62"/>
      <c r="Z65" s="62"/>
      <c r="AA65" s="62"/>
      <c r="AB65" s="62"/>
      <c r="AC65" s="62"/>
      <c r="AD65" s="62"/>
    </row>
    <row r="66" spans="1:30" x14ac:dyDescent="0.25">
      <c r="C66"/>
      <c r="D66"/>
      <c r="F66" s="90"/>
      <c r="G66" s="1"/>
      <c r="H66" s="1"/>
      <c r="K66" s="1"/>
      <c r="M66" s="3"/>
      <c r="N66"/>
      <c r="O66"/>
      <c r="P66"/>
      <c r="R66"/>
      <c r="S66"/>
      <c r="T66"/>
      <c r="U66" s="62"/>
      <c r="V66" s="62"/>
      <c r="W66" s="62"/>
      <c r="X66" s="62"/>
      <c r="Y66" s="62"/>
      <c r="Z66" s="62"/>
      <c r="AA66" s="62"/>
      <c r="AB66" s="62"/>
      <c r="AC66" s="62"/>
      <c r="AD66" s="62"/>
    </row>
    <row r="67" spans="1:30" x14ac:dyDescent="0.25">
      <c r="A67" t="s">
        <v>199</v>
      </c>
      <c r="B67" t="s">
        <v>69</v>
      </c>
      <c r="C67">
        <v>7</v>
      </c>
      <c r="D67" t="s">
        <v>242</v>
      </c>
      <c r="E67" s="1" t="s">
        <v>237</v>
      </c>
      <c r="F67" s="90" t="s">
        <v>237</v>
      </c>
      <c r="G67" s="1" t="s">
        <v>237</v>
      </c>
      <c r="H67" s="1" t="s">
        <v>237</v>
      </c>
      <c r="I67" s="1" t="s">
        <v>237</v>
      </c>
      <c r="J67" s="1" t="s">
        <v>237</v>
      </c>
      <c r="K67" s="1" t="s">
        <v>237</v>
      </c>
      <c r="L67" s="1" t="s">
        <v>237</v>
      </c>
      <c r="M67" s="3" t="s">
        <v>237</v>
      </c>
      <c r="N67"/>
      <c r="O67"/>
      <c r="P67"/>
      <c r="R67"/>
      <c r="S67"/>
      <c r="T67"/>
      <c r="U67" s="62"/>
      <c r="V67" s="62"/>
      <c r="W67" s="62"/>
      <c r="X67" s="62"/>
      <c r="Y67" s="62"/>
      <c r="Z67" s="62"/>
      <c r="AA67" s="62"/>
      <c r="AB67" s="62"/>
      <c r="AC67" s="62"/>
      <c r="AD67" s="62"/>
    </row>
    <row r="68" spans="1:30" x14ac:dyDescent="0.25">
      <c r="A68" t="s">
        <v>199</v>
      </c>
      <c r="B68" t="s">
        <v>69</v>
      </c>
      <c r="C68"/>
      <c r="D68" t="s">
        <v>200</v>
      </c>
      <c r="E68" s="1" t="s">
        <v>237</v>
      </c>
      <c r="F68" s="90" t="s">
        <v>237</v>
      </c>
      <c r="G68" s="1" t="s">
        <v>237</v>
      </c>
      <c r="H68" s="1" t="s">
        <v>237</v>
      </c>
      <c r="I68" s="1" t="s">
        <v>237</v>
      </c>
      <c r="J68" s="1" t="s">
        <v>237</v>
      </c>
      <c r="K68" s="1" t="s">
        <v>237</v>
      </c>
      <c r="L68" s="1" t="s">
        <v>237</v>
      </c>
      <c r="M68" s="3" t="s">
        <v>237</v>
      </c>
      <c r="N68"/>
      <c r="O68"/>
      <c r="P68"/>
      <c r="R68"/>
      <c r="S68"/>
      <c r="T68"/>
      <c r="U68" s="62"/>
      <c r="V68" s="62"/>
      <c r="W68" s="62"/>
      <c r="X68" s="62"/>
      <c r="Y68" s="62"/>
      <c r="Z68" s="62"/>
      <c r="AA68" s="62"/>
      <c r="AB68" s="62"/>
      <c r="AC68" s="62"/>
      <c r="AD68" s="62"/>
    </row>
    <row r="69" spans="1:30" x14ac:dyDescent="0.25">
      <c r="A69" t="s">
        <v>199</v>
      </c>
      <c r="B69" t="s">
        <v>69</v>
      </c>
      <c r="C69"/>
      <c r="D69" t="s">
        <v>201</v>
      </c>
      <c r="E69" s="1" t="s">
        <v>237</v>
      </c>
      <c r="F69" s="90" t="s">
        <v>237</v>
      </c>
      <c r="G69" s="1" t="s">
        <v>237</v>
      </c>
      <c r="H69" s="1" t="s">
        <v>237</v>
      </c>
      <c r="I69" s="1" t="s">
        <v>237</v>
      </c>
      <c r="J69" s="1" t="s">
        <v>237</v>
      </c>
      <c r="K69" s="1" t="s">
        <v>237</v>
      </c>
      <c r="L69" s="1" t="s">
        <v>237</v>
      </c>
      <c r="M69" s="3" t="s">
        <v>237</v>
      </c>
      <c r="N69"/>
      <c r="O69"/>
      <c r="P69"/>
      <c r="R69"/>
      <c r="S69"/>
      <c r="T69"/>
      <c r="U69" s="62"/>
      <c r="V69" s="62"/>
      <c r="W69" s="62"/>
      <c r="X69" s="62"/>
      <c r="Y69" s="62"/>
      <c r="Z69" s="62"/>
      <c r="AA69" s="62"/>
      <c r="AB69" s="62"/>
      <c r="AC69" s="62"/>
      <c r="AD69" s="62"/>
    </row>
    <row r="70" spans="1:30" x14ac:dyDescent="0.25">
      <c r="A70" t="s">
        <v>199</v>
      </c>
      <c r="B70" t="s">
        <v>69</v>
      </c>
      <c r="C70" t="s">
        <v>342</v>
      </c>
      <c r="D70"/>
      <c r="E70" s="1" t="s">
        <v>237</v>
      </c>
      <c r="F70" s="90" t="s">
        <v>237</v>
      </c>
      <c r="G70" s="1" t="s">
        <v>237</v>
      </c>
      <c r="H70" s="1" t="s">
        <v>237</v>
      </c>
      <c r="I70" s="1" t="s">
        <v>237</v>
      </c>
      <c r="J70" s="1" t="s">
        <v>237</v>
      </c>
      <c r="K70" s="1" t="s">
        <v>237</v>
      </c>
      <c r="L70" s="1" t="s">
        <v>237</v>
      </c>
      <c r="M70" s="3" t="s">
        <v>237</v>
      </c>
      <c r="N70"/>
      <c r="O70"/>
      <c r="P70"/>
      <c r="R70"/>
      <c r="S70"/>
      <c r="T70"/>
      <c r="U70" s="62"/>
      <c r="V70" s="62"/>
      <c r="W70" s="62"/>
      <c r="X70" s="62"/>
      <c r="Y70" s="62"/>
      <c r="Z70" s="62"/>
      <c r="AA70" s="62"/>
      <c r="AB70" s="62"/>
      <c r="AC70" s="62"/>
      <c r="AD70" s="62"/>
    </row>
    <row r="71" spans="1:30" x14ac:dyDescent="0.25">
      <c r="C71"/>
      <c r="D71"/>
      <c r="F71" s="90"/>
      <c r="G71" s="1"/>
      <c r="H71" s="1"/>
      <c r="K71" s="1"/>
      <c r="M71" s="3"/>
      <c r="N71"/>
      <c r="O71"/>
      <c r="P71"/>
      <c r="R71"/>
      <c r="S71"/>
      <c r="T71"/>
      <c r="U71" s="62"/>
      <c r="V71" s="62"/>
      <c r="W71" s="62"/>
      <c r="X71" s="62"/>
      <c r="Y71" s="62"/>
      <c r="Z71" s="62"/>
      <c r="AA71" s="62"/>
      <c r="AB71" s="62"/>
      <c r="AC71" s="62"/>
      <c r="AD71" s="62"/>
    </row>
    <row r="72" spans="1:30" x14ac:dyDescent="0.25">
      <c r="A72" t="s">
        <v>199</v>
      </c>
      <c r="B72" t="s">
        <v>69</v>
      </c>
      <c r="C72">
        <v>8</v>
      </c>
      <c r="D72" t="s">
        <v>242</v>
      </c>
      <c r="E72" s="1" t="s">
        <v>237</v>
      </c>
      <c r="F72" s="90" t="s">
        <v>237</v>
      </c>
      <c r="G72" s="1" t="s">
        <v>237</v>
      </c>
      <c r="H72" s="1" t="s">
        <v>237</v>
      </c>
      <c r="I72" s="1" t="s">
        <v>237</v>
      </c>
      <c r="J72" s="1" t="s">
        <v>237</v>
      </c>
      <c r="K72" s="1" t="s">
        <v>237</v>
      </c>
      <c r="L72" s="1" t="s">
        <v>237</v>
      </c>
      <c r="M72" s="3" t="s">
        <v>237</v>
      </c>
      <c r="N72"/>
      <c r="O72"/>
      <c r="P72"/>
      <c r="R72"/>
      <c r="S72"/>
      <c r="T72"/>
      <c r="U72" s="62"/>
      <c r="V72" s="62"/>
      <c r="W72" s="62"/>
      <c r="X72" s="62"/>
      <c r="Y72" s="62"/>
      <c r="Z72" s="62"/>
      <c r="AA72" s="62"/>
      <c r="AB72" s="62"/>
      <c r="AC72" s="62"/>
      <c r="AD72" s="62"/>
    </row>
    <row r="73" spans="1:30" x14ac:dyDescent="0.25">
      <c r="A73" t="s">
        <v>199</v>
      </c>
      <c r="B73" t="s">
        <v>69</v>
      </c>
      <c r="C73"/>
      <c r="D73" t="s">
        <v>200</v>
      </c>
      <c r="E73" s="1" t="s">
        <v>237</v>
      </c>
      <c r="F73" s="90" t="s">
        <v>237</v>
      </c>
      <c r="G73" s="1" t="s">
        <v>237</v>
      </c>
      <c r="H73" s="1" t="s">
        <v>237</v>
      </c>
      <c r="I73" s="1" t="s">
        <v>237</v>
      </c>
      <c r="J73" s="1" t="s">
        <v>237</v>
      </c>
      <c r="K73" s="1" t="s">
        <v>237</v>
      </c>
      <c r="L73" s="1" t="s">
        <v>237</v>
      </c>
      <c r="M73" s="3" t="s">
        <v>237</v>
      </c>
      <c r="N73"/>
      <c r="O73"/>
      <c r="P73"/>
      <c r="R73"/>
      <c r="S73"/>
      <c r="T73"/>
      <c r="U73" s="62"/>
      <c r="V73" s="62"/>
      <c r="W73" s="62"/>
      <c r="X73" s="62"/>
      <c r="Y73" s="62"/>
      <c r="Z73" s="62"/>
      <c r="AA73" s="62"/>
      <c r="AB73" s="62"/>
      <c r="AC73" s="62"/>
      <c r="AD73" s="62"/>
    </row>
    <row r="74" spans="1:30" x14ac:dyDescent="0.25">
      <c r="A74" t="s">
        <v>199</v>
      </c>
      <c r="B74" t="s">
        <v>69</v>
      </c>
      <c r="C74"/>
      <c r="D74" t="s">
        <v>201</v>
      </c>
      <c r="E74" s="1" t="s">
        <v>237</v>
      </c>
      <c r="F74" s="90" t="s">
        <v>237</v>
      </c>
      <c r="G74" s="1" t="s">
        <v>237</v>
      </c>
      <c r="H74" s="1" t="s">
        <v>237</v>
      </c>
      <c r="I74" s="1" t="s">
        <v>237</v>
      </c>
      <c r="J74" s="1" t="s">
        <v>237</v>
      </c>
      <c r="K74" s="1" t="s">
        <v>237</v>
      </c>
      <c r="L74" s="1" t="s">
        <v>237</v>
      </c>
      <c r="M74" s="3" t="s">
        <v>237</v>
      </c>
      <c r="N74"/>
      <c r="O74"/>
      <c r="P74"/>
      <c r="R74"/>
      <c r="S74"/>
      <c r="T74"/>
      <c r="U74" s="62"/>
      <c r="V74" s="62"/>
      <c r="W74" s="62"/>
      <c r="X74" s="62"/>
      <c r="Y74" s="62"/>
      <c r="Z74" s="62"/>
      <c r="AA74" s="62"/>
      <c r="AB74" s="62"/>
      <c r="AC74" s="62"/>
      <c r="AD74" s="62"/>
    </row>
    <row r="75" spans="1:30" x14ac:dyDescent="0.25">
      <c r="A75" t="s">
        <v>199</v>
      </c>
      <c r="B75" t="s">
        <v>69</v>
      </c>
      <c r="C75" t="s">
        <v>343</v>
      </c>
      <c r="D75"/>
      <c r="E75" s="1" t="s">
        <v>237</v>
      </c>
      <c r="F75" s="90" t="s">
        <v>237</v>
      </c>
      <c r="G75" s="1" t="s">
        <v>237</v>
      </c>
      <c r="H75" s="1" t="s">
        <v>237</v>
      </c>
      <c r="I75" s="1" t="s">
        <v>237</v>
      </c>
      <c r="J75" s="1" t="s">
        <v>237</v>
      </c>
      <c r="K75" s="1" t="s">
        <v>237</v>
      </c>
      <c r="L75" s="1" t="s">
        <v>237</v>
      </c>
      <c r="M75" s="3" t="s">
        <v>237</v>
      </c>
      <c r="N75"/>
      <c r="O75"/>
      <c r="P75"/>
      <c r="R75"/>
      <c r="S75"/>
      <c r="T75"/>
      <c r="U75" s="62"/>
      <c r="V75" s="62"/>
      <c r="W75" s="62"/>
      <c r="X75" s="62"/>
      <c r="Y75" s="62"/>
      <c r="Z75" s="62"/>
      <c r="AA75" s="62"/>
      <c r="AB75" s="62"/>
      <c r="AC75" s="62"/>
      <c r="AD75" s="62"/>
    </row>
    <row r="76" spans="1:30" x14ac:dyDescent="0.25">
      <c r="C76"/>
      <c r="D76"/>
      <c r="F76" s="90"/>
      <c r="G76" s="1"/>
      <c r="H76" s="1"/>
      <c r="K76" s="1"/>
      <c r="M76" s="3"/>
      <c r="N76"/>
      <c r="O76"/>
      <c r="P76"/>
      <c r="R76"/>
      <c r="S76"/>
      <c r="T76"/>
      <c r="U76" s="62"/>
      <c r="V76" s="62"/>
      <c r="W76" s="62"/>
      <c r="X76" s="62"/>
      <c r="Y76" s="62"/>
      <c r="Z76" s="62"/>
      <c r="AA76" s="62"/>
      <c r="AB76" s="62"/>
      <c r="AC76" s="62"/>
      <c r="AD76" s="62"/>
    </row>
    <row r="77" spans="1:30" x14ac:dyDescent="0.25">
      <c r="A77" t="s">
        <v>199</v>
      </c>
      <c r="B77" t="s">
        <v>69</v>
      </c>
      <c r="C77">
        <v>9</v>
      </c>
      <c r="D77" t="s">
        <v>242</v>
      </c>
      <c r="E77" s="1" t="s">
        <v>237</v>
      </c>
      <c r="F77" s="90" t="s">
        <v>237</v>
      </c>
      <c r="G77" s="1" t="s">
        <v>237</v>
      </c>
      <c r="H77" s="1" t="s">
        <v>237</v>
      </c>
      <c r="I77" s="1" t="s">
        <v>237</v>
      </c>
      <c r="J77" s="1" t="s">
        <v>237</v>
      </c>
      <c r="K77" s="1" t="s">
        <v>237</v>
      </c>
      <c r="L77" s="1" t="s">
        <v>237</v>
      </c>
      <c r="M77" s="3" t="s">
        <v>237</v>
      </c>
      <c r="N77"/>
      <c r="O77"/>
      <c r="P77"/>
      <c r="R77"/>
      <c r="S77"/>
      <c r="T77"/>
      <c r="U77" s="62"/>
      <c r="V77" s="62"/>
      <c r="W77" s="62"/>
      <c r="X77" s="62"/>
      <c r="Y77" s="62"/>
      <c r="Z77" s="62"/>
      <c r="AA77" s="62"/>
      <c r="AB77" s="62"/>
      <c r="AC77" s="62"/>
      <c r="AD77" s="62"/>
    </row>
    <row r="78" spans="1:30" x14ac:dyDescent="0.25">
      <c r="A78" t="s">
        <v>199</v>
      </c>
      <c r="B78" t="s">
        <v>69</v>
      </c>
      <c r="C78"/>
      <c r="D78" t="s">
        <v>200</v>
      </c>
      <c r="E78" s="1" t="s">
        <v>237</v>
      </c>
      <c r="F78" s="90" t="s">
        <v>237</v>
      </c>
      <c r="G78" s="1" t="s">
        <v>237</v>
      </c>
      <c r="H78" s="1" t="s">
        <v>237</v>
      </c>
      <c r="I78" s="1" t="s">
        <v>237</v>
      </c>
      <c r="J78" s="1" t="s">
        <v>237</v>
      </c>
      <c r="K78" s="1" t="s">
        <v>237</v>
      </c>
      <c r="L78" s="1" t="s">
        <v>237</v>
      </c>
      <c r="M78" s="3" t="s">
        <v>237</v>
      </c>
      <c r="N78"/>
      <c r="O78"/>
      <c r="P78"/>
      <c r="R78"/>
      <c r="S78"/>
      <c r="T78"/>
      <c r="U78" s="62"/>
      <c r="V78" s="62"/>
      <c r="W78" s="62"/>
      <c r="X78" s="62"/>
      <c r="Y78" s="62"/>
      <c r="Z78" s="62"/>
      <c r="AA78" s="62"/>
      <c r="AB78" s="62"/>
      <c r="AC78" s="62"/>
      <c r="AD78" s="62"/>
    </row>
    <row r="79" spans="1:30" x14ac:dyDescent="0.25">
      <c r="A79" t="s">
        <v>199</v>
      </c>
      <c r="B79" t="s">
        <v>69</v>
      </c>
      <c r="C79"/>
      <c r="D79" t="s">
        <v>201</v>
      </c>
      <c r="E79" s="1" t="s">
        <v>237</v>
      </c>
      <c r="F79" s="90" t="s">
        <v>237</v>
      </c>
      <c r="G79" s="1" t="s">
        <v>237</v>
      </c>
      <c r="H79" s="1" t="s">
        <v>237</v>
      </c>
      <c r="I79" s="1" t="s">
        <v>237</v>
      </c>
      <c r="J79" s="1" t="s">
        <v>237</v>
      </c>
      <c r="K79" s="1" t="s">
        <v>237</v>
      </c>
      <c r="L79" s="1" t="s">
        <v>237</v>
      </c>
      <c r="M79" s="3" t="s">
        <v>237</v>
      </c>
      <c r="N79"/>
      <c r="O79"/>
      <c r="P79"/>
      <c r="R79"/>
      <c r="S79"/>
      <c r="T79"/>
      <c r="U79" s="62"/>
      <c r="V79" s="62"/>
      <c r="W79" s="62"/>
      <c r="X79" s="62"/>
      <c r="Y79" s="62"/>
      <c r="Z79" s="62"/>
      <c r="AA79" s="62"/>
      <c r="AB79" s="62"/>
      <c r="AC79" s="62"/>
      <c r="AD79" s="62"/>
    </row>
    <row r="80" spans="1:30" x14ac:dyDescent="0.25">
      <c r="A80" t="s">
        <v>199</v>
      </c>
      <c r="B80" t="s">
        <v>69</v>
      </c>
      <c r="C80" t="s">
        <v>344</v>
      </c>
      <c r="D80"/>
      <c r="E80" s="1" t="s">
        <v>237</v>
      </c>
      <c r="F80" s="90" t="s">
        <v>237</v>
      </c>
      <c r="G80" s="1" t="s">
        <v>237</v>
      </c>
      <c r="H80" s="1" t="s">
        <v>237</v>
      </c>
      <c r="I80" s="1" t="s">
        <v>237</v>
      </c>
      <c r="J80" s="1" t="s">
        <v>237</v>
      </c>
      <c r="K80" s="1" t="s">
        <v>237</v>
      </c>
      <c r="L80" s="1" t="s">
        <v>237</v>
      </c>
      <c r="M80" s="3" t="s">
        <v>237</v>
      </c>
      <c r="N80"/>
      <c r="O80"/>
      <c r="P80"/>
      <c r="R80"/>
      <c r="S80"/>
      <c r="T80"/>
      <c r="U80" s="62"/>
      <c r="V80" s="62"/>
      <c r="W80" s="62"/>
      <c r="X80" s="62"/>
      <c r="Y80" s="62"/>
      <c r="Z80" s="62"/>
      <c r="AA80" s="62"/>
      <c r="AB80" s="62"/>
      <c r="AC80" s="62"/>
      <c r="AD80" s="62"/>
    </row>
    <row r="81" spans="1:30" x14ac:dyDescent="0.25">
      <c r="C81"/>
      <c r="D81"/>
      <c r="F81" s="90"/>
      <c r="G81" s="1"/>
      <c r="H81" s="1"/>
      <c r="K81" s="1"/>
      <c r="M81" s="3"/>
      <c r="N81"/>
      <c r="O81"/>
      <c r="P81"/>
      <c r="R81"/>
      <c r="S81"/>
      <c r="T81"/>
      <c r="U81" s="62"/>
      <c r="V81" s="62"/>
      <c r="W81" s="62"/>
      <c r="X81" s="62"/>
      <c r="Y81" s="62"/>
      <c r="Z81" s="62"/>
      <c r="AA81" s="62"/>
      <c r="AB81" s="62"/>
      <c r="AC81" s="62"/>
      <c r="AD81" s="62"/>
    </row>
    <row r="82" spans="1:30" x14ac:dyDescent="0.25">
      <c r="A82" t="s">
        <v>199</v>
      </c>
      <c r="B82" t="s">
        <v>69</v>
      </c>
      <c r="C82">
        <v>10</v>
      </c>
      <c r="D82" t="s">
        <v>242</v>
      </c>
      <c r="E82" s="1" t="s">
        <v>237</v>
      </c>
      <c r="F82" s="90" t="s">
        <v>237</v>
      </c>
      <c r="G82" s="1" t="s">
        <v>237</v>
      </c>
      <c r="H82" s="1" t="s">
        <v>237</v>
      </c>
      <c r="I82" s="1" t="s">
        <v>237</v>
      </c>
      <c r="J82" s="1" t="s">
        <v>237</v>
      </c>
      <c r="K82" s="1" t="s">
        <v>237</v>
      </c>
      <c r="L82" s="1" t="s">
        <v>237</v>
      </c>
      <c r="M82" s="3" t="s">
        <v>237</v>
      </c>
      <c r="N82"/>
      <c r="O82"/>
      <c r="P82"/>
      <c r="R82"/>
      <c r="S82"/>
      <c r="T82"/>
      <c r="U82" s="62"/>
      <c r="V82" s="62"/>
      <c r="W82" s="62"/>
      <c r="X82" s="62"/>
      <c r="Y82" s="62"/>
      <c r="Z82" s="62"/>
      <c r="AA82" s="62"/>
      <c r="AB82" s="62"/>
      <c r="AC82" s="62"/>
      <c r="AD82" s="62"/>
    </row>
    <row r="83" spans="1:30" x14ac:dyDescent="0.25">
      <c r="A83" t="s">
        <v>199</v>
      </c>
      <c r="B83" t="s">
        <v>69</v>
      </c>
      <c r="C83"/>
      <c r="D83" t="s">
        <v>200</v>
      </c>
      <c r="E83" s="1" t="s">
        <v>237</v>
      </c>
      <c r="F83" s="90" t="s">
        <v>237</v>
      </c>
      <c r="G83" s="1" t="s">
        <v>237</v>
      </c>
      <c r="H83" s="1" t="s">
        <v>237</v>
      </c>
      <c r="I83" s="1" t="s">
        <v>237</v>
      </c>
      <c r="J83" s="1" t="s">
        <v>237</v>
      </c>
      <c r="K83" s="1" t="s">
        <v>237</v>
      </c>
      <c r="L83" s="1" t="s">
        <v>237</v>
      </c>
      <c r="M83" s="3" t="s">
        <v>237</v>
      </c>
      <c r="N83"/>
      <c r="O83"/>
      <c r="P83"/>
      <c r="R83"/>
      <c r="S83"/>
      <c r="T83"/>
      <c r="U83" s="62"/>
      <c r="V83" s="62"/>
      <c r="W83" s="62"/>
      <c r="X83" s="62"/>
      <c r="Y83" s="62"/>
      <c r="Z83" s="62"/>
      <c r="AA83" s="62"/>
      <c r="AB83" s="62"/>
      <c r="AC83" s="62"/>
      <c r="AD83" s="62"/>
    </row>
    <row r="84" spans="1:30" x14ac:dyDescent="0.25">
      <c r="A84" t="s">
        <v>199</v>
      </c>
      <c r="B84" t="s">
        <v>69</v>
      </c>
      <c r="C84"/>
      <c r="D84" t="s">
        <v>201</v>
      </c>
      <c r="E84" s="1" t="s">
        <v>237</v>
      </c>
      <c r="F84" s="90" t="s">
        <v>237</v>
      </c>
      <c r="G84" s="1" t="s">
        <v>237</v>
      </c>
      <c r="H84" s="1" t="s">
        <v>237</v>
      </c>
      <c r="I84" s="1" t="s">
        <v>237</v>
      </c>
      <c r="J84" s="1" t="s">
        <v>237</v>
      </c>
      <c r="K84" s="1" t="s">
        <v>237</v>
      </c>
      <c r="L84" s="1" t="s">
        <v>237</v>
      </c>
      <c r="M84" s="3" t="s">
        <v>237</v>
      </c>
      <c r="N84"/>
      <c r="O84"/>
      <c r="P84"/>
      <c r="R84"/>
      <c r="S84"/>
      <c r="T84"/>
      <c r="U84" s="62"/>
      <c r="V84" s="62"/>
      <c r="W84" s="62"/>
      <c r="X84" s="62"/>
      <c r="Y84" s="62"/>
      <c r="Z84" s="62"/>
      <c r="AA84" s="62"/>
      <c r="AB84" s="62"/>
      <c r="AC84" s="62"/>
      <c r="AD84" s="62"/>
    </row>
    <row r="85" spans="1:30" x14ac:dyDescent="0.25">
      <c r="A85" t="s">
        <v>199</v>
      </c>
      <c r="B85" t="s">
        <v>69</v>
      </c>
      <c r="C85" t="s">
        <v>345</v>
      </c>
      <c r="D85"/>
      <c r="E85" s="1" t="s">
        <v>237</v>
      </c>
      <c r="F85" s="90" t="s">
        <v>237</v>
      </c>
      <c r="G85" s="1" t="s">
        <v>237</v>
      </c>
      <c r="H85" s="1" t="s">
        <v>237</v>
      </c>
      <c r="I85" s="1" t="s">
        <v>237</v>
      </c>
      <c r="J85" s="1" t="s">
        <v>237</v>
      </c>
      <c r="K85" s="1" t="s">
        <v>237</v>
      </c>
      <c r="L85" s="1" t="s">
        <v>237</v>
      </c>
      <c r="M85" s="3" t="s">
        <v>237</v>
      </c>
      <c r="N85"/>
      <c r="O85"/>
      <c r="P85"/>
      <c r="R85"/>
      <c r="S85"/>
      <c r="T85"/>
      <c r="U85" s="62"/>
      <c r="V85" s="62"/>
      <c r="W85" s="62"/>
      <c r="X85" s="62"/>
      <c r="Y85" s="62"/>
      <c r="Z85" s="62"/>
      <c r="AA85" s="62"/>
      <c r="AB85" s="62"/>
      <c r="AC85" s="62"/>
      <c r="AD85" s="62"/>
    </row>
    <row r="86" spans="1:30" x14ac:dyDescent="0.25">
      <c r="C86"/>
      <c r="D86"/>
      <c r="F86" s="90"/>
      <c r="G86" s="1"/>
      <c r="H86" s="1"/>
      <c r="K86" s="1"/>
      <c r="M86" s="3"/>
      <c r="N86"/>
      <c r="O86"/>
      <c r="P86"/>
      <c r="R86"/>
      <c r="S86"/>
      <c r="T86"/>
      <c r="U86" s="62"/>
      <c r="V86" s="62"/>
      <c r="W86" s="62"/>
      <c r="X86" s="62"/>
      <c r="Y86" s="62"/>
      <c r="Z86" s="62"/>
      <c r="AA86" s="62"/>
      <c r="AB86" s="62"/>
      <c r="AC86" s="62"/>
      <c r="AD86" s="62"/>
    </row>
    <row r="87" spans="1:30" x14ac:dyDescent="0.25">
      <c r="A87" t="s">
        <v>199</v>
      </c>
      <c r="B87" t="s">
        <v>69</v>
      </c>
      <c r="C87" t="s">
        <v>256</v>
      </c>
      <c r="D87" t="s">
        <v>242</v>
      </c>
      <c r="E87" s="1" t="s">
        <v>237</v>
      </c>
      <c r="F87" s="90" t="s">
        <v>237</v>
      </c>
      <c r="G87" s="1" t="s">
        <v>237</v>
      </c>
      <c r="H87" s="1" t="s">
        <v>237</v>
      </c>
      <c r="I87" s="1" t="s">
        <v>237</v>
      </c>
      <c r="J87" s="1" t="s">
        <v>237</v>
      </c>
      <c r="K87" s="1" t="s">
        <v>237</v>
      </c>
      <c r="L87" s="1" t="s">
        <v>237</v>
      </c>
      <c r="M87" s="3" t="s">
        <v>237</v>
      </c>
      <c r="N87"/>
      <c r="O87"/>
      <c r="P87"/>
      <c r="R87"/>
      <c r="S87"/>
      <c r="T87"/>
      <c r="U87" s="62"/>
      <c r="V87" s="62"/>
      <c r="W87" s="62"/>
      <c r="X87" s="62"/>
      <c r="Y87" s="62"/>
      <c r="Z87" s="62"/>
      <c r="AA87" s="62"/>
      <c r="AB87" s="62"/>
      <c r="AC87" s="62"/>
      <c r="AD87" s="62"/>
    </row>
    <row r="88" spans="1:30" x14ac:dyDescent="0.25">
      <c r="A88" t="s">
        <v>199</v>
      </c>
      <c r="B88" t="s">
        <v>69</v>
      </c>
      <c r="C88"/>
      <c r="D88" t="s">
        <v>200</v>
      </c>
      <c r="E88" s="1" t="s">
        <v>237</v>
      </c>
      <c r="F88" s="90" t="s">
        <v>237</v>
      </c>
      <c r="G88" s="1" t="s">
        <v>237</v>
      </c>
      <c r="H88" s="1" t="s">
        <v>237</v>
      </c>
      <c r="I88" s="1" t="s">
        <v>237</v>
      </c>
      <c r="J88" s="1" t="s">
        <v>237</v>
      </c>
      <c r="K88" s="1" t="s">
        <v>237</v>
      </c>
      <c r="L88" s="1" t="s">
        <v>237</v>
      </c>
      <c r="M88" s="3" t="s">
        <v>237</v>
      </c>
      <c r="N88"/>
      <c r="O88"/>
      <c r="P88"/>
      <c r="R88"/>
      <c r="S88"/>
      <c r="T88"/>
      <c r="U88" s="62"/>
      <c r="V88" s="62"/>
      <c r="W88" s="62"/>
      <c r="X88" s="62"/>
      <c r="Y88" s="62"/>
      <c r="Z88" s="62"/>
      <c r="AA88" s="62"/>
      <c r="AB88" s="62"/>
      <c r="AC88" s="62"/>
      <c r="AD88" s="62"/>
    </row>
    <row r="89" spans="1:30" x14ac:dyDescent="0.25">
      <c r="A89" t="s">
        <v>199</v>
      </c>
      <c r="B89" t="s">
        <v>69</v>
      </c>
      <c r="C89"/>
      <c r="D89" t="s">
        <v>201</v>
      </c>
      <c r="E89" s="1" t="s">
        <v>237</v>
      </c>
      <c r="F89" s="90" t="s">
        <v>237</v>
      </c>
      <c r="G89" s="1" t="s">
        <v>237</v>
      </c>
      <c r="H89" s="1" t="s">
        <v>237</v>
      </c>
      <c r="I89" s="1" t="s">
        <v>237</v>
      </c>
      <c r="J89" s="1" t="s">
        <v>237</v>
      </c>
      <c r="K89" s="1" t="s">
        <v>237</v>
      </c>
      <c r="L89" s="1" t="s">
        <v>237</v>
      </c>
      <c r="M89" s="3" t="s">
        <v>237</v>
      </c>
      <c r="N89"/>
      <c r="O89"/>
      <c r="P89"/>
      <c r="R89"/>
      <c r="S89"/>
      <c r="T89"/>
      <c r="U89" s="62"/>
      <c r="V89" s="62"/>
      <c r="W89" s="62"/>
      <c r="X89" s="62"/>
      <c r="Y89" s="62"/>
      <c r="Z89" s="62"/>
      <c r="AA89" s="62"/>
      <c r="AB89" s="62"/>
      <c r="AC89" s="62"/>
      <c r="AD89" s="62"/>
    </row>
    <row r="90" spans="1:30" x14ac:dyDescent="0.25">
      <c r="A90" t="s">
        <v>199</v>
      </c>
      <c r="B90" t="s">
        <v>69</v>
      </c>
      <c r="C90" t="s">
        <v>257</v>
      </c>
      <c r="D90"/>
      <c r="E90" s="1" t="s">
        <v>237</v>
      </c>
      <c r="F90" s="90" t="s">
        <v>237</v>
      </c>
      <c r="G90" s="1" t="s">
        <v>237</v>
      </c>
      <c r="H90" s="1" t="s">
        <v>237</v>
      </c>
      <c r="I90" s="1" t="s">
        <v>237</v>
      </c>
      <c r="J90" s="1" t="s">
        <v>237</v>
      </c>
      <c r="K90" s="1" t="s">
        <v>237</v>
      </c>
      <c r="L90" s="1" t="s">
        <v>237</v>
      </c>
      <c r="M90" s="3" t="s">
        <v>237</v>
      </c>
      <c r="N90"/>
      <c r="O90"/>
      <c r="P90"/>
      <c r="R90"/>
      <c r="S90"/>
      <c r="T90"/>
      <c r="U90" s="62"/>
      <c r="V90" s="62"/>
      <c r="W90" s="62"/>
      <c r="X90" s="62"/>
      <c r="Y90" s="62"/>
      <c r="Z90" s="62"/>
      <c r="AA90" s="62"/>
      <c r="AB90" s="62"/>
      <c r="AC90" s="62"/>
      <c r="AD90" s="62"/>
    </row>
    <row r="91" spans="1:30" x14ac:dyDescent="0.25">
      <c r="C91"/>
      <c r="D91"/>
      <c r="F91" s="90"/>
      <c r="G91" s="1"/>
      <c r="H91" s="1"/>
      <c r="K91" s="1"/>
      <c r="M91" s="3"/>
      <c r="N91"/>
      <c r="O91"/>
      <c r="P91"/>
      <c r="R91"/>
      <c r="S91"/>
      <c r="T91"/>
      <c r="U91" s="62"/>
      <c r="V91" s="62"/>
      <c r="W91" s="62"/>
      <c r="X91" s="62"/>
      <c r="Y91" s="62"/>
      <c r="Z91" s="62"/>
      <c r="AA91" s="62"/>
      <c r="AB91" s="62"/>
      <c r="AC91" s="62"/>
      <c r="AD91" s="62"/>
    </row>
    <row r="92" spans="1:30" x14ac:dyDescent="0.25">
      <c r="A92" t="s">
        <v>199</v>
      </c>
      <c r="B92" t="s">
        <v>258</v>
      </c>
      <c r="C92"/>
      <c r="D92"/>
      <c r="E92" s="1">
        <v>393.72</v>
      </c>
      <c r="F92" s="90">
        <v>0.15666666666666665</v>
      </c>
      <c r="G92" s="1">
        <v>328.96110399999998</v>
      </c>
      <c r="H92" s="1">
        <v>2.4834868573789528</v>
      </c>
      <c r="I92" s="1">
        <v>808</v>
      </c>
      <c r="J92" s="1">
        <v>1.6189692207291406</v>
      </c>
      <c r="K92" s="1">
        <v>526.58555583999998</v>
      </c>
      <c r="L92" s="1">
        <v>197.62445184000003</v>
      </c>
      <c r="M92" s="3">
        <v>0.38137293665330446</v>
      </c>
      <c r="N92"/>
      <c r="O92"/>
      <c r="P92"/>
      <c r="R92"/>
      <c r="S92"/>
      <c r="T92"/>
      <c r="U92" s="62"/>
      <c r="V92" s="62"/>
      <c r="W92" s="62"/>
      <c r="X92" s="62"/>
      <c r="Y92" s="62"/>
      <c r="Z92" s="62"/>
      <c r="AA92" s="62"/>
      <c r="AB92" s="62"/>
      <c r="AC92" s="62"/>
      <c r="AD92" s="62"/>
    </row>
    <row r="93" spans="1:30" x14ac:dyDescent="0.25">
      <c r="A93" t="s">
        <v>199</v>
      </c>
      <c r="B93" t="s">
        <v>154</v>
      </c>
      <c r="C93" t="s">
        <v>99</v>
      </c>
      <c r="D93" t="s">
        <v>201</v>
      </c>
      <c r="E93" s="1">
        <v>99.84</v>
      </c>
      <c r="F93" s="90">
        <v>0.16</v>
      </c>
      <c r="G93" s="1">
        <v>82.188288</v>
      </c>
      <c r="H93" s="1">
        <v>2.555108581894296</v>
      </c>
      <c r="I93" s="1">
        <v>210</v>
      </c>
      <c r="J93" s="1">
        <v>1.6668125327053904</v>
      </c>
      <c r="K93" s="1">
        <v>136.99246848000004</v>
      </c>
      <c r="L93" s="1">
        <v>54.804180480000042</v>
      </c>
      <c r="M93" s="3">
        <v>0.40005250717853202</v>
      </c>
      <c r="N93"/>
      <c r="O93"/>
      <c r="P93"/>
      <c r="R93"/>
      <c r="S93"/>
      <c r="T93"/>
      <c r="U93" s="62"/>
      <c r="V93" s="62"/>
      <c r="W93" s="62"/>
      <c r="X93" s="62"/>
      <c r="Y93" s="62"/>
      <c r="Z93" s="62"/>
      <c r="AA93" s="62"/>
      <c r="AB93" s="62"/>
      <c r="AC93" s="62"/>
      <c r="AD93" s="62"/>
    </row>
    <row r="94" spans="1:30" x14ac:dyDescent="0.25">
      <c r="A94" t="s">
        <v>199</v>
      </c>
      <c r="B94" t="s">
        <v>154</v>
      </c>
      <c r="C94" t="s">
        <v>266</v>
      </c>
      <c r="D94"/>
      <c r="E94" s="1">
        <v>99.84</v>
      </c>
      <c r="F94" s="90">
        <v>0.16</v>
      </c>
      <c r="G94" s="1">
        <v>82.188288</v>
      </c>
      <c r="H94" s="1">
        <v>2.555108581894296</v>
      </c>
      <c r="I94" s="1">
        <v>210</v>
      </c>
      <c r="J94" s="1">
        <v>1.6668125327053904</v>
      </c>
      <c r="K94" s="1">
        <v>136.99246848000004</v>
      </c>
      <c r="L94" s="1">
        <v>54.804180480000042</v>
      </c>
      <c r="M94" s="3">
        <v>0.40005250717853202</v>
      </c>
      <c r="N94"/>
      <c r="O94"/>
      <c r="P94"/>
      <c r="R94"/>
      <c r="S94"/>
      <c r="T94"/>
      <c r="U94" s="62"/>
      <c r="V94" s="62"/>
      <c r="W94" s="62"/>
      <c r="X94" s="62"/>
      <c r="Y94" s="62"/>
      <c r="Z94" s="62"/>
      <c r="AA94" s="62"/>
      <c r="AB94" s="62"/>
      <c r="AC94" s="62"/>
      <c r="AD94" s="62"/>
    </row>
    <row r="95" spans="1:30" x14ac:dyDescent="0.25">
      <c r="C95"/>
      <c r="D95"/>
      <c r="F95" s="90"/>
      <c r="G95" s="1"/>
      <c r="H95" s="1"/>
      <c r="K95" s="1"/>
      <c r="M95" s="3"/>
      <c r="N95"/>
      <c r="O95"/>
      <c r="P95"/>
      <c r="R95"/>
      <c r="S95"/>
      <c r="T95"/>
      <c r="U95" s="62"/>
      <c r="V95" s="62"/>
      <c r="W95" s="62"/>
      <c r="X95" s="62"/>
      <c r="Y95" s="62"/>
      <c r="Z95" s="62"/>
      <c r="AA95" s="62"/>
      <c r="AB95" s="62"/>
      <c r="AC95" s="62"/>
      <c r="AD95" s="62"/>
    </row>
    <row r="96" spans="1:30" x14ac:dyDescent="0.25">
      <c r="A96" t="s">
        <v>199</v>
      </c>
      <c r="B96" t="s">
        <v>154</v>
      </c>
      <c r="C96" t="s">
        <v>205</v>
      </c>
      <c r="D96" t="s">
        <v>242</v>
      </c>
      <c r="E96" s="1" t="s">
        <v>237</v>
      </c>
      <c r="F96" s="90" t="s">
        <v>237</v>
      </c>
      <c r="G96" s="1" t="s">
        <v>237</v>
      </c>
      <c r="H96" s="1" t="s">
        <v>237</v>
      </c>
      <c r="I96" s="1" t="s">
        <v>237</v>
      </c>
      <c r="J96" s="1" t="s">
        <v>237</v>
      </c>
      <c r="K96" s="1" t="s">
        <v>237</v>
      </c>
      <c r="L96" s="1" t="s">
        <v>237</v>
      </c>
      <c r="M96" s="3" t="s">
        <v>237</v>
      </c>
      <c r="N96"/>
      <c r="O96"/>
      <c r="P96"/>
      <c r="R96"/>
      <c r="S96"/>
      <c r="T96"/>
      <c r="U96" s="62"/>
      <c r="V96" s="62"/>
      <c r="W96" s="62"/>
      <c r="X96" s="62"/>
      <c r="Y96" s="62"/>
      <c r="Z96" s="62"/>
      <c r="AA96" s="62"/>
      <c r="AB96" s="62"/>
      <c r="AC96" s="62"/>
      <c r="AD96" s="62"/>
    </row>
    <row r="97" spans="1:30" x14ac:dyDescent="0.25">
      <c r="A97" t="s">
        <v>199</v>
      </c>
      <c r="B97" t="s">
        <v>154</v>
      </c>
      <c r="C97"/>
      <c r="D97" t="s">
        <v>200</v>
      </c>
      <c r="E97" s="1" t="s">
        <v>237</v>
      </c>
      <c r="F97" s="90" t="s">
        <v>237</v>
      </c>
      <c r="G97" s="1" t="s">
        <v>237</v>
      </c>
      <c r="H97" s="1" t="s">
        <v>237</v>
      </c>
      <c r="I97" s="1" t="s">
        <v>237</v>
      </c>
      <c r="J97" s="1" t="s">
        <v>237</v>
      </c>
      <c r="K97" s="1" t="s">
        <v>237</v>
      </c>
      <c r="L97" s="1" t="s">
        <v>237</v>
      </c>
      <c r="M97" s="3" t="s">
        <v>237</v>
      </c>
      <c r="N97"/>
      <c r="O97"/>
      <c r="P97"/>
      <c r="R97"/>
      <c r="S97"/>
      <c r="T97"/>
      <c r="U97" s="62"/>
      <c r="V97" s="62"/>
      <c r="W97" s="62"/>
      <c r="X97" s="62"/>
      <c r="Y97" s="62"/>
      <c r="Z97" s="62"/>
      <c r="AA97" s="62"/>
      <c r="AB97" s="62"/>
      <c r="AC97" s="62"/>
      <c r="AD97" s="62"/>
    </row>
    <row r="98" spans="1:30" x14ac:dyDescent="0.25">
      <c r="A98" t="s">
        <v>199</v>
      </c>
      <c r="B98" t="s">
        <v>154</v>
      </c>
      <c r="C98"/>
      <c r="D98" t="s">
        <v>201</v>
      </c>
      <c r="E98" s="1" t="s">
        <v>237</v>
      </c>
      <c r="F98" s="90" t="s">
        <v>237</v>
      </c>
      <c r="G98" s="1" t="s">
        <v>237</v>
      </c>
      <c r="H98" s="1" t="s">
        <v>237</v>
      </c>
      <c r="I98" s="1" t="s">
        <v>237</v>
      </c>
      <c r="J98" s="1" t="s">
        <v>237</v>
      </c>
      <c r="K98" s="1" t="s">
        <v>237</v>
      </c>
      <c r="L98" s="1" t="s">
        <v>237</v>
      </c>
      <c r="M98" s="3" t="s">
        <v>237</v>
      </c>
      <c r="N98"/>
      <c r="O98"/>
      <c r="P98"/>
      <c r="R98"/>
      <c r="S98"/>
      <c r="T98"/>
      <c r="U98" s="62"/>
      <c r="V98" s="62"/>
      <c r="W98" s="62"/>
      <c r="X98" s="62"/>
      <c r="Y98" s="62"/>
      <c r="Z98" s="62"/>
      <c r="AA98" s="62"/>
      <c r="AB98" s="62"/>
      <c r="AC98" s="62"/>
      <c r="AD98" s="62"/>
    </row>
    <row r="99" spans="1:30" x14ac:dyDescent="0.25">
      <c r="A99" t="s">
        <v>199</v>
      </c>
      <c r="B99" t="s">
        <v>154</v>
      </c>
      <c r="C99" t="s">
        <v>248</v>
      </c>
      <c r="D99"/>
      <c r="E99" s="1" t="s">
        <v>237</v>
      </c>
      <c r="F99" s="90" t="s">
        <v>237</v>
      </c>
      <c r="G99" s="1" t="s">
        <v>237</v>
      </c>
      <c r="H99" s="1" t="s">
        <v>237</v>
      </c>
      <c r="I99" s="1" t="s">
        <v>237</v>
      </c>
      <c r="J99" s="1" t="s">
        <v>237</v>
      </c>
      <c r="K99" s="1" t="s">
        <v>237</v>
      </c>
      <c r="L99" s="1" t="s">
        <v>237</v>
      </c>
      <c r="M99" s="3" t="s">
        <v>237</v>
      </c>
      <c r="N99"/>
      <c r="O99"/>
      <c r="P99"/>
      <c r="R99"/>
      <c r="S99"/>
      <c r="T99"/>
      <c r="U99" s="62"/>
      <c r="V99" s="62"/>
      <c r="W99" s="62"/>
      <c r="X99" s="62"/>
      <c r="Y99" s="62"/>
      <c r="Z99" s="62"/>
      <c r="AA99" s="62"/>
      <c r="AB99" s="62"/>
      <c r="AC99" s="62"/>
      <c r="AD99" s="62"/>
    </row>
    <row r="100" spans="1:30" x14ac:dyDescent="0.25">
      <c r="C100"/>
      <c r="D100"/>
      <c r="F100" s="90"/>
      <c r="G100" s="1"/>
      <c r="H100" s="1"/>
      <c r="K100" s="1"/>
      <c r="M100" s="3"/>
      <c r="N100"/>
      <c r="O100"/>
      <c r="P100"/>
      <c r="R100"/>
      <c r="S100"/>
      <c r="T100"/>
      <c r="U100" s="62"/>
      <c r="V100" s="62"/>
      <c r="W100" s="62"/>
      <c r="X100" s="62"/>
      <c r="Y100" s="62"/>
      <c r="Z100" s="62"/>
      <c r="AA100" s="62"/>
      <c r="AB100" s="62"/>
      <c r="AC100" s="62"/>
      <c r="AD100" s="62"/>
    </row>
    <row r="101" spans="1:30" x14ac:dyDescent="0.25">
      <c r="A101" t="s">
        <v>199</v>
      </c>
      <c r="B101" t="s">
        <v>154</v>
      </c>
      <c r="C101" t="s">
        <v>54</v>
      </c>
      <c r="D101" t="s">
        <v>242</v>
      </c>
      <c r="E101" s="1" t="s">
        <v>237</v>
      </c>
      <c r="F101" s="90" t="s">
        <v>237</v>
      </c>
      <c r="G101" s="1" t="s">
        <v>237</v>
      </c>
      <c r="H101" s="1" t="s">
        <v>237</v>
      </c>
      <c r="I101" s="1" t="s">
        <v>237</v>
      </c>
      <c r="J101" s="1" t="s">
        <v>237</v>
      </c>
      <c r="K101" s="1" t="s">
        <v>237</v>
      </c>
      <c r="L101" s="1" t="s">
        <v>237</v>
      </c>
      <c r="M101" s="3" t="s">
        <v>237</v>
      </c>
      <c r="N101"/>
      <c r="O101"/>
      <c r="P101"/>
      <c r="R101"/>
      <c r="S101"/>
      <c r="T101"/>
      <c r="U101" s="62"/>
      <c r="V101" s="62"/>
      <c r="W101" s="62"/>
      <c r="X101" s="62"/>
      <c r="Y101" s="62"/>
      <c r="Z101" s="62"/>
      <c r="AA101" s="62"/>
      <c r="AB101" s="62"/>
      <c r="AC101" s="62"/>
      <c r="AD101" s="62"/>
    </row>
    <row r="102" spans="1:30" x14ac:dyDescent="0.25">
      <c r="A102" t="s">
        <v>199</v>
      </c>
      <c r="B102" t="s">
        <v>154</v>
      </c>
      <c r="C102"/>
      <c r="D102" t="s">
        <v>200</v>
      </c>
      <c r="E102" s="1" t="s">
        <v>237</v>
      </c>
      <c r="F102" s="90" t="s">
        <v>237</v>
      </c>
      <c r="G102" s="1" t="s">
        <v>237</v>
      </c>
      <c r="H102" s="1" t="s">
        <v>237</v>
      </c>
      <c r="I102" s="1" t="s">
        <v>237</v>
      </c>
      <c r="J102" s="1" t="s">
        <v>237</v>
      </c>
      <c r="K102" s="1" t="s">
        <v>237</v>
      </c>
      <c r="L102" s="1" t="s">
        <v>237</v>
      </c>
      <c r="M102" s="3" t="s">
        <v>237</v>
      </c>
      <c r="N102"/>
      <c r="O102"/>
      <c r="P102"/>
      <c r="R102"/>
      <c r="S102"/>
      <c r="T102"/>
      <c r="U102" s="62"/>
      <c r="V102" s="62"/>
      <c r="W102" s="62"/>
      <c r="X102" s="62"/>
      <c r="Y102" s="62"/>
      <c r="Z102" s="62"/>
      <c r="AA102" s="62"/>
      <c r="AB102" s="62"/>
      <c r="AC102" s="62"/>
      <c r="AD102" s="62"/>
    </row>
    <row r="103" spans="1:30" x14ac:dyDescent="0.25">
      <c r="A103" t="s">
        <v>199</v>
      </c>
      <c r="B103" t="s">
        <v>154</v>
      </c>
      <c r="C103"/>
      <c r="D103" t="s">
        <v>201</v>
      </c>
      <c r="E103" s="1" t="s">
        <v>237</v>
      </c>
      <c r="F103" s="90" t="s">
        <v>237</v>
      </c>
      <c r="G103" s="1" t="s">
        <v>237</v>
      </c>
      <c r="H103" s="1" t="s">
        <v>237</v>
      </c>
      <c r="I103" s="1" t="s">
        <v>237</v>
      </c>
      <c r="J103" s="1" t="s">
        <v>237</v>
      </c>
      <c r="K103" s="1" t="s">
        <v>237</v>
      </c>
      <c r="L103" s="1" t="s">
        <v>237</v>
      </c>
      <c r="M103" s="3" t="s">
        <v>237</v>
      </c>
      <c r="N103"/>
      <c r="O103"/>
      <c r="P103"/>
      <c r="R103"/>
      <c r="S103"/>
      <c r="T103"/>
      <c r="U103" s="62"/>
      <c r="V103" s="62"/>
      <c r="W103" s="62"/>
      <c r="X103" s="62"/>
      <c r="Y103" s="62"/>
      <c r="Z103" s="62"/>
      <c r="AA103" s="62"/>
      <c r="AB103" s="62"/>
      <c r="AC103" s="62"/>
      <c r="AD103" s="62"/>
    </row>
    <row r="104" spans="1:30" x14ac:dyDescent="0.25">
      <c r="A104" t="s">
        <v>199</v>
      </c>
      <c r="B104" t="s">
        <v>154</v>
      </c>
      <c r="C104" t="s">
        <v>249</v>
      </c>
      <c r="D104"/>
      <c r="E104" s="1" t="s">
        <v>237</v>
      </c>
      <c r="F104" s="90" t="s">
        <v>237</v>
      </c>
      <c r="G104" s="1" t="s">
        <v>237</v>
      </c>
      <c r="H104" s="1" t="s">
        <v>237</v>
      </c>
      <c r="I104" s="1" t="s">
        <v>237</v>
      </c>
      <c r="J104" s="1" t="s">
        <v>237</v>
      </c>
      <c r="K104" s="1" t="s">
        <v>237</v>
      </c>
      <c r="L104" s="1" t="s">
        <v>237</v>
      </c>
      <c r="M104" s="3" t="s">
        <v>237</v>
      </c>
      <c r="N104"/>
      <c r="O104"/>
      <c r="P104"/>
      <c r="R104"/>
      <c r="S104"/>
      <c r="T104"/>
      <c r="U104" s="62"/>
      <c r="V104" s="62"/>
      <c r="W104" s="62"/>
      <c r="X104" s="62"/>
      <c r="Y104" s="62"/>
      <c r="Z104" s="62"/>
      <c r="AA104" s="62"/>
      <c r="AB104" s="62"/>
      <c r="AC104" s="62"/>
      <c r="AD104" s="62"/>
    </row>
    <row r="105" spans="1:30" x14ac:dyDescent="0.25">
      <c r="C105"/>
      <c r="D105"/>
      <c r="F105" s="90"/>
      <c r="G105" s="1"/>
      <c r="H105" s="1"/>
      <c r="K105" s="1"/>
      <c r="M105" s="3"/>
      <c r="N105"/>
      <c r="O105"/>
      <c r="P105"/>
      <c r="R105"/>
      <c r="S105"/>
      <c r="T105"/>
      <c r="U105" s="62"/>
      <c r="V105" s="62"/>
      <c r="W105" s="62"/>
      <c r="X105" s="62"/>
      <c r="Y105" s="62"/>
      <c r="Z105" s="62"/>
      <c r="AA105" s="62"/>
      <c r="AB105" s="62"/>
      <c r="AC105" s="62"/>
      <c r="AD105" s="62"/>
    </row>
    <row r="106" spans="1:30" x14ac:dyDescent="0.25">
      <c r="A106" t="s">
        <v>199</v>
      </c>
      <c r="B106" t="s">
        <v>154</v>
      </c>
      <c r="C106" t="s">
        <v>23</v>
      </c>
      <c r="D106" t="s">
        <v>242</v>
      </c>
      <c r="E106" s="1" t="s">
        <v>237</v>
      </c>
      <c r="F106" s="90" t="s">
        <v>237</v>
      </c>
      <c r="G106" s="1" t="s">
        <v>237</v>
      </c>
      <c r="H106" s="1" t="s">
        <v>237</v>
      </c>
      <c r="I106" s="1" t="s">
        <v>237</v>
      </c>
      <c r="J106" s="1" t="s">
        <v>237</v>
      </c>
      <c r="K106" s="1" t="s">
        <v>237</v>
      </c>
      <c r="L106" s="1" t="s">
        <v>237</v>
      </c>
      <c r="M106" s="3" t="s">
        <v>237</v>
      </c>
      <c r="N106"/>
      <c r="O106"/>
      <c r="P106"/>
      <c r="R106"/>
      <c r="S106"/>
      <c r="T106"/>
      <c r="U106" s="62"/>
      <c r="V106" s="62"/>
      <c r="W106" s="62"/>
      <c r="X106" s="62"/>
      <c r="Y106" s="62"/>
      <c r="Z106" s="62"/>
      <c r="AA106" s="62"/>
      <c r="AB106" s="62"/>
      <c r="AC106" s="62"/>
      <c r="AD106" s="62"/>
    </row>
    <row r="107" spans="1:30" x14ac:dyDescent="0.25">
      <c r="A107" t="s">
        <v>199</v>
      </c>
      <c r="B107" t="s">
        <v>154</v>
      </c>
      <c r="C107"/>
      <c r="D107" t="s">
        <v>200</v>
      </c>
      <c r="E107" s="1" t="s">
        <v>237</v>
      </c>
      <c r="F107" s="90" t="s">
        <v>237</v>
      </c>
      <c r="G107" s="1" t="s">
        <v>237</v>
      </c>
      <c r="H107" s="1" t="s">
        <v>237</v>
      </c>
      <c r="I107" s="1" t="s">
        <v>237</v>
      </c>
      <c r="J107" s="1" t="s">
        <v>237</v>
      </c>
      <c r="K107" s="1" t="s">
        <v>237</v>
      </c>
      <c r="L107" s="1" t="s">
        <v>237</v>
      </c>
      <c r="M107" s="3" t="s">
        <v>237</v>
      </c>
      <c r="N107"/>
      <c r="O107"/>
      <c r="P107"/>
      <c r="R107"/>
      <c r="S107"/>
      <c r="T107"/>
      <c r="U107" s="62"/>
      <c r="V107" s="62"/>
      <c r="W107" s="62"/>
      <c r="X107" s="62"/>
      <c r="Y107" s="62"/>
      <c r="Z107" s="62"/>
      <c r="AA107" s="62"/>
      <c r="AB107" s="62"/>
      <c r="AC107" s="62"/>
      <c r="AD107" s="62"/>
    </row>
    <row r="108" spans="1:30" x14ac:dyDescent="0.25">
      <c r="A108" t="s">
        <v>199</v>
      </c>
      <c r="B108" t="s">
        <v>154</v>
      </c>
      <c r="C108"/>
      <c r="D108" t="s">
        <v>201</v>
      </c>
      <c r="E108" s="1" t="s">
        <v>237</v>
      </c>
      <c r="F108" s="90" t="s">
        <v>237</v>
      </c>
      <c r="G108" s="1" t="s">
        <v>237</v>
      </c>
      <c r="H108" s="1" t="s">
        <v>237</v>
      </c>
      <c r="I108" s="1" t="s">
        <v>237</v>
      </c>
      <c r="J108" s="1" t="s">
        <v>237</v>
      </c>
      <c r="K108" s="1" t="s">
        <v>237</v>
      </c>
      <c r="L108" s="1" t="s">
        <v>237</v>
      </c>
      <c r="M108" s="3" t="s">
        <v>237</v>
      </c>
      <c r="N108"/>
      <c r="O108"/>
      <c r="P108"/>
      <c r="R108"/>
      <c r="S108"/>
      <c r="T108"/>
      <c r="U108" s="62"/>
      <c r="V108" s="62"/>
      <c r="W108" s="62"/>
      <c r="X108" s="62"/>
      <c r="Y108" s="62"/>
      <c r="Z108" s="62"/>
      <c r="AA108" s="62"/>
      <c r="AB108" s="62"/>
      <c r="AC108" s="62"/>
      <c r="AD108" s="62"/>
    </row>
    <row r="109" spans="1:30" x14ac:dyDescent="0.25">
      <c r="A109" t="s">
        <v>199</v>
      </c>
      <c r="B109" t="s">
        <v>154</v>
      </c>
      <c r="C109" t="s">
        <v>250</v>
      </c>
      <c r="D109"/>
      <c r="E109" s="1" t="s">
        <v>237</v>
      </c>
      <c r="F109" s="90" t="s">
        <v>237</v>
      </c>
      <c r="G109" s="1" t="s">
        <v>237</v>
      </c>
      <c r="H109" s="1" t="s">
        <v>237</v>
      </c>
      <c r="I109" s="1" t="s">
        <v>237</v>
      </c>
      <c r="J109" s="1" t="s">
        <v>237</v>
      </c>
      <c r="K109" s="1" t="s">
        <v>237</v>
      </c>
      <c r="L109" s="1" t="s">
        <v>237</v>
      </c>
      <c r="M109" s="3" t="s">
        <v>237</v>
      </c>
      <c r="N109"/>
      <c r="O109"/>
      <c r="P109"/>
      <c r="R109"/>
      <c r="S109"/>
      <c r="T109"/>
      <c r="U109" s="62"/>
      <c r="V109" s="62"/>
      <c r="W109" s="62"/>
      <c r="X109" s="62"/>
      <c r="Y109" s="62"/>
      <c r="Z109" s="62"/>
      <c r="AA109" s="62"/>
      <c r="AB109" s="62"/>
      <c r="AC109" s="62"/>
      <c r="AD109" s="62"/>
    </row>
    <row r="110" spans="1:30" x14ac:dyDescent="0.25">
      <c r="C110"/>
      <c r="D110"/>
      <c r="F110" s="90"/>
      <c r="G110" s="1"/>
      <c r="H110" s="1"/>
      <c r="K110" s="1"/>
      <c r="M110" s="3"/>
      <c r="N110"/>
      <c r="O110"/>
      <c r="P110"/>
      <c r="R110"/>
      <c r="S110"/>
      <c r="T110"/>
      <c r="U110" s="62"/>
      <c r="V110" s="62"/>
      <c r="W110" s="62"/>
      <c r="X110" s="62"/>
      <c r="Y110" s="62"/>
      <c r="Z110" s="62"/>
      <c r="AA110" s="62"/>
      <c r="AB110" s="62"/>
      <c r="AC110" s="62"/>
      <c r="AD110" s="62"/>
    </row>
    <row r="111" spans="1:30" x14ac:dyDescent="0.25">
      <c r="A111" t="s">
        <v>199</v>
      </c>
      <c r="B111" t="s">
        <v>154</v>
      </c>
      <c r="C111" t="s">
        <v>222</v>
      </c>
      <c r="D111" t="s">
        <v>242</v>
      </c>
      <c r="E111" s="1" t="s">
        <v>237</v>
      </c>
      <c r="F111" s="90" t="s">
        <v>237</v>
      </c>
      <c r="G111" s="1" t="s">
        <v>237</v>
      </c>
      <c r="H111" s="1" t="s">
        <v>237</v>
      </c>
      <c r="I111" s="1" t="s">
        <v>237</v>
      </c>
      <c r="J111" s="1" t="s">
        <v>237</v>
      </c>
      <c r="K111" s="1" t="s">
        <v>237</v>
      </c>
      <c r="L111" s="1" t="s">
        <v>237</v>
      </c>
      <c r="M111" s="3" t="s">
        <v>237</v>
      </c>
      <c r="N111"/>
      <c r="O111"/>
      <c r="P111"/>
      <c r="R111"/>
      <c r="S111"/>
      <c r="T111"/>
      <c r="U111" s="62"/>
      <c r="V111" s="62"/>
      <c r="W111" s="62"/>
      <c r="X111" s="62"/>
      <c r="Y111" s="62"/>
      <c r="Z111" s="62"/>
      <c r="AA111" s="62"/>
      <c r="AB111" s="62"/>
      <c r="AC111" s="62"/>
      <c r="AD111" s="62"/>
    </row>
    <row r="112" spans="1:30" x14ac:dyDescent="0.25">
      <c r="A112" t="s">
        <v>199</v>
      </c>
      <c r="B112" t="s">
        <v>154</v>
      </c>
      <c r="C112"/>
      <c r="D112" t="s">
        <v>200</v>
      </c>
      <c r="E112" s="1" t="s">
        <v>237</v>
      </c>
      <c r="F112" s="90" t="s">
        <v>237</v>
      </c>
      <c r="G112" s="1" t="s">
        <v>237</v>
      </c>
      <c r="H112" s="1" t="s">
        <v>237</v>
      </c>
      <c r="I112" s="1" t="s">
        <v>237</v>
      </c>
      <c r="J112" s="1" t="s">
        <v>237</v>
      </c>
      <c r="K112" s="1" t="s">
        <v>237</v>
      </c>
      <c r="L112" s="1" t="s">
        <v>237</v>
      </c>
      <c r="M112" s="3" t="s">
        <v>237</v>
      </c>
      <c r="N112"/>
      <c r="O112"/>
      <c r="P112"/>
      <c r="R112"/>
      <c r="S112"/>
      <c r="T112"/>
      <c r="U112" s="62"/>
      <c r="V112" s="62"/>
      <c r="W112" s="62"/>
      <c r="X112" s="62"/>
      <c r="Y112" s="62"/>
      <c r="Z112" s="62"/>
      <c r="AA112" s="62"/>
      <c r="AB112" s="62"/>
      <c r="AC112" s="62"/>
      <c r="AD112" s="62"/>
    </row>
    <row r="113" spans="1:30" x14ac:dyDescent="0.25">
      <c r="A113" t="s">
        <v>199</v>
      </c>
      <c r="B113" t="s">
        <v>154</v>
      </c>
      <c r="C113"/>
      <c r="D113" t="s">
        <v>201</v>
      </c>
      <c r="E113" s="1" t="s">
        <v>237</v>
      </c>
      <c r="F113" s="90" t="s">
        <v>237</v>
      </c>
      <c r="G113" s="1" t="s">
        <v>237</v>
      </c>
      <c r="H113" s="1" t="s">
        <v>237</v>
      </c>
      <c r="I113" s="1" t="s">
        <v>237</v>
      </c>
      <c r="J113" s="1" t="s">
        <v>237</v>
      </c>
      <c r="K113" s="1" t="s">
        <v>237</v>
      </c>
      <c r="L113" s="1" t="s">
        <v>237</v>
      </c>
      <c r="M113" s="3" t="s">
        <v>237</v>
      </c>
      <c r="N113"/>
      <c r="O113"/>
      <c r="P113"/>
      <c r="R113"/>
      <c r="S113"/>
      <c r="T113"/>
      <c r="U113" s="62"/>
      <c r="V113" s="62"/>
      <c r="W113" s="62"/>
      <c r="X113" s="62"/>
      <c r="Y113" s="62"/>
      <c r="Z113" s="62"/>
      <c r="AA113" s="62"/>
      <c r="AB113" s="62"/>
      <c r="AC113" s="62"/>
      <c r="AD113" s="62"/>
    </row>
    <row r="114" spans="1:30" x14ac:dyDescent="0.25">
      <c r="A114" t="s">
        <v>199</v>
      </c>
      <c r="B114" t="s">
        <v>154</v>
      </c>
      <c r="C114" t="s">
        <v>251</v>
      </c>
      <c r="D114"/>
      <c r="E114" s="1" t="s">
        <v>237</v>
      </c>
      <c r="F114" s="90" t="s">
        <v>237</v>
      </c>
      <c r="G114" s="1" t="s">
        <v>237</v>
      </c>
      <c r="H114" s="1" t="s">
        <v>237</v>
      </c>
      <c r="I114" s="1" t="s">
        <v>237</v>
      </c>
      <c r="J114" s="1" t="s">
        <v>237</v>
      </c>
      <c r="K114" s="1" t="s">
        <v>237</v>
      </c>
      <c r="L114" s="1" t="s">
        <v>237</v>
      </c>
      <c r="M114" s="3" t="s">
        <v>237</v>
      </c>
      <c r="N114"/>
      <c r="O114"/>
      <c r="P114"/>
      <c r="R114"/>
      <c r="S114"/>
      <c r="T114"/>
      <c r="U114" s="62"/>
      <c r="V114" s="62"/>
      <c r="W114" s="62"/>
      <c r="X114" s="62"/>
      <c r="Y114" s="62"/>
      <c r="Z114" s="62"/>
      <c r="AA114" s="62"/>
      <c r="AB114" s="62"/>
      <c r="AC114" s="62"/>
      <c r="AD114" s="62"/>
    </row>
    <row r="115" spans="1:30" x14ac:dyDescent="0.25">
      <c r="C115"/>
      <c r="D115"/>
      <c r="F115" s="90"/>
      <c r="G115" s="1"/>
      <c r="H115" s="1"/>
      <c r="K115" s="1"/>
      <c r="M115" s="3"/>
      <c r="N115"/>
      <c r="O115"/>
      <c r="P115"/>
      <c r="R115"/>
      <c r="S115"/>
      <c r="T115"/>
      <c r="U115" s="62"/>
      <c r="V115" s="62"/>
      <c r="W115" s="62"/>
      <c r="X115" s="62"/>
      <c r="Y115" s="62"/>
      <c r="Z115" s="62"/>
      <c r="AA115" s="62"/>
      <c r="AB115" s="62"/>
      <c r="AC115" s="62"/>
      <c r="AD115" s="62"/>
    </row>
    <row r="116" spans="1:30" x14ac:dyDescent="0.25">
      <c r="A116" t="s">
        <v>199</v>
      </c>
      <c r="B116" t="s">
        <v>154</v>
      </c>
      <c r="C116" t="s">
        <v>242</v>
      </c>
      <c r="D116" t="s">
        <v>242</v>
      </c>
      <c r="E116" s="1" t="s">
        <v>237</v>
      </c>
      <c r="F116" s="90" t="s">
        <v>237</v>
      </c>
      <c r="G116" s="1" t="s">
        <v>237</v>
      </c>
      <c r="H116" s="1" t="s">
        <v>237</v>
      </c>
      <c r="I116" s="1" t="s">
        <v>237</v>
      </c>
      <c r="J116" s="1" t="s">
        <v>237</v>
      </c>
      <c r="K116" s="1" t="s">
        <v>237</v>
      </c>
      <c r="L116" s="1" t="s">
        <v>237</v>
      </c>
      <c r="M116" s="3" t="s">
        <v>237</v>
      </c>
      <c r="N116"/>
      <c r="O116"/>
      <c r="P116"/>
      <c r="R116"/>
      <c r="S116"/>
      <c r="T116"/>
      <c r="U116" s="62"/>
      <c r="V116" s="62"/>
      <c r="W116" s="62"/>
      <c r="X116" s="62"/>
      <c r="Y116" s="62"/>
      <c r="Z116" s="62"/>
      <c r="AA116" s="62"/>
      <c r="AB116" s="62"/>
      <c r="AC116" s="62"/>
      <c r="AD116" s="62"/>
    </row>
    <row r="117" spans="1:30" x14ac:dyDescent="0.25">
      <c r="A117" t="s">
        <v>199</v>
      </c>
      <c r="B117" t="s">
        <v>154</v>
      </c>
      <c r="C117"/>
      <c r="D117" t="s">
        <v>200</v>
      </c>
      <c r="E117" s="1" t="s">
        <v>237</v>
      </c>
      <c r="F117" s="90" t="s">
        <v>237</v>
      </c>
      <c r="G117" s="1" t="s">
        <v>237</v>
      </c>
      <c r="H117" s="1" t="s">
        <v>237</v>
      </c>
      <c r="I117" s="1" t="s">
        <v>237</v>
      </c>
      <c r="J117" s="1" t="s">
        <v>237</v>
      </c>
      <c r="K117" s="1" t="s">
        <v>237</v>
      </c>
      <c r="L117" s="1" t="s">
        <v>237</v>
      </c>
      <c r="M117" s="3" t="s">
        <v>237</v>
      </c>
      <c r="N117"/>
      <c r="O117"/>
      <c r="P117"/>
      <c r="R117"/>
      <c r="S117"/>
      <c r="T117" s="63"/>
      <c r="U117" s="62"/>
      <c r="V117" s="62"/>
      <c r="W117" s="62"/>
      <c r="X117" s="62"/>
      <c r="Y117" s="62"/>
      <c r="Z117" s="62"/>
      <c r="AA117" s="62"/>
      <c r="AB117" s="62"/>
      <c r="AC117" s="62"/>
      <c r="AD117" s="62"/>
    </row>
    <row r="118" spans="1:30" x14ac:dyDescent="0.25">
      <c r="A118" t="s">
        <v>199</v>
      </c>
      <c r="B118" t="s">
        <v>154</v>
      </c>
      <c r="C118"/>
      <c r="D118" t="s">
        <v>201</v>
      </c>
      <c r="E118" s="1" t="s">
        <v>237</v>
      </c>
      <c r="F118" s="90" t="s">
        <v>237</v>
      </c>
      <c r="G118" s="1" t="s">
        <v>237</v>
      </c>
      <c r="H118" s="1" t="s">
        <v>237</v>
      </c>
      <c r="I118" s="1" t="s">
        <v>237</v>
      </c>
      <c r="J118" s="1" t="s">
        <v>237</v>
      </c>
      <c r="K118" s="1" t="s">
        <v>237</v>
      </c>
      <c r="L118" s="1" t="s">
        <v>237</v>
      </c>
      <c r="M118" s="3" t="s">
        <v>237</v>
      </c>
      <c r="N118"/>
      <c r="O118"/>
      <c r="P118"/>
      <c r="R118"/>
      <c r="S118"/>
      <c r="T118" s="63"/>
      <c r="U118" s="62"/>
      <c r="V118" s="62"/>
      <c r="W118" s="62"/>
      <c r="X118" s="62"/>
      <c r="Y118" s="62"/>
      <c r="Z118" s="62"/>
      <c r="AA118" s="62"/>
      <c r="AB118" s="62"/>
      <c r="AC118" s="62"/>
      <c r="AD118" s="62"/>
    </row>
    <row r="119" spans="1:30" x14ac:dyDescent="0.25">
      <c r="A119" t="s">
        <v>199</v>
      </c>
      <c r="B119" t="s">
        <v>154</v>
      </c>
      <c r="C119" t="s">
        <v>247</v>
      </c>
      <c r="D119"/>
      <c r="E119" s="1" t="s">
        <v>237</v>
      </c>
      <c r="F119" s="90" t="s">
        <v>237</v>
      </c>
      <c r="G119" s="1" t="s">
        <v>237</v>
      </c>
      <c r="H119" s="1" t="s">
        <v>237</v>
      </c>
      <c r="I119" s="1" t="s">
        <v>237</v>
      </c>
      <c r="J119" s="1" t="s">
        <v>237</v>
      </c>
      <c r="K119" s="1" t="s">
        <v>237</v>
      </c>
      <c r="L119" s="1" t="s">
        <v>237</v>
      </c>
      <c r="M119" s="3" t="s">
        <v>237</v>
      </c>
      <c r="N119"/>
      <c r="O119"/>
      <c r="P119"/>
      <c r="R119"/>
      <c r="S119"/>
      <c r="T119" s="63"/>
      <c r="U119" s="62"/>
      <c r="V119" s="62"/>
      <c r="W119" s="62"/>
      <c r="X119" s="62"/>
      <c r="Y119" s="62"/>
      <c r="Z119" s="62"/>
      <c r="AA119" s="62"/>
      <c r="AB119" s="62"/>
      <c r="AC119" s="62"/>
      <c r="AD119" s="62"/>
    </row>
    <row r="120" spans="1:30" x14ac:dyDescent="0.25">
      <c r="C120"/>
      <c r="D120"/>
      <c r="F120" s="90"/>
      <c r="G120" s="1"/>
      <c r="H120" s="1"/>
      <c r="K120" s="1"/>
      <c r="M120" s="3"/>
      <c r="N120"/>
      <c r="O120"/>
      <c r="P120"/>
      <c r="R120"/>
      <c r="S120"/>
      <c r="T120" s="63"/>
      <c r="U120" s="62"/>
      <c r="V120" s="62"/>
      <c r="W120" s="62"/>
      <c r="X120" s="62"/>
      <c r="Y120" s="62"/>
      <c r="Z120" s="62"/>
      <c r="AA120" s="62"/>
      <c r="AB120" s="62"/>
      <c r="AC120" s="62"/>
      <c r="AD120" s="62"/>
    </row>
    <row r="121" spans="1:30" x14ac:dyDescent="0.25">
      <c r="A121" t="s">
        <v>199</v>
      </c>
      <c r="B121" t="s">
        <v>154</v>
      </c>
      <c r="C121" t="s">
        <v>203</v>
      </c>
      <c r="D121" t="s">
        <v>242</v>
      </c>
      <c r="E121" s="1" t="s">
        <v>237</v>
      </c>
      <c r="F121" s="90" t="s">
        <v>237</v>
      </c>
      <c r="G121" s="1" t="s">
        <v>237</v>
      </c>
      <c r="H121" s="1" t="s">
        <v>237</v>
      </c>
      <c r="I121" s="1" t="s">
        <v>237</v>
      </c>
      <c r="J121" s="1" t="s">
        <v>237</v>
      </c>
      <c r="K121" s="1" t="s">
        <v>237</v>
      </c>
      <c r="L121" s="1" t="s">
        <v>237</v>
      </c>
      <c r="M121" s="3" t="s">
        <v>237</v>
      </c>
      <c r="N121"/>
      <c r="O121"/>
      <c r="P121"/>
      <c r="R121"/>
      <c r="S121"/>
      <c r="T121" s="63"/>
      <c r="U121" s="62"/>
      <c r="V121" s="62"/>
      <c r="W121" s="62"/>
      <c r="X121" s="62"/>
      <c r="Y121" s="62"/>
      <c r="Z121" s="62"/>
      <c r="AA121" s="62"/>
      <c r="AB121" s="62"/>
      <c r="AC121" s="62"/>
      <c r="AD121" s="62"/>
    </row>
    <row r="122" spans="1:30" x14ac:dyDescent="0.25">
      <c r="A122" t="s">
        <v>199</v>
      </c>
      <c r="B122" t="s">
        <v>154</v>
      </c>
      <c r="C122"/>
      <c r="D122" t="s">
        <v>200</v>
      </c>
      <c r="E122" s="1" t="s">
        <v>237</v>
      </c>
      <c r="F122" s="90" t="s">
        <v>237</v>
      </c>
      <c r="G122" s="1" t="s">
        <v>237</v>
      </c>
      <c r="H122" s="1" t="s">
        <v>237</v>
      </c>
      <c r="I122" s="1" t="s">
        <v>237</v>
      </c>
      <c r="J122" s="1" t="s">
        <v>237</v>
      </c>
      <c r="K122" s="1" t="s">
        <v>237</v>
      </c>
      <c r="L122" s="1" t="s">
        <v>237</v>
      </c>
      <c r="M122" s="3" t="s">
        <v>237</v>
      </c>
      <c r="N122"/>
      <c r="O122"/>
      <c r="P122"/>
      <c r="R122"/>
      <c r="S122"/>
      <c r="T122" s="63"/>
      <c r="U122" s="62"/>
      <c r="V122" s="62"/>
      <c r="W122" s="62"/>
      <c r="X122" s="62"/>
      <c r="Y122" s="62"/>
      <c r="Z122" s="62"/>
      <c r="AA122" s="62"/>
      <c r="AB122" s="62"/>
      <c r="AC122" s="62"/>
      <c r="AD122" s="62"/>
    </row>
    <row r="123" spans="1:30" x14ac:dyDescent="0.25">
      <c r="A123" t="s">
        <v>199</v>
      </c>
      <c r="B123" t="s">
        <v>154</v>
      </c>
      <c r="C123"/>
      <c r="D123" t="s">
        <v>201</v>
      </c>
      <c r="E123" s="1" t="s">
        <v>237</v>
      </c>
      <c r="F123" s="90" t="s">
        <v>237</v>
      </c>
      <c r="G123" s="1" t="s">
        <v>237</v>
      </c>
      <c r="H123" s="1" t="s">
        <v>237</v>
      </c>
      <c r="I123" s="1" t="s">
        <v>237</v>
      </c>
      <c r="J123" s="1" t="s">
        <v>237</v>
      </c>
      <c r="K123" s="1" t="s">
        <v>237</v>
      </c>
      <c r="L123" s="1" t="s">
        <v>237</v>
      </c>
      <c r="M123" s="3" t="s">
        <v>237</v>
      </c>
      <c r="N123"/>
      <c r="O123"/>
      <c r="P123"/>
      <c r="R123"/>
      <c r="S123"/>
      <c r="T123" s="63"/>
      <c r="U123" s="62"/>
      <c r="V123" s="62"/>
      <c r="W123" s="62"/>
      <c r="X123" s="62"/>
      <c r="Y123" s="62"/>
      <c r="Z123" s="62"/>
      <c r="AA123" s="62"/>
      <c r="AB123" s="62"/>
      <c r="AC123" s="62"/>
      <c r="AD123" s="62"/>
    </row>
    <row r="124" spans="1:30" x14ac:dyDescent="0.25">
      <c r="A124" t="s">
        <v>199</v>
      </c>
      <c r="B124" t="s">
        <v>154</v>
      </c>
      <c r="C124" t="s">
        <v>252</v>
      </c>
      <c r="D124"/>
      <c r="E124" s="1" t="s">
        <v>237</v>
      </c>
      <c r="F124" s="90" t="s">
        <v>237</v>
      </c>
      <c r="G124" s="1" t="s">
        <v>237</v>
      </c>
      <c r="H124" s="1" t="s">
        <v>237</v>
      </c>
      <c r="I124" s="1" t="s">
        <v>237</v>
      </c>
      <c r="J124" s="1" t="s">
        <v>237</v>
      </c>
      <c r="K124" s="1" t="s">
        <v>237</v>
      </c>
      <c r="L124" s="1" t="s">
        <v>237</v>
      </c>
      <c r="M124" s="3" t="s">
        <v>237</v>
      </c>
      <c r="N124"/>
      <c r="O124"/>
      <c r="P124"/>
      <c r="R124"/>
      <c r="S124"/>
      <c r="T124" s="63"/>
      <c r="U124" s="62"/>
      <c r="V124" s="62"/>
      <c r="W124" s="62"/>
      <c r="X124" s="62"/>
      <c r="Y124" s="62"/>
      <c r="Z124" s="62"/>
      <c r="AA124" s="62"/>
      <c r="AB124" s="62"/>
      <c r="AC124" s="62"/>
      <c r="AD124" s="62"/>
    </row>
    <row r="125" spans="1:30" x14ac:dyDescent="0.25">
      <c r="C125"/>
      <c r="D125"/>
      <c r="F125" s="90"/>
      <c r="G125" s="1"/>
      <c r="H125" s="1"/>
      <c r="K125" s="1"/>
      <c r="M125" s="3"/>
      <c r="N125"/>
      <c r="O125"/>
      <c r="P125"/>
      <c r="R125"/>
      <c r="S125"/>
      <c r="T125" s="63"/>
      <c r="U125" s="62"/>
      <c r="V125" s="62"/>
      <c r="W125" s="62"/>
      <c r="X125" s="62"/>
      <c r="Y125" s="62"/>
      <c r="Z125" s="62"/>
      <c r="AA125" s="62"/>
      <c r="AB125" s="62"/>
      <c r="AC125" s="62"/>
      <c r="AD125" s="62"/>
    </row>
    <row r="126" spans="1:30" x14ac:dyDescent="0.25">
      <c r="A126" t="s">
        <v>199</v>
      </c>
      <c r="B126" t="s">
        <v>154</v>
      </c>
      <c r="C126" t="s">
        <v>204</v>
      </c>
      <c r="D126" t="s">
        <v>242</v>
      </c>
      <c r="E126" s="1" t="s">
        <v>237</v>
      </c>
      <c r="F126" s="90" t="s">
        <v>237</v>
      </c>
      <c r="G126" s="1" t="s">
        <v>237</v>
      </c>
      <c r="H126" s="1" t="s">
        <v>237</v>
      </c>
      <c r="I126" s="1" t="s">
        <v>237</v>
      </c>
      <c r="J126" s="1" t="s">
        <v>237</v>
      </c>
      <c r="K126" s="1" t="s">
        <v>237</v>
      </c>
      <c r="L126" s="1" t="s">
        <v>237</v>
      </c>
      <c r="M126" s="3" t="s">
        <v>237</v>
      </c>
      <c r="N126"/>
      <c r="O126"/>
      <c r="P126"/>
      <c r="R126"/>
      <c r="S126"/>
      <c r="T126" s="63"/>
      <c r="U126" s="62"/>
      <c r="V126" s="62"/>
      <c r="W126" s="62"/>
      <c r="X126" s="62"/>
      <c r="Y126" s="62"/>
      <c r="Z126" s="62"/>
      <c r="AA126" s="62"/>
      <c r="AB126" s="62"/>
      <c r="AC126" s="62"/>
      <c r="AD126" s="62"/>
    </row>
    <row r="127" spans="1:30" x14ac:dyDescent="0.25">
      <c r="A127" t="s">
        <v>199</v>
      </c>
      <c r="B127" t="s">
        <v>154</v>
      </c>
      <c r="C127"/>
      <c r="D127" t="s">
        <v>200</v>
      </c>
      <c r="E127" s="1" t="s">
        <v>237</v>
      </c>
      <c r="F127" s="90" t="s">
        <v>237</v>
      </c>
      <c r="G127" s="1" t="s">
        <v>237</v>
      </c>
      <c r="H127" s="1" t="s">
        <v>237</v>
      </c>
      <c r="I127" s="1" t="s">
        <v>237</v>
      </c>
      <c r="J127" s="1" t="s">
        <v>237</v>
      </c>
      <c r="K127" s="1" t="s">
        <v>237</v>
      </c>
      <c r="L127" s="1" t="s">
        <v>237</v>
      </c>
      <c r="M127" s="3" t="s">
        <v>237</v>
      </c>
      <c r="N127"/>
      <c r="O127"/>
      <c r="P127"/>
      <c r="R127"/>
      <c r="S127"/>
      <c r="T127" s="63"/>
      <c r="U127" s="62"/>
      <c r="V127" s="62"/>
      <c r="W127" s="62"/>
      <c r="X127" s="62"/>
      <c r="Y127" s="62"/>
      <c r="Z127" s="62"/>
      <c r="AA127" s="62"/>
      <c r="AB127" s="62"/>
      <c r="AC127" s="62"/>
      <c r="AD127" s="62"/>
    </row>
    <row r="128" spans="1:30" x14ac:dyDescent="0.25">
      <c r="A128" t="s">
        <v>199</v>
      </c>
      <c r="B128" t="s">
        <v>154</v>
      </c>
      <c r="C128"/>
      <c r="D128" t="s">
        <v>201</v>
      </c>
      <c r="E128" s="1" t="s">
        <v>237</v>
      </c>
      <c r="F128" s="90" t="s">
        <v>237</v>
      </c>
      <c r="G128" s="1" t="s">
        <v>237</v>
      </c>
      <c r="H128" s="1" t="s">
        <v>237</v>
      </c>
      <c r="I128" s="1" t="s">
        <v>237</v>
      </c>
      <c r="J128" s="1" t="s">
        <v>237</v>
      </c>
      <c r="K128" s="1" t="s">
        <v>237</v>
      </c>
      <c r="L128" s="1" t="s">
        <v>237</v>
      </c>
      <c r="M128" s="3" t="s">
        <v>237</v>
      </c>
      <c r="N128"/>
      <c r="O128"/>
      <c r="P128"/>
      <c r="R128"/>
      <c r="S128"/>
      <c r="T128" s="63"/>
      <c r="U128" s="62"/>
      <c r="V128" s="62"/>
      <c r="W128" s="62"/>
      <c r="X128" s="62"/>
      <c r="Y128" s="62"/>
      <c r="Z128" s="62"/>
      <c r="AA128" s="62"/>
      <c r="AB128" s="62"/>
      <c r="AC128" s="62"/>
      <c r="AD128" s="62"/>
    </row>
    <row r="129" spans="1:30" x14ac:dyDescent="0.25">
      <c r="A129" t="s">
        <v>199</v>
      </c>
      <c r="B129" t="s">
        <v>154</v>
      </c>
      <c r="C129" t="s">
        <v>253</v>
      </c>
      <c r="D129"/>
      <c r="E129" s="1" t="s">
        <v>237</v>
      </c>
      <c r="F129" s="90" t="s">
        <v>237</v>
      </c>
      <c r="G129" s="1" t="s">
        <v>237</v>
      </c>
      <c r="H129" s="1" t="s">
        <v>237</v>
      </c>
      <c r="I129" s="1" t="s">
        <v>237</v>
      </c>
      <c r="J129" s="1" t="s">
        <v>237</v>
      </c>
      <c r="K129" s="1" t="s">
        <v>237</v>
      </c>
      <c r="L129" s="1" t="s">
        <v>237</v>
      </c>
      <c r="M129" s="3" t="s">
        <v>237</v>
      </c>
      <c r="N129"/>
      <c r="O129"/>
      <c r="P129"/>
      <c r="R129"/>
      <c r="S129"/>
      <c r="T129" s="63"/>
      <c r="U129" s="62"/>
      <c r="V129" s="62"/>
      <c r="W129" s="62"/>
      <c r="X129" s="62"/>
      <c r="Y129" s="62"/>
      <c r="Z129" s="62"/>
      <c r="AA129" s="62"/>
      <c r="AB129" s="62"/>
      <c r="AC129" s="62"/>
      <c r="AD129" s="62"/>
    </row>
    <row r="130" spans="1:30" x14ac:dyDescent="0.25">
      <c r="C130"/>
      <c r="D130"/>
      <c r="F130" s="90"/>
      <c r="G130" s="1"/>
      <c r="H130" s="1"/>
      <c r="K130" s="1"/>
      <c r="M130" s="3"/>
      <c r="N130"/>
      <c r="O130"/>
      <c r="P130"/>
      <c r="R130"/>
      <c r="S130"/>
      <c r="T130" s="63"/>
      <c r="U130" s="62"/>
      <c r="V130" s="62"/>
      <c r="W130" s="62"/>
      <c r="X130" s="62"/>
      <c r="Y130" s="62"/>
      <c r="Z130" s="62"/>
      <c r="AA130" s="62"/>
      <c r="AB130" s="62"/>
      <c r="AC130" s="62"/>
      <c r="AD130" s="62"/>
    </row>
    <row r="131" spans="1:30" x14ac:dyDescent="0.25">
      <c r="A131" t="s">
        <v>199</v>
      </c>
      <c r="B131" t="s">
        <v>154</v>
      </c>
      <c r="C131" t="s">
        <v>221</v>
      </c>
      <c r="D131" t="s">
        <v>242</v>
      </c>
      <c r="E131" s="1" t="s">
        <v>237</v>
      </c>
      <c r="F131" s="90" t="s">
        <v>237</v>
      </c>
      <c r="G131" s="1" t="s">
        <v>237</v>
      </c>
      <c r="H131" s="1" t="s">
        <v>237</v>
      </c>
      <c r="I131" s="1" t="s">
        <v>237</v>
      </c>
      <c r="J131" s="1" t="s">
        <v>237</v>
      </c>
      <c r="K131" s="1" t="s">
        <v>237</v>
      </c>
      <c r="L131" s="1" t="s">
        <v>237</v>
      </c>
      <c r="M131" s="3" t="s">
        <v>237</v>
      </c>
      <c r="N131"/>
      <c r="O131"/>
      <c r="P131"/>
      <c r="R131"/>
      <c r="S131"/>
      <c r="T131" s="63"/>
      <c r="U131" s="62"/>
      <c r="V131" s="62"/>
      <c r="W131" s="62"/>
      <c r="X131" s="62"/>
      <c r="Y131" s="62"/>
      <c r="Z131" s="62"/>
      <c r="AA131" s="62"/>
      <c r="AB131" s="62"/>
      <c r="AC131" s="62"/>
      <c r="AD131" s="62"/>
    </row>
    <row r="132" spans="1:30" x14ac:dyDescent="0.25">
      <c r="A132" t="s">
        <v>199</v>
      </c>
      <c r="B132" t="s">
        <v>154</v>
      </c>
      <c r="C132"/>
      <c r="D132" t="s">
        <v>200</v>
      </c>
      <c r="E132" s="1" t="s">
        <v>237</v>
      </c>
      <c r="F132" s="90" t="s">
        <v>237</v>
      </c>
      <c r="G132" s="1" t="s">
        <v>237</v>
      </c>
      <c r="H132" s="1" t="s">
        <v>237</v>
      </c>
      <c r="I132" s="1" t="s">
        <v>237</v>
      </c>
      <c r="J132" s="1" t="s">
        <v>237</v>
      </c>
      <c r="K132" s="1" t="s">
        <v>237</v>
      </c>
      <c r="L132" s="1" t="s">
        <v>237</v>
      </c>
      <c r="M132" s="3" t="s">
        <v>237</v>
      </c>
      <c r="N132"/>
      <c r="O132"/>
      <c r="P132"/>
      <c r="R132"/>
      <c r="S132"/>
      <c r="T132" s="63"/>
      <c r="U132" s="62"/>
      <c r="V132" s="62"/>
      <c r="W132" s="62"/>
      <c r="X132" s="62"/>
      <c r="Y132" s="62"/>
      <c r="Z132" s="62"/>
      <c r="AA132" s="62"/>
      <c r="AB132" s="62"/>
      <c r="AC132" s="62"/>
      <c r="AD132" s="62"/>
    </row>
    <row r="133" spans="1:30" x14ac:dyDescent="0.25">
      <c r="A133" t="s">
        <v>199</v>
      </c>
      <c r="B133" t="s">
        <v>154</v>
      </c>
      <c r="C133"/>
      <c r="D133" t="s">
        <v>201</v>
      </c>
      <c r="E133" s="1" t="s">
        <v>237</v>
      </c>
      <c r="F133" s="90" t="s">
        <v>237</v>
      </c>
      <c r="G133" s="1" t="s">
        <v>237</v>
      </c>
      <c r="H133" s="1" t="s">
        <v>237</v>
      </c>
      <c r="I133" s="1" t="s">
        <v>237</v>
      </c>
      <c r="J133" s="1" t="s">
        <v>237</v>
      </c>
      <c r="K133" s="1" t="s">
        <v>237</v>
      </c>
      <c r="L133" s="1" t="s">
        <v>237</v>
      </c>
      <c r="M133" s="3" t="s">
        <v>237</v>
      </c>
      <c r="N133"/>
      <c r="O133"/>
      <c r="P133"/>
      <c r="R133"/>
      <c r="S133"/>
      <c r="T133" s="63"/>
      <c r="U133" s="62"/>
      <c r="V133" s="62"/>
      <c r="W133" s="62"/>
      <c r="X133" s="62"/>
      <c r="Y133" s="62"/>
      <c r="Z133" s="62"/>
      <c r="AA133" s="62"/>
      <c r="AB133" s="62"/>
      <c r="AC133" s="62"/>
      <c r="AD133" s="62"/>
    </row>
    <row r="134" spans="1:30" x14ac:dyDescent="0.25">
      <c r="A134" t="s">
        <v>199</v>
      </c>
      <c r="B134" t="s">
        <v>154</v>
      </c>
      <c r="C134" t="s">
        <v>254</v>
      </c>
      <c r="D134"/>
      <c r="E134" s="1" t="s">
        <v>237</v>
      </c>
      <c r="F134" s="90" t="s">
        <v>237</v>
      </c>
      <c r="G134" s="1" t="s">
        <v>237</v>
      </c>
      <c r="H134" s="1" t="s">
        <v>237</v>
      </c>
      <c r="I134" s="1" t="s">
        <v>237</v>
      </c>
      <c r="J134" s="1" t="s">
        <v>237</v>
      </c>
      <c r="K134" s="1" t="s">
        <v>237</v>
      </c>
      <c r="L134" s="1" t="s">
        <v>237</v>
      </c>
      <c r="M134" s="3" t="s">
        <v>237</v>
      </c>
      <c r="N134"/>
      <c r="O134"/>
      <c r="P134"/>
      <c r="R134"/>
      <c r="S134"/>
      <c r="T134" s="63"/>
      <c r="U134" s="62"/>
      <c r="V134" s="62"/>
      <c r="W134" s="62"/>
      <c r="X134" s="62"/>
      <c r="Y134" s="62"/>
      <c r="Z134" s="62"/>
      <c r="AA134" s="62"/>
      <c r="AB134" s="62"/>
      <c r="AC134" s="62"/>
      <c r="AD134" s="62"/>
    </row>
    <row r="135" spans="1:30" x14ac:dyDescent="0.25">
      <c r="C135"/>
      <c r="D135"/>
      <c r="F135" s="90"/>
      <c r="G135" s="1"/>
      <c r="H135" s="1"/>
      <c r="K135" s="1"/>
      <c r="M135" s="3"/>
      <c r="N135"/>
      <c r="O135"/>
      <c r="P135"/>
      <c r="R135"/>
      <c r="S135"/>
      <c r="T135" s="63"/>
      <c r="U135" s="62"/>
      <c r="V135" s="62"/>
      <c r="W135" s="62"/>
      <c r="X135" s="62"/>
      <c r="Y135" s="62"/>
      <c r="Z135" s="62"/>
      <c r="AA135" s="62"/>
      <c r="AB135" s="62"/>
      <c r="AC135" s="62"/>
      <c r="AD135" s="62"/>
    </row>
    <row r="136" spans="1:30" x14ac:dyDescent="0.25">
      <c r="A136" t="s">
        <v>199</v>
      </c>
      <c r="B136" t="s">
        <v>154</v>
      </c>
      <c r="C136">
        <v>1</v>
      </c>
      <c r="D136" t="s">
        <v>242</v>
      </c>
      <c r="E136" s="1" t="s">
        <v>237</v>
      </c>
      <c r="F136" s="90" t="s">
        <v>237</v>
      </c>
      <c r="G136" s="1" t="s">
        <v>237</v>
      </c>
      <c r="H136" s="1" t="s">
        <v>237</v>
      </c>
      <c r="I136" s="1" t="s">
        <v>237</v>
      </c>
      <c r="J136" s="1" t="s">
        <v>237</v>
      </c>
      <c r="K136" s="1" t="s">
        <v>237</v>
      </c>
      <c r="L136" s="1" t="s">
        <v>237</v>
      </c>
      <c r="M136" s="3" t="s">
        <v>237</v>
      </c>
      <c r="N136"/>
      <c r="O136"/>
      <c r="P136"/>
      <c r="R136"/>
      <c r="S136"/>
      <c r="T136" s="63"/>
      <c r="U136" s="62"/>
      <c r="V136" s="62"/>
      <c r="W136" s="62"/>
      <c r="X136" s="62"/>
      <c r="Y136" s="62"/>
      <c r="Z136" s="62"/>
      <c r="AA136" s="62"/>
      <c r="AB136" s="62"/>
      <c r="AC136" s="62"/>
      <c r="AD136" s="62"/>
    </row>
    <row r="137" spans="1:30" x14ac:dyDescent="0.25">
      <c r="A137" t="s">
        <v>199</v>
      </c>
      <c r="B137" t="s">
        <v>154</v>
      </c>
      <c r="C137"/>
      <c r="D137" t="s">
        <v>200</v>
      </c>
      <c r="E137" s="1" t="s">
        <v>237</v>
      </c>
      <c r="F137" s="90" t="s">
        <v>237</v>
      </c>
      <c r="G137" s="1" t="s">
        <v>237</v>
      </c>
      <c r="H137" s="1" t="s">
        <v>237</v>
      </c>
      <c r="I137" s="1" t="s">
        <v>237</v>
      </c>
      <c r="J137" s="1" t="s">
        <v>237</v>
      </c>
      <c r="K137" s="1" t="s">
        <v>237</v>
      </c>
      <c r="L137" s="1" t="s">
        <v>237</v>
      </c>
      <c r="M137" s="3" t="s">
        <v>237</v>
      </c>
      <c r="N137"/>
      <c r="O137"/>
      <c r="P137"/>
      <c r="R137"/>
      <c r="S137"/>
      <c r="T137" s="63"/>
      <c r="U137" s="62"/>
      <c r="V137" s="62"/>
      <c r="W137" s="62"/>
      <c r="X137" s="62"/>
      <c r="Y137" s="62"/>
      <c r="Z137" s="62"/>
      <c r="AA137" s="62"/>
      <c r="AB137" s="62"/>
      <c r="AC137" s="62"/>
      <c r="AD137" s="62"/>
    </row>
    <row r="138" spans="1:30" x14ac:dyDescent="0.25">
      <c r="A138" t="s">
        <v>199</v>
      </c>
      <c r="B138" t="s">
        <v>154</v>
      </c>
      <c r="C138"/>
      <c r="D138" t="s">
        <v>201</v>
      </c>
      <c r="E138" s="1" t="s">
        <v>237</v>
      </c>
      <c r="F138" s="90" t="s">
        <v>237</v>
      </c>
      <c r="G138" s="1" t="s">
        <v>237</v>
      </c>
      <c r="H138" s="1" t="s">
        <v>237</v>
      </c>
      <c r="I138" s="1" t="s">
        <v>237</v>
      </c>
      <c r="J138" s="1" t="s">
        <v>237</v>
      </c>
      <c r="K138" s="1" t="s">
        <v>237</v>
      </c>
      <c r="L138" s="1" t="s">
        <v>237</v>
      </c>
      <c r="M138" s="3" t="s">
        <v>237</v>
      </c>
      <c r="N138"/>
      <c r="O138"/>
      <c r="P138"/>
      <c r="R138"/>
      <c r="S138"/>
      <c r="T138" s="63"/>
      <c r="U138" s="62"/>
      <c r="V138" s="62"/>
      <c r="W138" s="62"/>
      <c r="X138" s="62"/>
      <c r="Y138" s="62"/>
      <c r="Z138" s="62"/>
      <c r="AA138" s="62"/>
      <c r="AB138" s="62"/>
      <c r="AC138" s="62"/>
      <c r="AD138" s="62"/>
    </row>
    <row r="139" spans="1:30" x14ac:dyDescent="0.25">
      <c r="A139" t="s">
        <v>199</v>
      </c>
      <c r="B139" t="s">
        <v>154</v>
      </c>
      <c r="C139" t="s">
        <v>325</v>
      </c>
      <c r="D139"/>
      <c r="E139" s="1" t="s">
        <v>237</v>
      </c>
      <c r="F139" s="90" t="s">
        <v>237</v>
      </c>
      <c r="G139" s="1" t="s">
        <v>237</v>
      </c>
      <c r="H139" s="1" t="s">
        <v>237</v>
      </c>
      <c r="I139" s="1" t="s">
        <v>237</v>
      </c>
      <c r="J139" s="1" t="s">
        <v>237</v>
      </c>
      <c r="K139" s="1" t="s">
        <v>237</v>
      </c>
      <c r="L139" s="1" t="s">
        <v>237</v>
      </c>
      <c r="M139" s="3" t="s">
        <v>237</v>
      </c>
      <c r="N139"/>
      <c r="O139"/>
      <c r="P139"/>
      <c r="R139"/>
      <c r="S139"/>
      <c r="T139" s="63"/>
      <c r="U139" s="62"/>
      <c r="V139" s="62"/>
      <c r="W139" s="62"/>
      <c r="X139" s="62"/>
      <c r="Y139" s="62"/>
      <c r="Z139" s="62"/>
      <c r="AA139" s="62"/>
      <c r="AB139" s="62"/>
      <c r="AC139" s="62"/>
      <c r="AD139" s="62"/>
    </row>
    <row r="140" spans="1:30" x14ac:dyDescent="0.25">
      <c r="C140"/>
      <c r="D140"/>
      <c r="F140" s="90"/>
      <c r="G140" s="1"/>
      <c r="H140" s="1"/>
      <c r="K140" s="1"/>
      <c r="M140" s="3"/>
      <c r="N140"/>
      <c r="O140"/>
      <c r="P140"/>
      <c r="R140"/>
      <c r="S140"/>
      <c r="T140" s="63"/>
      <c r="U140" s="62"/>
      <c r="V140" s="62"/>
      <c r="W140" s="62"/>
      <c r="X140" s="62"/>
      <c r="Y140" s="62"/>
      <c r="Z140" s="62"/>
      <c r="AA140" s="62"/>
      <c r="AB140" s="62"/>
      <c r="AC140" s="62"/>
      <c r="AD140" s="62"/>
    </row>
    <row r="141" spans="1:30" x14ac:dyDescent="0.25">
      <c r="A141" t="s">
        <v>199</v>
      </c>
      <c r="B141" t="s">
        <v>154</v>
      </c>
      <c r="C141">
        <v>2</v>
      </c>
      <c r="D141" t="s">
        <v>242</v>
      </c>
      <c r="E141" s="1" t="s">
        <v>237</v>
      </c>
      <c r="F141" s="90" t="s">
        <v>237</v>
      </c>
      <c r="G141" s="1" t="s">
        <v>237</v>
      </c>
      <c r="H141" s="1" t="s">
        <v>237</v>
      </c>
      <c r="I141" s="1" t="s">
        <v>237</v>
      </c>
      <c r="J141" s="1" t="s">
        <v>237</v>
      </c>
      <c r="K141" s="1" t="s">
        <v>237</v>
      </c>
      <c r="L141" s="1" t="s">
        <v>237</v>
      </c>
      <c r="M141" s="3" t="s">
        <v>237</v>
      </c>
      <c r="N141"/>
      <c r="O141"/>
      <c r="P141"/>
      <c r="R141"/>
      <c r="S141"/>
      <c r="T141" s="63"/>
      <c r="U141" s="62"/>
      <c r="V141" s="62"/>
      <c r="W141" s="62"/>
      <c r="X141" s="62"/>
      <c r="Y141" s="62"/>
      <c r="Z141" s="62"/>
      <c r="AA141" s="62"/>
      <c r="AB141" s="62"/>
      <c r="AC141" s="62"/>
      <c r="AD141" s="62"/>
    </row>
    <row r="142" spans="1:30" x14ac:dyDescent="0.25">
      <c r="A142" t="s">
        <v>199</v>
      </c>
      <c r="B142" t="s">
        <v>154</v>
      </c>
      <c r="C142"/>
      <c r="D142" t="s">
        <v>200</v>
      </c>
      <c r="E142" s="1" t="s">
        <v>237</v>
      </c>
      <c r="F142" s="90" t="s">
        <v>237</v>
      </c>
      <c r="G142" s="1" t="s">
        <v>237</v>
      </c>
      <c r="H142" s="1" t="s">
        <v>237</v>
      </c>
      <c r="I142" s="1" t="s">
        <v>237</v>
      </c>
      <c r="J142" s="1" t="s">
        <v>237</v>
      </c>
      <c r="K142" s="1" t="s">
        <v>237</v>
      </c>
      <c r="L142" s="1" t="s">
        <v>237</v>
      </c>
      <c r="M142" s="3" t="s">
        <v>237</v>
      </c>
      <c r="N142"/>
      <c r="O142"/>
      <c r="P142"/>
      <c r="R142"/>
      <c r="S142"/>
      <c r="T142" s="63"/>
      <c r="U142" s="62"/>
      <c r="V142" s="62"/>
      <c r="W142" s="62"/>
      <c r="X142" s="62"/>
      <c r="Y142" s="62"/>
      <c r="Z142" s="62"/>
      <c r="AA142" s="62"/>
      <c r="AB142" s="62"/>
      <c r="AC142" s="62"/>
      <c r="AD142" s="62"/>
    </row>
    <row r="143" spans="1:30" x14ac:dyDescent="0.25">
      <c r="A143" t="s">
        <v>199</v>
      </c>
      <c r="B143" t="s">
        <v>154</v>
      </c>
      <c r="C143"/>
      <c r="D143" t="s">
        <v>201</v>
      </c>
      <c r="E143" s="1" t="s">
        <v>237</v>
      </c>
      <c r="F143" s="90" t="s">
        <v>237</v>
      </c>
      <c r="G143" s="1" t="s">
        <v>237</v>
      </c>
      <c r="H143" s="1" t="s">
        <v>237</v>
      </c>
      <c r="I143" s="1" t="s">
        <v>237</v>
      </c>
      <c r="J143" s="1" t="s">
        <v>237</v>
      </c>
      <c r="K143" s="1" t="s">
        <v>237</v>
      </c>
      <c r="L143" s="1" t="s">
        <v>237</v>
      </c>
      <c r="M143" s="3" t="s">
        <v>237</v>
      </c>
      <c r="N143"/>
      <c r="O143"/>
      <c r="P143"/>
      <c r="R143"/>
      <c r="S143"/>
      <c r="T143" s="63"/>
      <c r="U143" s="62"/>
      <c r="V143" s="62"/>
      <c r="W143" s="62"/>
      <c r="X143" s="62"/>
      <c r="Y143" s="62"/>
      <c r="Z143" s="62"/>
      <c r="AA143" s="62"/>
      <c r="AB143" s="62"/>
      <c r="AC143" s="62"/>
      <c r="AD143" s="62"/>
    </row>
    <row r="144" spans="1:30" x14ac:dyDescent="0.25">
      <c r="A144" t="s">
        <v>199</v>
      </c>
      <c r="B144" t="s">
        <v>154</v>
      </c>
      <c r="C144" t="s">
        <v>326</v>
      </c>
      <c r="D144"/>
      <c r="E144" s="1" t="s">
        <v>237</v>
      </c>
      <c r="F144" s="90" t="s">
        <v>237</v>
      </c>
      <c r="G144" s="1" t="s">
        <v>237</v>
      </c>
      <c r="H144" s="1" t="s">
        <v>237</v>
      </c>
      <c r="I144" s="1" t="s">
        <v>237</v>
      </c>
      <c r="J144" s="1" t="s">
        <v>237</v>
      </c>
      <c r="K144" s="1" t="s">
        <v>237</v>
      </c>
      <c r="L144" s="1" t="s">
        <v>237</v>
      </c>
      <c r="M144" s="3" t="s">
        <v>237</v>
      </c>
      <c r="N144"/>
      <c r="O144"/>
      <c r="P144"/>
      <c r="R144"/>
      <c r="S144"/>
      <c r="T144" s="63"/>
      <c r="U144" s="62"/>
      <c r="V144" s="62"/>
      <c r="W144" s="62"/>
      <c r="X144" s="62"/>
      <c r="Y144" s="62"/>
      <c r="Z144" s="62"/>
      <c r="AA144" s="62"/>
      <c r="AB144" s="62"/>
      <c r="AC144" s="62"/>
      <c r="AD144" s="62"/>
    </row>
    <row r="145" spans="1:30" x14ac:dyDescent="0.25">
      <c r="C145"/>
      <c r="D145"/>
      <c r="F145" s="90"/>
      <c r="G145" s="1"/>
      <c r="H145" s="1"/>
      <c r="K145" s="1"/>
      <c r="M145" s="3"/>
      <c r="N145"/>
      <c r="O145"/>
      <c r="P145"/>
      <c r="R145"/>
      <c r="S145"/>
      <c r="T145" s="63"/>
      <c r="U145" s="62"/>
      <c r="V145" s="62"/>
      <c r="W145" s="62"/>
      <c r="X145" s="62"/>
      <c r="Y145" s="62"/>
      <c r="Z145" s="62"/>
      <c r="AA145" s="62"/>
      <c r="AB145" s="62"/>
      <c r="AC145" s="62"/>
      <c r="AD145" s="62"/>
    </row>
    <row r="146" spans="1:30" x14ac:dyDescent="0.25">
      <c r="A146" t="s">
        <v>199</v>
      </c>
      <c r="B146" t="s">
        <v>154</v>
      </c>
      <c r="C146">
        <v>3</v>
      </c>
      <c r="D146" t="s">
        <v>242</v>
      </c>
      <c r="E146" s="1" t="s">
        <v>237</v>
      </c>
      <c r="F146" s="90" t="s">
        <v>237</v>
      </c>
      <c r="G146" s="1" t="s">
        <v>237</v>
      </c>
      <c r="H146" s="1" t="s">
        <v>237</v>
      </c>
      <c r="I146" s="1" t="s">
        <v>237</v>
      </c>
      <c r="J146" s="1" t="s">
        <v>237</v>
      </c>
      <c r="K146" s="1" t="s">
        <v>237</v>
      </c>
      <c r="L146" s="1" t="s">
        <v>237</v>
      </c>
      <c r="M146" s="3" t="s">
        <v>237</v>
      </c>
      <c r="N146"/>
      <c r="O146"/>
      <c r="P146"/>
      <c r="R146"/>
      <c r="S146"/>
    </row>
    <row r="147" spans="1:30" x14ac:dyDescent="0.25">
      <c r="A147" t="s">
        <v>199</v>
      </c>
      <c r="B147" t="s">
        <v>154</v>
      </c>
      <c r="C147"/>
      <c r="D147" t="s">
        <v>200</v>
      </c>
      <c r="E147" s="1" t="s">
        <v>237</v>
      </c>
      <c r="F147" s="90" t="s">
        <v>237</v>
      </c>
      <c r="G147" s="1" t="s">
        <v>237</v>
      </c>
      <c r="H147" s="1" t="s">
        <v>237</v>
      </c>
      <c r="I147" s="1" t="s">
        <v>237</v>
      </c>
      <c r="J147" s="1" t="s">
        <v>237</v>
      </c>
      <c r="K147" s="1" t="s">
        <v>237</v>
      </c>
      <c r="L147" s="1" t="s">
        <v>237</v>
      </c>
      <c r="M147" s="3" t="s">
        <v>237</v>
      </c>
      <c r="N147"/>
      <c r="O147"/>
      <c r="P147"/>
      <c r="R147"/>
      <c r="S147"/>
    </row>
    <row r="148" spans="1:30" x14ac:dyDescent="0.25">
      <c r="A148" t="s">
        <v>199</v>
      </c>
      <c r="B148" t="s">
        <v>154</v>
      </c>
      <c r="C148"/>
      <c r="D148" t="s">
        <v>201</v>
      </c>
      <c r="E148" s="1" t="s">
        <v>237</v>
      </c>
      <c r="F148" s="90" t="s">
        <v>237</v>
      </c>
      <c r="G148" s="1" t="s">
        <v>237</v>
      </c>
      <c r="H148" s="1" t="s">
        <v>237</v>
      </c>
      <c r="I148" s="1" t="s">
        <v>237</v>
      </c>
      <c r="J148" s="1" t="s">
        <v>237</v>
      </c>
      <c r="K148" s="1" t="s">
        <v>237</v>
      </c>
      <c r="L148" s="1" t="s">
        <v>237</v>
      </c>
      <c r="M148" s="3" t="s">
        <v>237</v>
      </c>
      <c r="N148"/>
      <c r="O148"/>
      <c r="P148"/>
      <c r="R148"/>
      <c r="S148"/>
    </row>
    <row r="149" spans="1:30" x14ac:dyDescent="0.25">
      <c r="A149" t="s">
        <v>199</v>
      </c>
      <c r="B149" t="s">
        <v>154</v>
      </c>
      <c r="C149" t="s">
        <v>327</v>
      </c>
      <c r="D149"/>
      <c r="E149" s="1" t="s">
        <v>237</v>
      </c>
      <c r="F149" s="90" t="s">
        <v>237</v>
      </c>
      <c r="G149" s="1" t="s">
        <v>237</v>
      </c>
      <c r="H149" s="1" t="s">
        <v>237</v>
      </c>
      <c r="I149" s="1" t="s">
        <v>237</v>
      </c>
      <c r="J149" s="1" t="s">
        <v>237</v>
      </c>
      <c r="K149" s="1" t="s">
        <v>237</v>
      </c>
      <c r="L149" s="1" t="s">
        <v>237</v>
      </c>
      <c r="M149" s="3" t="s">
        <v>237</v>
      </c>
      <c r="N149"/>
      <c r="O149"/>
      <c r="P149"/>
      <c r="R149"/>
      <c r="S149"/>
    </row>
    <row r="150" spans="1:30" x14ac:dyDescent="0.25">
      <c r="C150"/>
      <c r="D150"/>
      <c r="F150" s="90"/>
      <c r="G150" s="1"/>
      <c r="H150" s="1"/>
      <c r="K150" s="1"/>
      <c r="M150" s="3"/>
      <c r="N150"/>
      <c r="O150"/>
      <c r="P150"/>
      <c r="R150"/>
      <c r="S150"/>
    </row>
    <row r="151" spans="1:30" x14ac:dyDescent="0.25">
      <c r="A151" t="s">
        <v>199</v>
      </c>
      <c r="B151" t="s">
        <v>154</v>
      </c>
      <c r="C151">
        <v>4</v>
      </c>
      <c r="D151" t="s">
        <v>242</v>
      </c>
      <c r="E151" s="1" t="s">
        <v>237</v>
      </c>
      <c r="F151" s="90" t="s">
        <v>237</v>
      </c>
      <c r="G151" s="1" t="s">
        <v>237</v>
      </c>
      <c r="H151" s="1" t="s">
        <v>237</v>
      </c>
      <c r="I151" s="1" t="s">
        <v>237</v>
      </c>
      <c r="J151" s="1" t="s">
        <v>237</v>
      </c>
      <c r="K151" s="1" t="s">
        <v>237</v>
      </c>
      <c r="L151" s="1" t="s">
        <v>237</v>
      </c>
      <c r="M151" s="3" t="s">
        <v>237</v>
      </c>
      <c r="N151"/>
      <c r="O151"/>
      <c r="P151"/>
      <c r="R151"/>
      <c r="S151"/>
    </row>
    <row r="152" spans="1:30" x14ac:dyDescent="0.25">
      <c r="A152" t="s">
        <v>199</v>
      </c>
      <c r="B152" t="s">
        <v>154</v>
      </c>
      <c r="C152"/>
      <c r="D152" t="s">
        <v>200</v>
      </c>
      <c r="E152" s="1" t="s">
        <v>237</v>
      </c>
      <c r="F152" s="90" t="s">
        <v>237</v>
      </c>
      <c r="G152" s="1" t="s">
        <v>237</v>
      </c>
      <c r="H152" s="1" t="s">
        <v>237</v>
      </c>
      <c r="I152" s="1" t="s">
        <v>237</v>
      </c>
      <c r="J152" s="1" t="s">
        <v>237</v>
      </c>
      <c r="K152" s="1" t="s">
        <v>237</v>
      </c>
      <c r="L152" s="1" t="s">
        <v>237</v>
      </c>
      <c r="M152" s="3" t="s">
        <v>237</v>
      </c>
      <c r="N152"/>
      <c r="O152"/>
      <c r="P152"/>
      <c r="R152"/>
      <c r="S152"/>
    </row>
    <row r="153" spans="1:30" x14ac:dyDescent="0.25">
      <c r="A153" t="s">
        <v>199</v>
      </c>
      <c r="B153" t="s">
        <v>154</v>
      </c>
      <c r="C153"/>
      <c r="D153" t="s">
        <v>201</v>
      </c>
      <c r="E153" s="1" t="s">
        <v>237</v>
      </c>
      <c r="F153" s="90" t="s">
        <v>237</v>
      </c>
      <c r="G153" s="1" t="s">
        <v>237</v>
      </c>
      <c r="H153" s="1" t="s">
        <v>237</v>
      </c>
      <c r="I153" s="1" t="s">
        <v>237</v>
      </c>
      <c r="J153" s="1" t="s">
        <v>237</v>
      </c>
      <c r="K153" s="1" t="s">
        <v>237</v>
      </c>
      <c r="L153" s="1" t="s">
        <v>237</v>
      </c>
      <c r="M153" s="3" t="s">
        <v>237</v>
      </c>
      <c r="N153"/>
      <c r="O153"/>
      <c r="P153"/>
      <c r="R153"/>
      <c r="S153"/>
    </row>
    <row r="154" spans="1:30" x14ac:dyDescent="0.25">
      <c r="A154" t="s">
        <v>199</v>
      </c>
      <c r="B154" t="s">
        <v>154</v>
      </c>
      <c r="C154" t="s">
        <v>328</v>
      </c>
      <c r="D154"/>
      <c r="E154" s="1" t="s">
        <v>237</v>
      </c>
      <c r="F154" s="90" t="s">
        <v>237</v>
      </c>
      <c r="G154" s="1" t="s">
        <v>237</v>
      </c>
      <c r="H154" s="1" t="s">
        <v>237</v>
      </c>
      <c r="I154" s="1" t="s">
        <v>237</v>
      </c>
      <c r="J154" s="1" t="s">
        <v>237</v>
      </c>
      <c r="K154" s="1" t="s">
        <v>237</v>
      </c>
      <c r="L154" s="1" t="s">
        <v>237</v>
      </c>
      <c r="M154" s="3" t="s">
        <v>237</v>
      </c>
      <c r="N154"/>
      <c r="O154"/>
      <c r="P154"/>
      <c r="R154"/>
      <c r="S154"/>
    </row>
    <row r="155" spans="1:30" x14ac:dyDescent="0.25">
      <c r="C155"/>
      <c r="D155"/>
      <c r="F155" s="90"/>
      <c r="G155" s="1"/>
      <c r="H155" s="1"/>
      <c r="K155" s="1"/>
      <c r="M155" s="3"/>
      <c r="N155"/>
      <c r="O155"/>
      <c r="P155"/>
      <c r="R155"/>
      <c r="S155"/>
    </row>
    <row r="156" spans="1:30" x14ac:dyDescent="0.25">
      <c r="A156" t="s">
        <v>199</v>
      </c>
      <c r="B156" t="s">
        <v>154</v>
      </c>
      <c r="C156">
        <v>7</v>
      </c>
      <c r="D156" t="s">
        <v>242</v>
      </c>
      <c r="E156" s="1" t="s">
        <v>237</v>
      </c>
      <c r="F156" s="90" t="s">
        <v>237</v>
      </c>
      <c r="G156" s="1" t="s">
        <v>237</v>
      </c>
      <c r="H156" s="1" t="s">
        <v>237</v>
      </c>
      <c r="I156" s="1" t="s">
        <v>237</v>
      </c>
      <c r="J156" s="1" t="s">
        <v>237</v>
      </c>
      <c r="K156" s="1" t="s">
        <v>237</v>
      </c>
      <c r="L156" s="1" t="s">
        <v>237</v>
      </c>
      <c r="M156" s="3" t="s">
        <v>237</v>
      </c>
      <c r="N156"/>
      <c r="O156"/>
      <c r="P156"/>
      <c r="R156"/>
      <c r="S156"/>
    </row>
    <row r="157" spans="1:30" x14ac:dyDescent="0.25">
      <c r="A157" t="s">
        <v>199</v>
      </c>
      <c r="B157" t="s">
        <v>154</v>
      </c>
      <c r="C157"/>
      <c r="D157" t="s">
        <v>200</v>
      </c>
      <c r="E157" s="1" t="s">
        <v>237</v>
      </c>
      <c r="F157" s="90" t="s">
        <v>237</v>
      </c>
      <c r="G157" s="1" t="s">
        <v>237</v>
      </c>
      <c r="H157" s="1" t="s">
        <v>237</v>
      </c>
      <c r="I157" s="1" t="s">
        <v>237</v>
      </c>
      <c r="J157" s="1" t="s">
        <v>237</v>
      </c>
      <c r="K157" s="1" t="s">
        <v>237</v>
      </c>
      <c r="L157" s="1" t="s">
        <v>237</v>
      </c>
      <c r="M157" s="3" t="s">
        <v>237</v>
      </c>
      <c r="N157"/>
      <c r="O157"/>
      <c r="P157"/>
      <c r="R157"/>
      <c r="S157"/>
    </row>
    <row r="158" spans="1:30" x14ac:dyDescent="0.25">
      <c r="A158" t="s">
        <v>199</v>
      </c>
      <c r="B158" t="s">
        <v>154</v>
      </c>
      <c r="C158"/>
      <c r="D158" t="s">
        <v>201</v>
      </c>
      <c r="E158" s="1" t="s">
        <v>237</v>
      </c>
      <c r="F158" s="90" t="s">
        <v>237</v>
      </c>
      <c r="G158" s="1" t="s">
        <v>237</v>
      </c>
      <c r="H158" s="1" t="s">
        <v>237</v>
      </c>
      <c r="I158" s="1" t="s">
        <v>237</v>
      </c>
      <c r="J158" s="1" t="s">
        <v>237</v>
      </c>
      <c r="K158" s="1" t="s">
        <v>237</v>
      </c>
      <c r="L158" s="1" t="s">
        <v>237</v>
      </c>
      <c r="M158" s="3" t="s">
        <v>237</v>
      </c>
      <c r="N158"/>
      <c r="O158"/>
      <c r="P158"/>
      <c r="R158"/>
      <c r="S158"/>
    </row>
    <row r="159" spans="1:30" x14ac:dyDescent="0.25">
      <c r="A159" t="s">
        <v>199</v>
      </c>
      <c r="B159" t="s">
        <v>154</v>
      </c>
      <c r="C159" t="s">
        <v>342</v>
      </c>
      <c r="D159"/>
      <c r="E159" s="1" t="s">
        <v>237</v>
      </c>
      <c r="F159" s="90" t="s">
        <v>237</v>
      </c>
      <c r="G159" s="1" t="s">
        <v>237</v>
      </c>
      <c r="H159" s="1" t="s">
        <v>237</v>
      </c>
      <c r="I159" s="1" t="s">
        <v>237</v>
      </c>
      <c r="J159" s="1" t="s">
        <v>237</v>
      </c>
      <c r="K159" s="1" t="s">
        <v>237</v>
      </c>
      <c r="L159" s="1" t="s">
        <v>237</v>
      </c>
      <c r="M159" s="3" t="s">
        <v>237</v>
      </c>
      <c r="N159"/>
      <c r="O159"/>
      <c r="P159"/>
      <c r="R159"/>
      <c r="S159"/>
    </row>
    <row r="160" spans="1:30" x14ac:dyDescent="0.25">
      <c r="C160"/>
      <c r="D160"/>
      <c r="F160" s="90"/>
      <c r="G160" s="1"/>
      <c r="H160" s="1"/>
      <c r="K160" s="1"/>
      <c r="M160" s="3"/>
      <c r="N160"/>
      <c r="O160"/>
      <c r="P160"/>
    </row>
    <row r="161" spans="1:16" x14ac:dyDescent="0.25">
      <c r="A161" t="s">
        <v>199</v>
      </c>
      <c r="B161" t="s">
        <v>154</v>
      </c>
      <c r="C161">
        <v>8</v>
      </c>
      <c r="D161" t="s">
        <v>242</v>
      </c>
      <c r="E161" s="1" t="s">
        <v>237</v>
      </c>
      <c r="F161" s="90" t="s">
        <v>237</v>
      </c>
      <c r="G161" s="1" t="s">
        <v>237</v>
      </c>
      <c r="H161" s="1" t="s">
        <v>237</v>
      </c>
      <c r="I161" s="1" t="s">
        <v>237</v>
      </c>
      <c r="J161" s="1" t="s">
        <v>237</v>
      </c>
      <c r="K161" s="1" t="s">
        <v>237</v>
      </c>
      <c r="L161" s="1" t="s">
        <v>237</v>
      </c>
      <c r="M161" s="3" t="s">
        <v>237</v>
      </c>
      <c r="N161"/>
      <c r="O161"/>
      <c r="P161"/>
    </row>
    <row r="162" spans="1:16" x14ac:dyDescent="0.25">
      <c r="A162" t="s">
        <v>199</v>
      </c>
      <c r="B162" t="s">
        <v>154</v>
      </c>
      <c r="C162"/>
      <c r="D162" t="s">
        <v>200</v>
      </c>
      <c r="E162" s="1" t="s">
        <v>237</v>
      </c>
      <c r="F162" s="90" t="s">
        <v>237</v>
      </c>
      <c r="G162" s="1" t="s">
        <v>237</v>
      </c>
      <c r="H162" s="1" t="s">
        <v>237</v>
      </c>
      <c r="I162" s="1" t="s">
        <v>237</v>
      </c>
      <c r="J162" s="1" t="s">
        <v>237</v>
      </c>
      <c r="K162" s="1" t="s">
        <v>237</v>
      </c>
      <c r="L162" s="1" t="s">
        <v>237</v>
      </c>
      <c r="M162" s="3" t="s">
        <v>237</v>
      </c>
      <c r="N162"/>
      <c r="O162"/>
      <c r="P162"/>
    </row>
    <row r="163" spans="1:16" x14ac:dyDescent="0.25">
      <c r="A163" t="s">
        <v>199</v>
      </c>
      <c r="B163" t="s">
        <v>154</v>
      </c>
      <c r="C163"/>
      <c r="D163" t="s">
        <v>201</v>
      </c>
      <c r="E163" s="1" t="s">
        <v>237</v>
      </c>
      <c r="F163" s="90" t="s">
        <v>237</v>
      </c>
      <c r="G163" s="1" t="s">
        <v>237</v>
      </c>
      <c r="H163" s="1" t="s">
        <v>237</v>
      </c>
      <c r="I163" s="1" t="s">
        <v>237</v>
      </c>
      <c r="J163" s="1" t="s">
        <v>237</v>
      </c>
      <c r="K163" s="1" t="s">
        <v>237</v>
      </c>
      <c r="L163" s="1" t="s">
        <v>237</v>
      </c>
      <c r="M163" s="3" t="s">
        <v>237</v>
      </c>
      <c r="N163"/>
      <c r="O163"/>
      <c r="P163"/>
    </row>
    <row r="164" spans="1:16" x14ac:dyDescent="0.25">
      <c r="A164" t="s">
        <v>199</v>
      </c>
      <c r="B164" t="s">
        <v>154</v>
      </c>
      <c r="C164" t="s">
        <v>343</v>
      </c>
      <c r="D164"/>
      <c r="E164" s="1" t="s">
        <v>237</v>
      </c>
      <c r="F164" s="90" t="s">
        <v>237</v>
      </c>
      <c r="G164" s="1" t="s">
        <v>237</v>
      </c>
      <c r="H164" s="1" t="s">
        <v>237</v>
      </c>
      <c r="I164" s="1" t="s">
        <v>237</v>
      </c>
      <c r="J164" s="1" t="s">
        <v>237</v>
      </c>
      <c r="K164" s="1" t="s">
        <v>237</v>
      </c>
      <c r="L164" s="1" t="s">
        <v>237</v>
      </c>
      <c r="M164" s="3" t="s">
        <v>237</v>
      </c>
      <c r="N164"/>
      <c r="O164"/>
      <c r="P164"/>
    </row>
    <row r="165" spans="1:16" x14ac:dyDescent="0.25">
      <c r="C165"/>
      <c r="D165"/>
      <c r="F165" s="90"/>
      <c r="G165" s="1"/>
      <c r="H165" s="1"/>
      <c r="K165" s="1"/>
      <c r="M165" s="3"/>
      <c r="N165"/>
      <c r="O165"/>
      <c r="P165"/>
    </row>
    <row r="166" spans="1:16" x14ac:dyDescent="0.25">
      <c r="A166" t="s">
        <v>199</v>
      </c>
      <c r="B166" t="s">
        <v>154</v>
      </c>
      <c r="C166">
        <v>9</v>
      </c>
      <c r="D166" t="s">
        <v>242</v>
      </c>
      <c r="E166" s="1" t="s">
        <v>237</v>
      </c>
      <c r="F166" s="90" t="s">
        <v>237</v>
      </c>
      <c r="G166" s="1" t="s">
        <v>237</v>
      </c>
      <c r="H166" s="1" t="s">
        <v>237</v>
      </c>
      <c r="I166" s="1" t="s">
        <v>237</v>
      </c>
      <c r="J166" s="1" t="s">
        <v>237</v>
      </c>
      <c r="K166" s="1" t="s">
        <v>237</v>
      </c>
      <c r="L166" s="1" t="s">
        <v>237</v>
      </c>
      <c r="M166" s="3" t="s">
        <v>237</v>
      </c>
      <c r="N166"/>
      <c r="O166"/>
      <c r="P166"/>
    </row>
    <row r="167" spans="1:16" x14ac:dyDescent="0.25">
      <c r="A167" t="s">
        <v>199</v>
      </c>
      <c r="B167" t="s">
        <v>154</v>
      </c>
      <c r="C167"/>
      <c r="D167" t="s">
        <v>200</v>
      </c>
      <c r="E167" s="1" t="s">
        <v>237</v>
      </c>
      <c r="F167" s="90" t="s">
        <v>237</v>
      </c>
      <c r="G167" s="1" t="s">
        <v>237</v>
      </c>
      <c r="H167" s="1" t="s">
        <v>237</v>
      </c>
      <c r="I167" s="1" t="s">
        <v>237</v>
      </c>
      <c r="J167" s="1" t="s">
        <v>237</v>
      </c>
      <c r="K167" s="1" t="s">
        <v>237</v>
      </c>
      <c r="L167" s="1" t="s">
        <v>237</v>
      </c>
      <c r="M167" s="3" t="s">
        <v>237</v>
      </c>
      <c r="N167"/>
      <c r="O167"/>
      <c r="P167"/>
    </row>
    <row r="168" spans="1:16" x14ac:dyDescent="0.25">
      <c r="A168" t="s">
        <v>199</v>
      </c>
      <c r="B168" t="s">
        <v>154</v>
      </c>
      <c r="C168"/>
      <c r="D168" t="s">
        <v>201</v>
      </c>
      <c r="E168" s="1" t="s">
        <v>237</v>
      </c>
      <c r="F168" s="90" t="s">
        <v>237</v>
      </c>
      <c r="G168" s="1" t="s">
        <v>237</v>
      </c>
      <c r="H168" s="1" t="s">
        <v>237</v>
      </c>
      <c r="I168" s="1" t="s">
        <v>237</v>
      </c>
      <c r="J168" s="1" t="s">
        <v>237</v>
      </c>
      <c r="K168" s="1" t="s">
        <v>237</v>
      </c>
      <c r="L168" s="1" t="s">
        <v>237</v>
      </c>
      <c r="M168" s="3" t="s">
        <v>237</v>
      </c>
      <c r="N168"/>
      <c r="O168"/>
      <c r="P168"/>
    </row>
    <row r="169" spans="1:16" x14ac:dyDescent="0.25">
      <c r="A169" t="s">
        <v>199</v>
      </c>
      <c r="B169" t="s">
        <v>154</v>
      </c>
      <c r="C169" t="s">
        <v>344</v>
      </c>
      <c r="D169"/>
      <c r="E169" s="1" t="s">
        <v>237</v>
      </c>
      <c r="F169" s="90" t="s">
        <v>237</v>
      </c>
      <c r="G169" s="1" t="s">
        <v>237</v>
      </c>
      <c r="H169" s="1" t="s">
        <v>237</v>
      </c>
      <c r="I169" s="1" t="s">
        <v>237</v>
      </c>
      <c r="J169" s="1" t="s">
        <v>237</v>
      </c>
      <c r="K169" s="1" t="s">
        <v>237</v>
      </c>
      <c r="L169" s="1" t="s">
        <v>237</v>
      </c>
      <c r="M169" s="3" t="s">
        <v>237</v>
      </c>
      <c r="N169"/>
      <c r="O169"/>
      <c r="P169"/>
    </row>
    <row r="170" spans="1:16" x14ac:dyDescent="0.25">
      <c r="C170"/>
      <c r="D170"/>
      <c r="F170" s="90"/>
      <c r="G170" s="1"/>
      <c r="H170" s="1"/>
      <c r="K170" s="1"/>
      <c r="M170" s="3"/>
      <c r="N170"/>
      <c r="O170"/>
      <c r="P170"/>
    </row>
    <row r="171" spans="1:16" x14ac:dyDescent="0.25">
      <c r="A171" t="s">
        <v>199</v>
      </c>
      <c r="B171" t="s">
        <v>154</v>
      </c>
      <c r="C171">
        <v>10</v>
      </c>
      <c r="D171" t="s">
        <v>242</v>
      </c>
      <c r="E171" s="1" t="s">
        <v>237</v>
      </c>
      <c r="F171" s="90" t="s">
        <v>237</v>
      </c>
      <c r="G171" s="1" t="s">
        <v>237</v>
      </c>
      <c r="H171" s="1" t="s">
        <v>237</v>
      </c>
      <c r="I171" s="1" t="s">
        <v>237</v>
      </c>
      <c r="J171" s="1" t="s">
        <v>237</v>
      </c>
      <c r="K171" s="1" t="s">
        <v>237</v>
      </c>
      <c r="L171" s="1" t="s">
        <v>237</v>
      </c>
      <c r="M171" s="3" t="s">
        <v>237</v>
      </c>
      <c r="N171"/>
      <c r="O171"/>
      <c r="P171"/>
    </row>
    <row r="172" spans="1:16" x14ac:dyDescent="0.25">
      <c r="A172" t="s">
        <v>199</v>
      </c>
      <c r="B172" t="s">
        <v>154</v>
      </c>
      <c r="C172"/>
      <c r="D172" t="s">
        <v>200</v>
      </c>
      <c r="E172" s="1" t="s">
        <v>237</v>
      </c>
      <c r="F172" s="90" t="s">
        <v>237</v>
      </c>
      <c r="G172" s="1" t="s">
        <v>237</v>
      </c>
      <c r="H172" s="1" t="s">
        <v>237</v>
      </c>
      <c r="I172" s="1" t="s">
        <v>237</v>
      </c>
      <c r="J172" s="1" t="s">
        <v>237</v>
      </c>
      <c r="K172" s="1" t="s">
        <v>237</v>
      </c>
      <c r="L172" s="1" t="s">
        <v>237</v>
      </c>
      <c r="M172" s="3" t="s">
        <v>237</v>
      </c>
      <c r="N172"/>
      <c r="O172"/>
      <c r="P172"/>
    </row>
    <row r="173" spans="1:16" x14ac:dyDescent="0.25">
      <c r="A173" t="s">
        <v>199</v>
      </c>
      <c r="B173" t="s">
        <v>154</v>
      </c>
      <c r="C173"/>
      <c r="D173" t="s">
        <v>201</v>
      </c>
      <c r="E173" s="1" t="s">
        <v>237</v>
      </c>
      <c r="F173" s="90" t="s">
        <v>237</v>
      </c>
      <c r="G173" s="1" t="s">
        <v>237</v>
      </c>
      <c r="H173" s="1" t="s">
        <v>237</v>
      </c>
      <c r="I173" s="1" t="s">
        <v>237</v>
      </c>
      <c r="J173" s="1" t="s">
        <v>237</v>
      </c>
      <c r="K173" s="1" t="s">
        <v>237</v>
      </c>
      <c r="L173" s="1" t="s">
        <v>237</v>
      </c>
      <c r="M173" s="3" t="s">
        <v>237</v>
      </c>
      <c r="N173"/>
      <c r="O173"/>
      <c r="P173"/>
    </row>
    <row r="174" spans="1:16" x14ac:dyDescent="0.25">
      <c r="A174" t="s">
        <v>199</v>
      </c>
      <c r="B174" t="s">
        <v>154</v>
      </c>
      <c r="C174" t="s">
        <v>345</v>
      </c>
      <c r="D174"/>
      <c r="E174" s="1" t="s">
        <v>237</v>
      </c>
      <c r="F174" s="90" t="s">
        <v>237</v>
      </c>
      <c r="G174" s="1" t="s">
        <v>237</v>
      </c>
      <c r="H174" s="1" t="s">
        <v>237</v>
      </c>
      <c r="I174" s="1" t="s">
        <v>237</v>
      </c>
      <c r="J174" s="1" t="s">
        <v>237</v>
      </c>
      <c r="K174" s="1" t="s">
        <v>237</v>
      </c>
      <c r="L174" s="1" t="s">
        <v>237</v>
      </c>
      <c r="M174" s="3" t="s">
        <v>237</v>
      </c>
      <c r="N174"/>
      <c r="O174"/>
      <c r="P174"/>
    </row>
    <row r="175" spans="1:16" x14ac:dyDescent="0.25">
      <c r="C175"/>
      <c r="D175"/>
      <c r="F175" s="90"/>
      <c r="G175" s="1"/>
      <c r="H175" s="1"/>
      <c r="K175" s="1"/>
      <c r="M175" s="3"/>
      <c r="N175"/>
      <c r="O175"/>
      <c r="P175"/>
    </row>
    <row r="176" spans="1:16" x14ac:dyDescent="0.25">
      <c r="A176" t="s">
        <v>199</v>
      </c>
      <c r="B176" t="s">
        <v>154</v>
      </c>
      <c r="C176" t="s">
        <v>256</v>
      </c>
      <c r="D176" t="s">
        <v>242</v>
      </c>
      <c r="E176" s="1" t="s">
        <v>237</v>
      </c>
      <c r="F176" s="90" t="s">
        <v>237</v>
      </c>
      <c r="G176" s="1" t="s">
        <v>237</v>
      </c>
      <c r="H176" s="1" t="s">
        <v>237</v>
      </c>
      <c r="I176" s="1" t="s">
        <v>237</v>
      </c>
      <c r="J176" s="1" t="s">
        <v>237</v>
      </c>
      <c r="K176" s="1" t="s">
        <v>237</v>
      </c>
      <c r="L176" s="1" t="s">
        <v>237</v>
      </c>
      <c r="M176" s="3" t="s">
        <v>237</v>
      </c>
      <c r="N176"/>
      <c r="O176"/>
      <c r="P176"/>
    </row>
    <row r="177" spans="1:16" x14ac:dyDescent="0.25">
      <c r="A177" t="s">
        <v>199</v>
      </c>
      <c r="B177" t="s">
        <v>154</v>
      </c>
      <c r="C177"/>
      <c r="D177" t="s">
        <v>200</v>
      </c>
      <c r="E177" s="1" t="s">
        <v>237</v>
      </c>
      <c r="F177" s="90" t="s">
        <v>237</v>
      </c>
      <c r="G177" s="1" t="s">
        <v>237</v>
      </c>
      <c r="H177" s="1" t="s">
        <v>237</v>
      </c>
      <c r="I177" s="1" t="s">
        <v>237</v>
      </c>
      <c r="J177" s="1" t="s">
        <v>237</v>
      </c>
      <c r="K177" s="1" t="s">
        <v>237</v>
      </c>
      <c r="L177" s="1" t="s">
        <v>237</v>
      </c>
      <c r="M177" s="3" t="s">
        <v>237</v>
      </c>
      <c r="N177"/>
      <c r="O177"/>
      <c r="P177"/>
    </row>
    <row r="178" spans="1:16" x14ac:dyDescent="0.25">
      <c r="A178" t="s">
        <v>199</v>
      </c>
      <c r="B178" t="s">
        <v>154</v>
      </c>
      <c r="C178"/>
      <c r="D178" t="s">
        <v>201</v>
      </c>
      <c r="E178" s="1" t="s">
        <v>237</v>
      </c>
      <c r="F178" s="90" t="s">
        <v>237</v>
      </c>
      <c r="G178" s="1" t="s">
        <v>237</v>
      </c>
      <c r="H178" s="1" t="s">
        <v>237</v>
      </c>
      <c r="I178" s="1" t="s">
        <v>237</v>
      </c>
      <c r="J178" s="1" t="s">
        <v>237</v>
      </c>
      <c r="K178" s="1" t="s">
        <v>237</v>
      </c>
      <c r="L178" s="1" t="s">
        <v>237</v>
      </c>
      <c r="M178" s="3" t="s">
        <v>237</v>
      </c>
      <c r="N178"/>
      <c r="O178"/>
      <c r="P178"/>
    </row>
    <row r="179" spans="1:16" x14ac:dyDescent="0.25">
      <c r="A179" t="s">
        <v>199</v>
      </c>
      <c r="B179" t="s">
        <v>154</v>
      </c>
      <c r="C179" t="s">
        <v>257</v>
      </c>
      <c r="D179"/>
      <c r="E179" s="1" t="s">
        <v>237</v>
      </c>
      <c r="F179" s="90" t="s">
        <v>237</v>
      </c>
      <c r="G179" s="1" t="s">
        <v>237</v>
      </c>
      <c r="H179" s="1" t="s">
        <v>237</v>
      </c>
      <c r="I179" s="1" t="s">
        <v>237</v>
      </c>
      <c r="J179" s="1" t="s">
        <v>237</v>
      </c>
      <c r="K179" s="1" t="s">
        <v>237</v>
      </c>
      <c r="L179" s="1" t="s">
        <v>237</v>
      </c>
      <c r="M179" s="3" t="s">
        <v>237</v>
      </c>
      <c r="N179"/>
      <c r="O179"/>
      <c r="P179"/>
    </row>
    <row r="180" spans="1:16" x14ac:dyDescent="0.25">
      <c r="C180"/>
      <c r="D180"/>
      <c r="F180" s="90"/>
      <c r="G180" s="1"/>
      <c r="H180" s="1"/>
      <c r="K180" s="1"/>
      <c r="M180" s="3"/>
      <c r="N180"/>
      <c r="O180"/>
      <c r="P180"/>
    </row>
    <row r="181" spans="1:16" x14ac:dyDescent="0.25">
      <c r="A181" t="s">
        <v>199</v>
      </c>
      <c r="B181" t="s">
        <v>259</v>
      </c>
      <c r="C181"/>
      <c r="D181"/>
      <c r="E181" s="1">
        <v>99.84</v>
      </c>
      <c r="F181" s="90">
        <v>0.16</v>
      </c>
      <c r="G181" s="1">
        <v>82.188288</v>
      </c>
      <c r="H181" s="1">
        <v>2.555108581894296</v>
      </c>
      <c r="I181" s="1">
        <v>210</v>
      </c>
      <c r="J181" s="1">
        <v>1.6668125327053904</v>
      </c>
      <c r="K181" s="1">
        <v>136.99246848000004</v>
      </c>
      <c r="L181" s="1">
        <v>54.804180480000042</v>
      </c>
      <c r="M181" s="3">
        <v>0.40005250717853202</v>
      </c>
      <c r="N181"/>
      <c r="O181"/>
      <c r="P181"/>
    </row>
    <row r="182" spans="1:16" x14ac:dyDescent="0.25">
      <c r="A182" t="s">
        <v>199</v>
      </c>
      <c r="B182" t="s">
        <v>27</v>
      </c>
      <c r="C182" t="s">
        <v>99</v>
      </c>
      <c r="D182" t="s">
        <v>200</v>
      </c>
      <c r="E182" s="1">
        <v>26.6</v>
      </c>
      <c r="F182" s="90">
        <v>0.16</v>
      </c>
      <c r="G182" s="1">
        <v>21.897120000000001</v>
      </c>
      <c r="H182" s="1">
        <v>2.5574139430208174</v>
      </c>
      <c r="I182" s="1">
        <v>56</v>
      </c>
      <c r="J182" s="1">
        <v>1.6683525139379058</v>
      </c>
      <c r="K182" s="1">
        <v>36.5321152</v>
      </c>
      <c r="L182" s="1">
        <v>14.634995199999999</v>
      </c>
      <c r="M182" s="3">
        <v>0.40060629174847229</v>
      </c>
      <c r="N182"/>
      <c r="O182"/>
      <c r="P182"/>
    </row>
    <row r="183" spans="1:16" x14ac:dyDescent="0.25">
      <c r="A183" t="s">
        <v>199</v>
      </c>
      <c r="B183" t="s">
        <v>27</v>
      </c>
      <c r="C183"/>
      <c r="D183" t="s">
        <v>201</v>
      </c>
      <c r="E183" s="1">
        <v>79.800000000000011</v>
      </c>
      <c r="F183" s="90">
        <v>0.16</v>
      </c>
      <c r="G183" s="1">
        <v>65.691360000000003</v>
      </c>
      <c r="H183" s="1">
        <v>2.5574139430208174</v>
      </c>
      <c r="I183" s="1">
        <v>168</v>
      </c>
      <c r="J183" s="1">
        <v>1.6683525139379058</v>
      </c>
      <c r="K183" s="1">
        <v>109.59634560000001</v>
      </c>
      <c r="L183" s="1">
        <v>43.904985599999996</v>
      </c>
      <c r="M183" s="3">
        <v>0.40060629174847229</v>
      </c>
      <c r="N183"/>
      <c r="O183"/>
      <c r="P183"/>
    </row>
    <row r="184" spans="1:16" x14ac:dyDescent="0.25">
      <c r="A184" t="s">
        <v>199</v>
      </c>
      <c r="B184" t="s">
        <v>27</v>
      </c>
      <c r="C184" t="s">
        <v>266</v>
      </c>
      <c r="D184"/>
      <c r="E184" s="1">
        <v>106.4</v>
      </c>
      <c r="F184" s="90">
        <v>0.16</v>
      </c>
      <c r="G184" s="1">
        <v>87.588480000000004</v>
      </c>
      <c r="H184" s="1">
        <v>2.5574139430208174</v>
      </c>
      <c r="I184" s="1">
        <v>224</v>
      </c>
      <c r="J184" s="1">
        <v>1.6683525139379058</v>
      </c>
      <c r="K184" s="1">
        <v>146.1284608</v>
      </c>
      <c r="L184" s="1">
        <v>58.539980799999995</v>
      </c>
      <c r="M184" s="3">
        <v>0.40060629174847229</v>
      </c>
      <c r="N184"/>
      <c r="O184"/>
      <c r="P184"/>
    </row>
    <row r="185" spans="1:16" x14ac:dyDescent="0.25">
      <c r="C185"/>
      <c r="D185"/>
      <c r="F185" s="90"/>
      <c r="G185" s="1"/>
      <c r="H185" s="1"/>
      <c r="K185" s="1"/>
      <c r="M185" s="3"/>
      <c r="N185"/>
      <c r="O185"/>
      <c r="P185"/>
    </row>
    <row r="186" spans="1:16" x14ac:dyDescent="0.25">
      <c r="A186" t="s">
        <v>199</v>
      </c>
      <c r="B186" t="s">
        <v>27</v>
      </c>
      <c r="C186" t="s">
        <v>205</v>
      </c>
      <c r="D186" t="s">
        <v>242</v>
      </c>
      <c r="E186" s="1" t="s">
        <v>237</v>
      </c>
      <c r="F186" s="90" t="s">
        <v>237</v>
      </c>
      <c r="G186" s="1" t="s">
        <v>237</v>
      </c>
      <c r="H186" s="1" t="s">
        <v>237</v>
      </c>
      <c r="I186" s="1" t="s">
        <v>237</v>
      </c>
      <c r="J186" s="1" t="s">
        <v>237</v>
      </c>
      <c r="K186" s="1" t="s">
        <v>237</v>
      </c>
      <c r="L186" s="1" t="s">
        <v>237</v>
      </c>
      <c r="M186" s="3" t="s">
        <v>237</v>
      </c>
      <c r="N186"/>
      <c r="O186"/>
      <c r="P186"/>
    </row>
    <row r="187" spans="1:16" x14ac:dyDescent="0.25">
      <c r="A187" t="s">
        <v>199</v>
      </c>
      <c r="B187" t="s">
        <v>27</v>
      </c>
      <c r="C187"/>
      <c r="D187" t="s">
        <v>200</v>
      </c>
      <c r="E187" s="1" t="s">
        <v>237</v>
      </c>
      <c r="F187" s="90" t="s">
        <v>237</v>
      </c>
      <c r="G187" s="1" t="s">
        <v>237</v>
      </c>
      <c r="H187" s="1" t="s">
        <v>237</v>
      </c>
      <c r="I187" s="1" t="s">
        <v>237</v>
      </c>
      <c r="J187" s="1" t="s">
        <v>237</v>
      </c>
      <c r="K187" s="1" t="s">
        <v>237</v>
      </c>
      <c r="L187" s="1" t="s">
        <v>237</v>
      </c>
      <c r="M187" s="3" t="s">
        <v>237</v>
      </c>
      <c r="N187"/>
      <c r="O187"/>
      <c r="P187"/>
    </row>
    <row r="188" spans="1:16" x14ac:dyDescent="0.25">
      <c r="A188" t="s">
        <v>199</v>
      </c>
      <c r="B188" t="s">
        <v>27</v>
      </c>
      <c r="C188"/>
      <c r="D188" t="s">
        <v>201</v>
      </c>
      <c r="E188" s="1" t="s">
        <v>237</v>
      </c>
      <c r="F188" s="90" t="s">
        <v>237</v>
      </c>
      <c r="G188" s="1" t="s">
        <v>237</v>
      </c>
      <c r="H188" s="1" t="s">
        <v>237</v>
      </c>
      <c r="I188" s="1" t="s">
        <v>237</v>
      </c>
      <c r="J188" s="1" t="s">
        <v>237</v>
      </c>
      <c r="K188" s="1" t="s">
        <v>237</v>
      </c>
      <c r="L188" s="1" t="s">
        <v>237</v>
      </c>
      <c r="M188" s="3" t="s">
        <v>237</v>
      </c>
      <c r="N188"/>
      <c r="O188"/>
      <c r="P188"/>
    </row>
    <row r="189" spans="1:16" x14ac:dyDescent="0.25">
      <c r="A189" t="s">
        <v>199</v>
      </c>
      <c r="B189" t="s">
        <v>27</v>
      </c>
      <c r="C189" t="s">
        <v>248</v>
      </c>
      <c r="D189"/>
      <c r="E189" s="1" t="s">
        <v>237</v>
      </c>
      <c r="F189" s="90" t="s">
        <v>237</v>
      </c>
      <c r="G189" s="1" t="s">
        <v>237</v>
      </c>
      <c r="H189" s="1" t="s">
        <v>237</v>
      </c>
      <c r="I189" s="1" t="s">
        <v>237</v>
      </c>
      <c r="J189" s="1" t="s">
        <v>237</v>
      </c>
      <c r="K189" s="1" t="s">
        <v>237</v>
      </c>
      <c r="L189" s="1" t="s">
        <v>237</v>
      </c>
      <c r="M189" s="3" t="s">
        <v>237</v>
      </c>
      <c r="N189"/>
      <c r="O189"/>
      <c r="P189"/>
    </row>
    <row r="190" spans="1:16" x14ac:dyDescent="0.25">
      <c r="C190"/>
      <c r="D190"/>
      <c r="F190" s="90"/>
      <c r="G190" s="1"/>
      <c r="H190" s="1"/>
      <c r="K190" s="1"/>
      <c r="M190" s="3"/>
      <c r="N190"/>
      <c r="O190"/>
      <c r="P190"/>
    </row>
    <row r="191" spans="1:16" x14ac:dyDescent="0.25">
      <c r="A191" t="s">
        <v>199</v>
      </c>
      <c r="B191" t="s">
        <v>27</v>
      </c>
      <c r="C191" t="s">
        <v>54</v>
      </c>
      <c r="D191" t="s">
        <v>201</v>
      </c>
      <c r="E191" s="1">
        <v>150</v>
      </c>
      <c r="F191" s="90">
        <v>0.15</v>
      </c>
      <c r="G191" s="1">
        <v>127.5</v>
      </c>
      <c r="H191" s="1">
        <v>2.3529411764705879</v>
      </c>
      <c r="I191" s="1">
        <v>300</v>
      </c>
      <c r="J191" s="1">
        <v>1.5317647058823529</v>
      </c>
      <c r="K191" s="1">
        <v>195.3</v>
      </c>
      <c r="L191" s="1">
        <v>67.799999999999983</v>
      </c>
      <c r="M191" s="3">
        <v>0.34715821812596004</v>
      </c>
      <c r="N191"/>
      <c r="O191"/>
      <c r="P191"/>
    </row>
    <row r="192" spans="1:16" x14ac:dyDescent="0.25">
      <c r="A192" t="s">
        <v>199</v>
      </c>
      <c r="B192" t="s">
        <v>27</v>
      </c>
      <c r="C192" t="s">
        <v>249</v>
      </c>
      <c r="D192"/>
      <c r="E192" s="1">
        <v>150</v>
      </c>
      <c r="F192" s="90">
        <v>0.15</v>
      </c>
      <c r="G192" s="1">
        <v>127.5</v>
      </c>
      <c r="H192" s="1">
        <v>2.3529411764705879</v>
      </c>
      <c r="I192" s="1">
        <v>300</v>
      </c>
      <c r="J192" s="1">
        <v>1.5317647058823529</v>
      </c>
      <c r="K192" s="1">
        <v>195.3</v>
      </c>
      <c r="L192" s="1">
        <v>67.799999999999983</v>
      </c>
      <c r="M192" s="3">
        <v>0.34715821812596004</v>
      </c>
      <c r="N192"/>
      <c r="O192"/>
      <c r="P192"/>
    </row>
    <row r="193" spans="1:16" x14ac:dyDescent="0.25">
      <c r="C193"/>
      <c r="D193"/>
      <c r="F193" s="90"/>
      <c r="G193" s="1"/>
      <c r="H193" s="1"/>
      <c r="K193" s="1"/>
      <c r="M193" s="3"/>
      <c r="N193"/>
      <c r="O193"/>
      <c r="P193"/>
    </row>
    <row r="194" spans="1:16" x14ac:dyDescent="0.25">
      <c r="A194" t="s">
        <v>199</v>
      </c>
      <c r="B194" t="s">
        <v>27</v>
      </c>
      <c r="C194" t="s">
        <v>23</v>
      </c>
      <c r="D194" t="s">
        <v>201</v>
      </c>
      <c r="E194" s="1">
        <v>318</v>
      </c>
      <c r="F194" s="90">
        <v>0.03</v>
      </c>
      <c r="G194" s="1">
        <v>308.45999999999998</v>
      </c>
      <c r="H194" s="1">
        <v>2.3949246629659</v>
      </c>
      <c r="I194" s="1">
        <v>740</v>
      </c>
      <c r="J194" s="1">
        <v>1.5798096748612216</v>
      </c>
      <c r="K194" s="1">
        <v>496.53160000000008</v>
      </c>
      <c r="L194" s="1">
        <v>188.07160000000005</v>
      </c>
      <c r="M194" s="3">
        <v>0.36653399741640313</v>
      </c>
      <c r="N194"/>
      <c r="O194"/>
      <c r="P194"/>
    </row>
    <row r="195" spans="1:16" x14ac:dyDescent="0.25">
      <c r="A195" t="s">
        <v>199</v>
      </c>
      <c r="B195" t="s">
        <v>27</v>
      </c>
      <c r="C195" t="s">
        <v>250</v>
      </c>
      <c r="D195"/>
      <c r="E195" s="1">
        <v>318</v>
      </c>
      <c r="F195" s="90">
        <v>0.03</v>
      </c>
      <c r="G195" s="1">
        <v>308.45999999999998</v>
      </c>
      <c r="H195" s="1">
        <v>2.3949246629659</v>
      </c>
      <c r="I195" s="1">
        <v>740</v>
      </c>
      <c r="J195" s="1">
        <v>1.5798096748612216</v>
      </c>
      <c r="K195" s="1">
        <v>496.53160000000008</v>
      </c>
      <c r="L195" s="1">
        <v>188.07160000000005</v>
      </c>
      <c r="M195" s="3">
        <v>0.36653399741640313</v>
      </c>
      <c r="N195"/>
      <c r="O195"/>
      <c r="P195"/>
    </row>
    <row r="196" spans="1:16" x14ac:dyDescent="0.25">
      <c r="C196"/>
      <c r="D196"/>
      <c r="F196" s="90"/>
      <c r="G196" s="1"/>
      <c r="H196" s="1"/>
      <c r="K196" s="1"/>
      <c r="M196" s="3"/>
      <c r="N196"/>
      <c r="O196"/>
      <c r="P196"/>
    </row>
    <row r="197" spans="1:16" x14ac:dyDescent="0.25">
      <c r="A197" t="s">
        <v>199</v>
      </c>
      <c r="B197" t="s">
        <v>27</v>
      </c>
      <c r="C197" t="s">
        <v>222</v>
      </c>
      <c r="D197" t="s">
        <v>242</v>
      </c>
      <c r="E197" s="1" t="s">
        <v>237</v>
      </c>
      <c r="F197" s="90" t="s">
        <v>237</v>
      </c>
      <c r="G197" s="1" t="s">
        <v>237</v>
      </c>
      <c r="H197" s="1" t="s">
        <v>237</v>
      </c>
      <c r="I197" s="1" t="s">
        <v>237</v>
      </c>
      <c r="J197" s="1" t="s">
        <v>237</v>
      </c>
      <c r="K197" s="1" t="s">
        <v>237</v>
      </c>
      <c r="L197" s="1" t="s">
        <v>237</v>
      </c>
      <c r="M197" s="3" t="s">
        <v>237</v>
      </c>
      <c r="N197"/>
      <c r="O197"/>
      <c r="P197"/>
    </row>
    <row r="198" spans="1:16" x14ac:dyDescent="0.25">
      <c r="A198" t="s">
        <v>199</v>
      </c>
      <c r="B198" t="s">
        <v>27</v>
      </c>
      <c r="C198"/>
      <c r="D198" t="s">
        <v>200</v>
      </c>
      <c r="E198" s="1" t="s">
        <v>237</v>
      </c>
      <c r="F198" s="90" t="s">
        <v>237</v>
      </c>
      <c r="G198" s="1" t="s">
        <v>237</v>
      </c>
      <c r="H198" s="1" t="s">
        <v>237</v>
      </c>
      <c r="I198" s="1" t="s">
        <v>237</v>
      </c>
      <c r="J198" s="1" t="s">
        <v>237</v>
      </c>
      <c r="K198" s="1" t="s">
        <v>237</v>
      </c>
      <c r="L198" s="1" t="s">
        <v>237</v>
      </c>
      <c r="M198" s="3" t="s">
        <v>237</v>
      </c>
      <c r="N198"/>
      <c r="O198"/>
      <c r="P198"/>
    </row>
    <row r="199" spans="1:16" x14ac:dyDescent="0.25">
      <c r="A199" t="s">
        <v>199</v>
      </c>
      <c r="B199" t="s">
        <v>27</v>
      </c>
      <c r="C199"/>
      <c r="D199" t="s">
        <v>201</v>
      </c>
      <c r="E199" s="1" t="s">
        <v>237</v>
      </c>
      <c r="F199" s="90" t="s">
        <v>237</v>
      </c>
      <c r="G199" s="1" t="s">
        <v>237</v>
      </c>
      <c r="H199" s="1" t="s">
        <v>237</v>
      </c>
      <c r="I199" s="1" t="s">
        <v>237</v>
      </c>
      <c r="J199" s="1" t="s">
        <v>237</v>
      </c>
      <c r="K199" s="1" t="s">
        <v>237</v>
      </c>
      <c r="L199" s="1" t="s">
        <v>237</v>
      </c>
      <c r="M199" s="3" t="s">
        <v>237</v>
      </c>
      <c r="N199"/>
      <c r="O199"/>
      <c r="P199"/>
    </row>
    <row r="200" spans="1:16" x14ac:dyDescent="0.25">
      <c r="A200" t="s">
        <v>199</v>
      </c>
      <c r="B200" t="s">
        <v>27</v>
      </c>
      <c r="C200" t="s">
        <v>251</v>
      </c>
      <c r="D200"/>
      <c r="E200" s="1" t="s">
        <v>237</v>
      </c>
      <c r="F200" s="90" t="s">
        <v>237</v>
      </c>
      <c r="G200" s="1" t="s">
        <v>237</v>
      </c>
      <c r="H200" s="1" t="s">
        <v>237</v>
      </c>
      <c r="I200" s="1" t="s">
        <v>237</v>
      </c>
      <c r="J200" s="1" t="s">
        <v>237</v>
      </c>
      <c r="K200" s="1" t="s">
        <v>237</v>
      </c>
      <c r="L200" s="1" t="s">
        <v>237</v>
      </c>
      <c r="M200" s="3" t="s">
        <v>237</v>
      </c>
      <c r="N200"/>
      <c r="O200"/>
      <c r="P200"/>
    </row>
    <row r="201" spans="1:16" x14ac:dyDescent="0.25">
      <c r="C201"/>
      <c r="D201"/>
      <c r="F201" s="90"/>
      <c r="G201" s="1"/>
      <c r="H201" s="1"/>
      <c r="K201" s="1"/>
      <c r="M201" s="3"/>
      <c r="N201"/>
      <c r="O201"/>
      <c r="P201"/>
    </row>
    <row r="202" spans="1:16" x14ac:dyDescent="0.25">
      <c r="A202" t="s">
        <v>199</v>
      </c>
      <c r="B202" t="s">
        <v>27</v>
      </c>
      <c r="C202" t="s">
        <v>242</v>
      </c>
      <c r="D202" t="s">
        <v>242</v>
      </c>
      <c r="E202" s="1" t="s">
        <v>237</v>
      </c>
      <c r="F202" s="90" t="s">
        <v>237</v>
      </c>
      <c r="G202" s="1" t="s">
        <v>237</v>
      </c>
      <c r="H202" s="1" t="s">
        <v>237</v>
      </c>
      <c r="I202" s="1" t="s">
        <v>237</v>
      </c>
      <c r="J202" s="1" t="s">
        <v>237</v>
      </c>
      <c r="K202" s="1" t="s">
        <v>237</v>
      </c>
      <c r="L202" s="1" t="s">
        <v>237</v>
      </c>
      <c r="M202" s="3" t="s">
        <v>237</v>
      </c>
      <c r="N202"/>
      <c r="O202"/>
      <c r="P202"/>
    </row>
    <row r="203" spans="1:16" x14ac:dyDescent="0.25">
      <c r="A203" t="s">
        <v>199</v>
      </c>
      <c r="B203" t="s">
        <v>27</v>
      </c>
      <c r="C203"/>
      <c r="D203" t="s">
        <v>200</v>
      </c>
      <c r="E203" s="1" t="s">
        <v>237</v>
      </c>
      <c r="F203" s="90" t="s">
        <v>237</v>
      </c>
      <c r="G203" s="1" t="s">
        <v>237</v>
      </c>
      <c r="H203" s="1" t="s">
        <v>237</v>
      </c>
      <c r="I203" s="1" t="s">
        <v>237</v>
      </c>
      <c r="J203" s="1" t="s">
        <v>237</v>
      </c>
      <c r="K203" s="1" t="s">
        <v>237</v>
      </c>
      <c r="L203" s="1" t="s">
        <v>237</v>
      </c>
      <c r="M203" s="3" t="s">
        <v>237</v>
      </c>
      <c r="N203"/>
      <c r="O203"/>
      <c r="P203"/>
    </row>
    <row r="204" spans="1:16" x14ac:dyDescent="0.25">
      <c r="A204" t="s">
        <v>199</v>
      </c>
      <c r="B204" t="s">
        <v>27</v>
      </c>
      <c r="C204"/>
      <c r="D204" t="s">
        <v>201</v>
      </c>
      <c r="E204" s="1" t="s">
        <v>237</v>
      </c>
      <c r="F204" s="90" t="s">
        <v>237</v>
      </c>
      <c r="G204" s="1" t="s">
        <v>237</v>
      </c>
      <c r="H204" s="1" t="s">
        <v>237</v>
      </c>
      <c r="I204" s="1" t="s">
        <v>237</v>
      </c>
      <c r="J204" s="1" t="s">
        <v>237</v>
      </c>
      <c r="K204" s="1" t="s">
        <v>237</v>
      </c>
      <c r="L204" s="1" t="s">
        <v>237</v>
      </c>
      <c r="M204" s="3" t="s">
        <v>237</v>
      </c>
      <c r="N204"/>
      <c r="O204"/>
      <c r="P204"/>
    </row>
    <row r="205" spans="1:16" x14ac:dyDescent="0.25">
      <c r="A205" t="s">
        <v>199</v>
      </c>
      <c r="B205" t="s">
        <v>27</v>
      </c>
      <c r="C205" t="s">
        <v>247</v>
      </c>
      <c r="D205"/>
      <c r="E205" s="1" t="s">
        <v>237</v>
      </c>
      <c r="F205" s="90" t="s">
        <v>237</v>
      </c>
      <c r="G205" s="1" t="s">
        <v>237</v>
      </c>
      <c r="H205" s="1" t="s">
        <v>237</v>
      </c>
      <c r="I205" s="1" t="s">
        <v>237</v>
      </c>
      <c r="J205" s="1" t="s">
        <v>237</v>
      </c>
      <c r="K205" s="1" t="s">
        <v>237</v>
      </c>
      <c r="L205" s="1" t="s">
        <v>237</v>
      </c>
      <c r="M205" s="3" t="s">
        <v>237</v>
      </c>
      <c r="N205"/>
      <c r="O205"/>
      <c r="P205"/>
    </row>
    <row r="206" spans="1:16" x14ac:dyDescent="0.25">
      <c r="C206"/>
      <c r="D206"/>
      <c r="F206" s="90"/>
      <c r="G206" s="1"/>
      <c r="H206" s="1"/>
      <c r="K206" s="1"/>
      <c r="M206" s="3"/>
      <c r="N206"/>
      <c r="O206"/>
      <c r="P206"/>
    </row>
    <row r="207" spans="1:16" x14ac:dyDescent="0.25">
      <c r="A207" t="s">
        <v>199</v>
      </c>
      <c r="B207" t="s">
        <v>27</v>
      </c>
      <c r="C207" t="s">
        <v>203</v>
      </c>
      <c r="D207" t="s">
        <v>242</v>
      </c>
      <c r="E207" s="1" t="s">
        <v>237</v>
      </c>
      <c r="F207" s="90" t="s">
        <v>237</v>
      </c>
      <c r="G207" s="1" t="s">
        <v>237</v>
      </c>
      <c r="H207" s="1" t="s">
        <v>237</v>
      </c>
      <c r="I207" s="1" t="s">
        <v>237</v>
      </c>
      <c r="J207" s="1" t="s">
        <v>237</v>
      </c>
      <c r="K207" s="1" t="s">
        <v>237</v>
      </c>
      <c r="L207" s="1" t="s">
        <v>237</v>
      </c>
      <c r="M207" s="3" t="s">
        <v>237</v>
      </c>
      <c r="N207"/>
      <c r="O207"/>
      <c r="P207"/>
    </row>
    <row r="208" spans="1:16" x14ac:dyDescent="0.25">
      <c r="A208" t="s">
        <v>199</v>
      </c>
      <c r="B208" t="s">
        <v>27</v>
      </c>
      <c r="C208"/>
      <c r="D208" t="s">
        <v>200</v>
      </c>
      <c r="E208" s="1" t="s">
        <v>237</v>
      </c>
      <c r="F208" s="90" t="s">
        <v>237</v>
      </c>
      <c r="G208" s="1" t="s">
        <v>237</v>
      </c>
      <c r="H208" s="1" t="s">
        <v>237</v>
      </c>
      <c r="I208" s="1" t="s">
        <v>237</v>
      </c>
      <c r="J208" s="1" t="s">
        <v>237</v>
      </c>
      <c r="K208" s="1" t="s">
        <v>237</v>
      </c>
      <c r="L208" s="1" t="s">
        <v>237</v>
      </c>
      <c r="M208" s="3" t="s">
        <v>237</v>
      </c>
      <c r="N208"/>
      <c r="O208"/>
      <c r="P208"/>
    </row>
    <row r="209" spans="1:16" x14ac:dyDescent="0.25">
      <c r="A209" t="s">
        <v>199</v>
      </c>
      <c r="B209" t="s">
        <v>27</v>
      </c>
      <c r="C209"/>
      <c r="D209" t="s">
        <v>201</v>
      </c>
      <c r="E209" s="1" t="s">
        <v>237</v>
      </c>
      <c r="F209" s="90" t="s">
        <v>237</v>
      </c>
      <c r="G209" s="1" t="s">
        <v>237</v>
      </c>
      <c r="H209" s="1" t="s">
        <v>237</v>
      </c>
      <c r="I209" s="1" t="s">
        <v>237</v>
      </c>
      <c r="J209" s="1" t="s">
        <v>237</v>
      </c>
      <c r="K209" s="1" t="s">
        <v>237</v>
      </c>
      <c r="L209" s="1" t="s">
        <v>237</v>
      </c>
      <c r="M209" s="3" t="s">
        <v>237</v>
      </c>
      <c r="N209"/>
      <c r="O209"/>
      <c r="P209"/>
    </row>
    <row r="210" spans="1:16" x14ac:dyDescent="0.25">
      <c r="A210" t="s">
        <v>199</v>
      </c>
      <c r="B210" t="s">
        <v>27</v>
      </c>
      <c r="C210" t="s">
        <v>252</v>
      </c>
      <c r="D210"/>
      <c r="E210" s="1" t="s">
        <v>237</v>
      </c>
      <c r="F210" s="90" t="s">
        <v>237</v>
      </c>
      <c r="G210" s="1" t="s">
        <v>237</v>
      </c>
      <c r="H210" s="1" t="s">
        <v>237</v>
      </c>
      <c r="I210" s="1" t="s">
        <v>237</v>
      </c>
      <c r="J210" s="1" t="s">
        <v>237</v>
      </c>
      <c r="K210" s="1" t="s">
        <v>237</v>
      </c>
      <c r="L210" s="1" t="s">
        <v>237</v>
      </c>
      <c r="M210" s="3" t="s">
        <v>237</v>
      </c>
      <c r="N210"/>
      <c r="O210"/>
      <c r="P210"/>
    </row>
    <row r="211" spans="1:16" x14ac:dyDescent="0.25">
      <c r="C211"/>
      <c r="D211"/>
      <c r="F211" s="90"/>
      <c r="G211" s="1"/>
      <c r="H211" s="1"/>
      <c r="K211" s="1"/>
      <c r="M211" s="3"/>
      <c r="N211"/>
      <c r="O211"/>
      <c r="P211"/>
    </row>
    <row r="212" spans="1:16" x14ac:dyDescent="0.25">
      <c r="A212" t="s">
        <v>199</v>
      </c>
      <c r="B212" t="s">
        <v>27</v>
      </c>
      <c r="C212" t="s">
        <v>204</v>
      </c>
      <c r="D212" t="s">
        <v>242</v>
      </c>
      <c r="E212" s="1" t="s">
        <v>237</v>
      </c>
      <c r="F212" s="90" t="s">
        <v>237</v>
      </c>
      <c r="G212" s="1" t="s">
        <v>237</v>
      </c>
      <c r="H212" s="1" t="s">
        <v>237</v>
      </c>
      <c r="I212" s="1" t="s">
        <v>237</v>
      </c>
      <c r="J212" s="1" t="s">
        <v>237</v>
      </c>
      <c r="K212" s="1" t="s">
        <v>237</v>
      </c>
      <c r="L212" s="1" t="s">
        <v>237</v>
      </c>
      <c r="M212" s="3" t="s">
        <v>237</v>
      </c>
    </row>
    <row r="213" spans="1:16" x14ac:dyDescent="0.25">
      <c r="A213" t="s">
        <v>199</v>
      </c>
      <c r="B213" t="s">
        <v>27</v>
      </c>
      <c r="C213"/>
      <c r="D213" t="s">
        <v>200</v>
      </c>
      <c r="E213" s="1" t="s">
        <v>237</v>
      </c>
      <c r="F213" s="90" t="s">
        <v>237</v>
      </c>
      <c r="G213" s="1" t="s">
        <v>237</v>
      </c>
      <c r="H213" s="1" t="s">
        <v>237</v>
      </c>
      <c r="I213" s="1" t="s">
        <v>237</v>
      </c>
      <c r="J213" s="1" t="s">
        <v>237</v>
      </c>
      <c r="K213" s="1" t="s">
        <v>237</v>
      </c>
      <c r="L213" s="1" t="s">
        <v>237</v>
      </c>
      <c r="M213" s="3" t="s">
        <v>237</v>
      </c>
    </row>
    <row r="214" spans="1:16" x14ac:dyDescent="0.25">
      <c r="A214" t="s">
        <v>199</v>
      </c>
      <c r="B214" t="s">
        <v>27</v>
      </c>
      <c r="C214"/>
      <c r="D214" t="s">
        <v>201</v>
      </c>
      <c r="E214" s="1" t="s">
        <v>237</v>
      </c>
      <c r="F214" s="90" t="s">
        <v>237</v>
      </c>
      <c r="G214" s="1" t="s">
        <v>237</v>
      </c>
      <c r="H214" s="1" t="s">
        <v>237</v>
      </c>
      <c r="I214" s="1" t="s">
        <v>237</v>
      </c>
      <c r="J214" s="1" t="s">
        <v>237</v>
      </c>
      <c r="K214" s="1" t="s">
        <v>237</v>
      </c>
      <c r="L214" s="1" t="s">
        <v>237</v>
      </c>
      <c r="M214" s="3" t="s">
        <v>237</v>
      </c>
    </row>
    <row r="215" spans="1:16" x14ac:dyDescent="0.25">
      <c r="A215" t="s">
        <v>199</v>
      </c>
      <c r="B215" t="s">
        <v>27</v>
      </c>
      <c r="C215" t="s">
        <v>253</v>
      </c>
      <c r="D215"/>
      <c r="E215" s="1" t="s">
        <v>237</v>
      </c>
      <c r="F215" s="90" t="s">
        <v>237</v>
      </c>
      <c r="G215" s="1" t="s">
        <v>237</v>
      </c>
      <c r="H215" s="1" t="s">
        <v>237</v>
      </c>
      <c r="I215" s="1" t="s">
        <v>237</v>
      </c>
      <c r="J215" s="1" t="s">
        <v>237</v>
      </c>
      <c r="K215" s="1" t="s">
        <v>237</v>
      </c>
      <c r="L215" s="1" t="s">
        <v>237</v>
      </c>
      <c r="M215" s="3" t="s">
        <v>237</v>
      </c>
    </row>
    <row r="216" spans="1:16" x14ac:dyDescent="0.25">
      <c r="C216"/>
      <c r="D216"/>
      <c r="F216" s="90"/>
      <c r="G216" s="1"/>
      <c r="H216" s="1"/>
      <c r="K216" s="1"/>
      <c r="M216" s="3"/>
    </row>
    <row r="217" spans="1:16" x14ac:dyDescent="0.25">
      <c r="A217" t="s">
        <v>199</v>
      </c>
      <c r="B217" t="s">
        <v>27</v>
      </c>
      <c r="C217" t="s">
        <v>221</v>
      </c>
      <c r="D217" t="s">
        <v>242</v>
      </c>
      <c r="E217" s="1" t="s">
        <v>237</v>
      </c>
      <c r="F217" s="90" t="s">
        <v>237</v>
      </c>
      <c r="G217" s="1" t="s">
        <v>237</v>
      </c>
      <c r="H217" s="1" t="s">
        <v>237</v>
      </c>
      <c r="I217" s="1" t="s">
        <v>237</v>
      </c>
      <c r="J217" s="1" t="s">
        <v>237</v>
      </c>
      <c r="K217" s="1" t="s">
        <v>237</v>
      </c>
      <c r="L217" s="1" t="s">
        <v>237</v>
      </c>
      <c r="M217" s="3" t="s">
        <v>237</v>
      </c>
    </row>
    <row r="218" spans="1:16" x14ac:dyDescent="0.25">
      <c r="A218" t="s">
        <v>199</v>
      </c>
      <c r="B218" t="s">
        <v>27</v>
      </c>
      <c r="C218"/>
      <c r="D218" t="s">
        <v>200</v>
      </c>
      <c r="E218" s="1" t="s">
        <v>237</v>
      </c>
      <c r="F218" s="90" t="s">
        <v>237</v>
      </c>
      <c r="G218" s="1" t="s">
        <v>237</v>
      </c>
      <c r="H218" s="1" t="s">
        <v>237</v>
      </c>
      <c r="I218" s="1" t="s">
        <v>237</v>
      </c>
      <c r="J218" s="1" t="s">
        <v>237</v>
      </c>
      <c r="K218" s="1" t="s">
        <v>237</v>
      </c>
      <c r="L218" s="1" t="s">
        <v>237</v>
      </c>
      <c r="M218" s="3" t="s">
        <v>237</v>
      </c>
    </row>
    <row r="219" spans="1:16" x14ac:dyDescent="0.25">
      <c r="A219" t="s">
        <v>199</v>
      </c>
      <c r="B219" t="s">
        <v>27</v>
      </c>
      <c r="C219"/>
      <c r="D219" t="s">
        <v>201</v>
      </c>
      <c r="E219" s="1" t="s">
        <v>237</v>
      </c>
      <c r="F219" s="90" t="s">
        <v>237</v>
      </c>
      <c r="G219" s="1" t="s">
        <v>237</v>
      </c>
      <c r="H219" s="1" t="s">
        <v>237</v>
      </c>
      <c r="I219" s="1" t="s">
        <v>237</v>
      </c>
      <c r="J219" s="1" t="s">
        <v>237</v>
      </c>
      <c r="K219" s="1" t="s">
        <v>237</v>
      </c>
      <c r="L219" s="1" t="s">
        <v>237</v>
      </c>
      <c r="M219" s="3" t="s">
        <v>237</v>
      </c>
    </row>
    <row r="220" spans="1:16" x14ac:dyDescent="0.25">
      <c r="A220" t="s">
        <v>199</v>
      </c>
      <c r="B220" t="s">
        <v>27</v>
      </c>
      <c r="C220" t="s">
        <v>254</v>
      </c>
      <c r="D220"/>
      <c r="E220" s="1" t="s">
        <v>237</v>
      </c>
      <c r="F220" s="90" t="s">
        <v>237</v>
      </c>
      <c r="G220" s="1" t="s">
        <v>237</v>
      </c>
      <c r="H220" s="1" t="s">
        <v>237</v>
      </c>
      <c r="I220" s="1" t="s">
        <v>237</v>
      </c>
      <c r="J220" s="1" t="s">
        <v>237</v>
      </c>
      <c r="K220" s="1" t="s">
        <v>237</v>
      </c>
      <c r="L220" s="1" t="s">
        <v>237</v>
      </c>
      <c r="M220" s="3" t="s">
        <v>237</v>
      </c>
    </row>
    <row r="221" spans="1:16" x14ac:dyDescent="0.25">
      <c r="C221"/>
      <c r="D221"/>
      <c r="F221" s="90"/>
      <c r="G221" s="1"/>
      <c r="H221" s="1"/>
      <c r="K221" s="1"/>
      <c r="M221" s="3"/>
    </row>
    <row r="222" spans="1:16" x14ac:dyDescent="0.25">
      <c r="A222" t="s">
        <v>199</v>
      </c>
      <c r="B222" t="s">
        <v>27</v>
      </c>
      <c r="C222">
        <v>1</v>
      </c>
      <c r="D222" t="s">
        <v>242</v>
      </c>
      <c r="E222" s="1" t="s">
        <v>237</v>
      </c>
      <c r="F222" s="90" t="s">
        <v>237</v>
      </c>
      <c r="G222" s="1" t="s">
        <v>237</v>
      </c>
      <c r="H222" s="1" t="s">
        <v>237</v>
      </c>
      <c r="I222" s="1" t="s">
        <v>237</v>
      </c>
      <c r="J222" s="1" t="s">
        <v>237</v>
      </c>
      <c r="K222" s="1" t="s">
        <v>237</v>
      </c>
      <c r="L222" s="1" t="s">
        <v>237</v>
      </c>
      <c r="M222" s="3" t="s">
        <v>237</v>
      </c>
    </row>
    <row r="223" spans="1:16" x14ac:dyDescent="0.25">
      <c r="A223" t="s">
        <v>199</v>
      </c>
      <c r="B223" t="s">
        <v>27</v>
      </c>
      <c r="C223"/>
      <c r="D223" t="s">
        <v>200</v>
      </c>
      <c r="E223" s="1" t="s">
        <v>237</v>
      </c>
      <c r="F223" s="90" t="s">
        <v>237</v>
      </c>
      <c r="G223" s="1" t="s">
        <v>237</v>
      </c>
      <c r="H223" s="1" t="s">
        <v>237</v>
      </c>
      <c r="I223" s="1" t="s">
        <v>237</v>
      </c>
      <c r="J223" s="1" t="s">
        <v>237</v>
      </c>
      <c r="K223" s="1" t="s">
        <v>237</v>
      </c>
      <c r="L223" s="1" t="s">
        <v>237</v>
      </c>
      <c r="M223" s="3" t="s">
        <v>237</v>
      </c>
    </row>
    <row r="224" spans="1:16" x14ac:dyDescent="0.25">
      <c r="A224" t="s">
        <v>199</v>
      </c>
      <c r="B224" t="s">
        <v>27</v>
      </c>
      <c r="C224"/>
      <c r="D224" t="s">
        <v>201</v>
      </c>
      <c r="E224" s="1" t="s">
        <v>237</v>
      </c>
      <c r="F224" s="90" t="s">
        <v>237</v>
      </c>
      <c r="G224" s="1" t="s">
        <v>237</v>
      </c>
      <c r="H224" s="1" t="s">
        <v>237</v>
      </c>
      <c r="I224" s="1" t="s">
        <v>237</v>
      </c>
      <c r="J224" s="1" t="s">
        <v>237</v>
      </c>
      <c r="K224" s="1" t="s">
        <v>237</v>
      </c>
      <c r="L224" s="1" t="s">
        <v>237</v>
      </c>
      <c r="M224" s="3" t="s">
        <v>237</v>
      </c>
    </row>
    <row r="225" spans="1:13" x14ac:dyDescent="0.25">
      <c r="A225" t="s">
        <v>199</v>
      </c>
      <c r="B225" t="s">
        <v>27</v>
      </c>
      <c r="C225" t="s">
        <v>325</v>
      </c>
      <c r="D225"/>
      <c r="E225" s="1" t="s">
        <v>237</v>
      </c>
      <c r="F225" s="90" t="s">
        <v>237</v>
      </c>
      <c r="G225" s="1" t="s">
        <v>237</v>
      </c>
      <c r="H225" s="1" t="s">
        <v>237</v>
      </c>
      <c r="I225" s="1" t="s">
        <v>237</v>
      </c>
      <c r="J225" s="1" t="s">
        <v>237</v>
      </c>
      <c r="K225" s="1" t="s">
        <v>237</v>
      </c>
      <c r="L225" s="1" t="s">
        <v>237</v>
      </c>
      <c r="M225" s="3" t="s">
        <v>237</v>
      </c>
    </row>
    <row r="226" spans="1:13" x14ac:dyDescent="0.25">
      <c r="C226"/>
      <c r="D226"/>
      <c r="F226" s="90"/>
      <c r="G226" s="1"/>
      <c r="H226" s="1"/>
      <c r="K226" s="1"/>
      <c r="M226" s="3"/>
    </row>
    <row r="227" spans="1:13" x14ac:dyDescent="0.25">
      <c r="A227" t="s">
        <v>199</v>
      </c>
      <c r="B227" t="s">
        <v>27</v>
      </c>
      <c r="C227">
        <v>2</v>
      </c>
      <c r="D227" t="s">
        <v>242</v>
      </c>
      <c r="E227" s="1" t="s">
        <v>237</v>
      </c>
      <c r="F227" s="90" t="s">
        <v>237</v>
      </c>
      <c r="G227" s="1" t="s">
        <v>237</v>
      </c>
      <c r="H227" s="1" t="s">
        <v>237</v>
      </c>
      <c r="I227" s="1" t="s">
        <v>237</v>
      </c>
      <c r="J227" s="1" t="s">
        <v>237</v>
      </c>
      <c r="K227" s="1" t="s">
        <v>237</v>
      </c>
      <c r="L227" s="1" t="s">
        <v>237</v>
      </c>
      <c r="M227" s="3" t="s">
        <v>237</v>
      </c>
    </row>
    <row r="228" spans="1:13" x14ac:dyDescent="0.25">
      <c r="A228" t="s">
        <v>199</v>
      </c>
      <c r="B228" t="s">
        <v>27</v>
      </c>
      <c r="C228"/>
      <c r="D228" t="s">
        <v>200</v>
      </c>
      <c r="E228" s="1" t="s">
        <v>237</v>
      </c>
      <c r="F228" s="90" t="s">
        <v>237</v>
      </c>
      <c r="G228" s="1" t="s">
        <v>237</v>
      </c>
      <c r="H228" s="1" t="s">
        <v>237</v>
      </c>
      <c r="I228" s="1" t="s">
        <v>237</v>
      </c>
      <c r="J228" s="1" t="s">
        <v>237</v>
      </c>
      <c r="K228" s="1" t="s">
        <v>237</v>
      </c>
      <c r="L228" s="1" t="s">
        <v>237</v>
      </c>
      <c r="M228" s="3" t="s">
        <v>237</v>
      </c>
    </row>
    <row r="229" spans="1:13" x14ac:dyDescent="0.25">
      <c r="A229" t="s">
        <v>199</v>
      </c>
      <c r="B229" t="s">
        <v>27</v>
      </c>
      <c r="C229"/>
      <c r="D229" t="s">
        <v>201</v>
      </c>
      <c r="E229" s="1" t="s">
        <v>237</v>
      </c>
      <c r="F229" s="90" t="s">
        <v>237</v>
      </c>
      <c r="G229" s="1" t="s">
        <v>237</v>
      </c>
      <c r="H229" s="1" t="s">
        <v>237</v>
      </c>
      <c r="I229" s="1" t="s">
        <v>237</v>
      </c>
      <c r="J229" s="1" t="s">
        <v>237</v>
      </c>
      <c r="K229" s="1" t="s">
        <v>237</v>
      </c>
      <c r="L229" s="1" t="s">
        <v>237</v>
      </c>
      <c r="M229" s="3" t="s">
        <v>237</v>
      </c>
    </row>
    <row r="230" spans="1:13" x14ac:dyDescent="0.25">
      <c r="A230" t="s">
        <v>199</v>
      </c>
      <c r="B230" t="s">
        <v>27</v>
      </c>
      <c r="C230" t="s">
        <v>326</v>
      </c>
      <c r="D230"/>
      <c r="E230" s="1" t="s">
        <v>237</v>
      </c>
      <c r="F230" s="90" t="s">
        <v>237</v>
      </c>
      <c r="G230" s="1" t="s">
        <v>237</v>
      </c>
      <c r="H230" s="1" t="s">
        <v>237</v>
      </c>
      <c r="I230" s="1" t="s">
        <v>237</v>
      </c>
      <c r="J230" s="1" t="s">
        <v>237</v>
      </c>
      <c r="K230" s="1" t="s">
        <v>237</v>
      </c>
      <c r="L230" s="1" t="s">
        <v>237</v>
      </c>
      <c r="M230" s="3" t="s">
        <v>237</v>
      </c>
    </row>
    <row r="231" spans="1:13" x14ac:dyDescent="0.25">
      <c r="C231"/>
      <c r="D231"/>
      <c r="F231" s="90"/>
      <c r="G231" s="1"/>
      <c r="H231" s="1"/>
      <c r="K231" s="1"/>
      <c r="M231" s="3"/>
    </row>
    <row r="232" spans="1:13" x14ac:dyDescent="0.25">
      <c r="A232" t="s">
        <v>199</v>
      </c>
      <c r="B232" t="s">
        <v>27</v>
      </c>
      <c r="C232">
        <v>3</v>
      </c>
      <c r="D232" t="s">
        <v>242</v>
      </c>
      <c r="E232" s="1" t="s">
        <v>237</v>
      </c>
      <c r="F232" s="90" t="s">
        <v>237</v>
      </c>
      <c r="G232" s="1" t="s">
        <v>237</v>
      </c>
      <c r="H232" s="1" t="s">
        <v>237</v>
      </c>
      <c r="I232" s="1" t="s">
        <v>237</v>
      </c>
      <c r="J232" s="1" t="s">
        <v>237</v>
      </c>
      <c r="K232" s="1" t="s">
        <v>237</v>
      </c>
      <c r="L232" s="1" t="s">
        <v>237</v>
      </c>
      <c r="M232" s="3" t="s">
        <v>237</v>
      </c>
    </row>
    <row r="233" spans="1:13" x14ac:dyDescent="0.25">
      <c r="A233" t="s">
        <v>199</v>
      </c>
      <c r="B233" t="s">
        <v>27</v>
      </c>
      <c r="C233"/>
      <c r="D233" t="s">
        <v>200</v>
      </c>
      <c r="E233" s="1" t="s">
        <v>237</v>
      </c>
      <c r="F233" s="90" t="s">
        <v>237</v>
      </c>
      <c r="G233" s="1" t="s">
        <v>237</v>
      </c>
      <c r="H233" s="1" t="s">
        <v>237</v>
      </c>
      <c r="I233" s="1" t="s">
        <v>237</v>
      </c>
      <c r="J233" s="1" t="s">
        <v>237</v>
      </c>
      <c r="K233" s="1" t="s">
        <v>237</v>
      </c>
      <c r="L233" s="1" t="s">
        <v>237</v>
      </c>
      <c r="M233" s="3" t="s">
        <v>237</v>
      </c>
    </row>
    <row r="234" spans="1:13" x14ac:dyDescent="0.25">
      <c r="A234" t="s">
        <v>199</v>
      </c>
      <c r="B234" t="s">
        <v>27</v>
      </c>
      <c r="C234"/>
      <c r="D234" t="s">
        <v>201</v>
      </c>
      <c r="E234" s="1" t="s">
        <v>237</v>
      </c>
      <c r="F234" s="90" t="s">
        <v>237</v>
      </c>
      <c r="G234" s="1" t="s">
        <v>237</v>
      </c>
      <c r="H234" s="1" t="s">
        <v>237</v>
      </c>
      <c r="I234" s="1" t="s">
        <v>237</v>
      </c>
      <c r="J234" s="1" t="s">
        <v>237</v>
      </c>
      <c r="K234" s="1" t="s">
        <v>237</v>
      </c>
      <c r="L234" s="1" t="s">
        <v>237</v>
      </c>
      <c r="M234" s="3" t="s">
        <v>237</v>
      </c>
    </row>
    <row r="235" spans="1:13" x14ac:dyDescent="0.25">
      <c r="A235" t="s">
        <v>199</v>
      </c>
      <c r="B235" t="s">
        <v>27</v>
      </c>
      <c r="C235" t="s">
        <v>327</v>
      </c>
      <c r="D235"/>
      <c r="E235" s="1" t="s">
        <v>237</v>
      </c>
      <c r="F235" s="90" t="s">
        <v>237</v>
      </c>
      <c r="G235" s="1" t="s">
        <v>237</v>
      </c>
      <c r="H235" s="1" t="s">
        <v>237</v>
      </c>
      <c r="I235" s="1" t="s">
        <v>237</v>
      </c>
      <c r="J235" s="1" t="s">
        <v>237</v>
      </c>
      <c r="K235" s="1" t="s">
        <v>237</v>
      </c>
      <c r="L235" s="1" t="s">
        <v>237</v>
      </c>
      <c r="M235" s="3" t="s">
        <v>237</v>
      </c>
    </row>
    <row r="236" spans="1:13" x14ac:dyDescent="0.25">
      <c r="C236"/>
      <c r="D236"/>
      <c r="F236" s="90"/>
      <c r="G236" s="1"/>
      <c r="H236" s="1"/>
      <c r="K236" s="1"/>
      <c r="M236" s="3"/>
    </row>
    <row r="237" spans="1:13" x14ac:dyDescent="0.25">
      <c r="A237" t="s">
        <v>199</v>
      </c>
      <c r="B237" t="s">
        <v>27</v>
      </c>
      <c r="C237">
        <v>4</v>
      </c>
      <c r="D237" t="s">
        <v>242</v>
      </c>
      <c r="E237" s="1" t="s">
        <v>237</v>
      </c>
      <c r="F237" s="90" t="s">
        <v>237</v>
      </c>
      <c r="G237" s="1" t="s">
        <v>237</v>
      </c>
      <c r="H237" s="1" t="s">
        <v>237</v>
      </c>
      <c r="I237" s="1" t="s">
        <v>237</v>
      </c>
      <c r="J237" s="1" t="s">
        <v>237</v>
      </c>
      <c r="K237" s="1" t="s">
        <v>237</v>
      </c>
      <c r="L237" s="1" t="s">
        <v>237</v>
      </c>
      <c r="M237" s="3" t="s">
        <v>237</v>
      </c>
    </row>
    <row r="238" spans="1:13" x14ac:dyDescent="0.25">
      <c r="A238" t="s">
        <v>199</v>
      </c>
      <c r="B238" t="s">
        <v>27</v>
      </c>
      <c r="C238"/>
      <c r="D238" t="s">
        <v>200</v>
      </c>
      <c r="E238" s="1" t="s">
        <v>237</v>
      </c>
      <c r="F238" s="90" t="s">
        <v>237</v>
      </c>
      <c r="G238" s="1" t="s">
        <v>237</v>
      </c>
      <c r="H238" s="1" t="s">
        <v>237</v>
      </c>
      <c r="I238" s="1" t="s">
        <v>237</v>
      </c>
      <c r="J238" s="1" t="s">
        <v>237</v>
      </c>
      <c r="K238" s="1" t="s">
        <v>237</v>
      </c>
      <c r="L238" s="1" t="s">
        <v>237</v>
      </c>
      <c r="M238" s="3" t="s">
        <v>237</v>
      </c>
    </row>
    <row r="239" spans="1:13" x14ac:dyDescent="0.25">
      <c r="A239" t="s">
        <v>199</v>
      </c>
      <c r="B239" t="s">
        <v>27</v>
      </c>
      <c r="C239"/>
      <c r="D239" t="s">
        <v>201</v>
      </c>
      <c r="E239" s="1" t="s">
        <v>237</v>
      </c>
      <c r="F239" s="90" t="s">
        <v>237</v>
      </c>
      <c r="G239" s="1" t="s">
        <v>237</v>
      </c>
      <c r="H239" s="1" t="s">
        <v>237</v>
      </c>
      <c r="I239" s="1" t="s">
        <v>237</v>
      </c>
      <c r="J239" s="1" t="s">
        <v>237</v>
      </c>
      <c r="K239" s="1" t="s">
        <v>237</v>
      </c>
      <c r="L239" s="1" t="s">
        <v>237</v>
      </c>
      <c r="M239" s="3" t="s">
        <v>237</v>
      </c>
    </row>
    <row r="240" spans="1:13" x14ac:dyDescent="0.25">
      <c r="A240" t="s">
        <v>199</v>
      </c>
      <c r="B240" t="s">
        <v>27</v>
      </c>
      <c r="C240" t="s">
        <v>328</v>
      </c>
      <c r="D240"/>
      <c r="E240" s="1" t="s">
        <v>237</v>
      </c>
      <c r="F240" s="90" t="s">
        <v>237</v>
      </c>
      <c r="G240" s="1" t="s">
        <v>237</v>
      </c>
      <c r="H240" s="1" t="s">
        <v>237</v>
      </c>
      <c r="I240" s="1" t="s">
        <v>237</v>
      </c>
      <c r="J240" s="1" t="s">
        <v>237</v>
      </c>
      <c r="K240" s="1" t="s">
        <v>237</v>
      </c>
      <c r="L240" s="1" t="s">
        <v>237</v>
      </c>
      <c r="M240" s="3" t="s">
        <v>237</v>
      </c>
    </row>
    <row r="241" spans="1:13" x14ac:dyDescent="0.25">
      <c r="C241"/>
      <c r="D241"/>
      <c r="F241" s="90"/>
      <c r="G241" s="1"/>
      <c r="H241" s="1"/>
      <c r="K241" s="1"/>
      <c r="M241" s="3"/>
    </row>
    <row r="242" spans="1:13" x14ac:dyDescent="0.25">
      <c r="A242" t="s">
        <v>199</v>
      </c>
      <c r="B242" t="s">
        <v>27</v>
      </c>
      <c r="C242">
        <v>7</v>
      </c>
      <c r="D242" t="s">
        <v>242</v>
      </c>
      <c r="E242" s="1" t="s">
        <v>237</v>
      </c>
      <c r="F242" s="90" t="s">
        <v>237</v>
      </c>
      <c r="G242" s="1" t="s">
        <v>237</v>
      </c>
      <c r="H242" s="1" t="s">
        <v>237</v>
      </c>
      <c r="I242" s="1" t="s">
        <v>237</v>
      </c>
      <c r="J242" s="1" t="s">
        <v>237</v>
      </c>
      <c r="K242" s="1" t="s">
        <v>237</v>
      </c>
      <c r="L242" s="1" t="s">
        <v>237</v>
      </c>
      <c r="M242" s="3" t="s">
        <v>237</v>
      </c>
    </row>
    <row r="243" spans="1:13" x14ac:dyDescent="0.25">
      <c r="A243" t="s">
        <v>199</v>
      </c>
      <c r="B243" t="s">
        <v>27</v>
      </c>
      <c r="C243"/>
      <c r="D243" t="s">
        <v>200</v>
      </c>
      <c r="E243" s="1" t="s">
        <v>237</v>
      </c>
      <c r="F243" s="90" t="s">
        <v>237</v>
      </c>
      <c r="G243" s="1" t="s">
        <v>237</v>
      </c>
      <c r="H243" s="1" t="s">
        <v>237</v>
      </c>
      <c r="I243" s="1" t="s">
        <v>237</v>
      </c>
      <c r="J243" s="1" t="s">
        <v>237</v>
      </c>
      <c r="K243" s="1" t="s">
        <v>237</v>
      </c>
      <c r="L243" s="1" t="s">
        <v>237</v>
      </c>
      <c r="M243" s="3" t="s">
        <v>237</v>
      </c>
    </row>
    <row r="244" spans="1:13" x14ac:dyDescent="0.25">
      <c r="A244" t="s">
        <v>199</v>
      </c>
      <c r="B244" t="s">
        <v>27</v>
      </c>
      <c r="C244"/>
      <c r="D244" t="s">
        <v>201</v>
      </c>
      <c r="E244" s="1" t="s">
        <v>237</v>
      </c>
      <c r="F244" s="90" t="s">
        <v>237</v>
      </c>
      <c r="G244" s="1" t="s">
        <v>237</v>
      </c>
      <c r="H244" s="1" t="s">
        <v>237</v>
      </c>
      <c r="I244" s="1" t="s">
        <v>237</v>
      </c>
      <c r="J244" s="1" t="s">
        <v>237</v>
      </c>
      <c r="K244" s="1" t="s">
        <v>237</v>
      </c>
      <c r="L244" s="1" t="s">
        <v>237</v>
      </c>
      <c r="M244" s="3" t="s">
        <v>237</v>
      </c>
    </row>
    <row r="245" spans="1:13" x14ac:dyDescent="0.25">
      <c r="A245" t="s">
        <v>199</v>
      </c>
      <c r="B245" t="s">
        <v>27</v>
      </c>
      <c r="C245" t="s">
        <v>342</v>
      </c>
      <c r="D245"/>
      <c r="E245" s="1" t="s">
        <v>237</v>
      </c>
      <c r="F245" s="90" t="s">
        <v>237</v>
      </c>
      <c r="G245" s="1" t="s">
        <v>237</v>
      </c>
      <c r="H245" s="1" t="s">
        <v>237</v>
      </c>
      <c r="I245" s="1" t="s">
        <v>237</v>
      </c>
      <c r="J245" s="1" t="s">
        <v>237</v>
      </c>
      <c r="K245" s="1" t="s">
        <v>237</v>
      </c>
      <c r="L245" s="1" t="s">
        <v>237</v>
      </c>
      <c r="M245" s="3" t="s">
        <v>237</v>
      </c>
    </row>
    <row r="246" spans="1:13" x14ac:dyDescent="0.25">
      <c r="C246"/>
      <c r="D246"/>
      <c r="F246" s="90"/>
      <c r="G246" s="1"/>
      <c r="H246" s="1"/>
      <c r="K246" s="1"/>
      <c r="M246" s="3"/>
    </row>
    <row r="247" spans="1:13" x14ac:dyDescent="0.25">
      <c r="A247" t="s">
        <v>199</v>
      </c>
      <c r="B247" t="s">
        <v>27</v>
      </c>
      <c r="C247">
        <v>8</v>
      </c>
      <c r="D247" t="s">
        <v>242</v>
      </c>
      <c r="E247" s="1" t="s">
        <v>237</v>
      </c>
      <c r="F247" s="90" t="s">
        <v>237</v>
      </c>
      <c r="G247" s="1" t="s">
        <v>237</v>
      </c>
      <c r="H247" s="1" t="s">
        <v>237</v>
      </c>
      <c r="I247" s="1" t="s">
        <v>237</v>
      </c>
      <c r="J247" s="1" t="s">
        <v>237</v>
      </c>
      <c r="K247" s="1" t="s">
        <v>237</v>
      </c>
      <c r="L247" s="1" t="s">
        <v>237</v>
      </c>
      <c r="M247" s="3" t="s">
        <v>237</v>
      </c>
    </row>
    <row r="248" spans="1:13" x14ac:dyDescent="0.25">
      <c r="A248" t="s">
        <v>199</v>
      </c>
      <c r="B248" t="s">
        <v>27</v>
      </c>
      <c r="C248"/>
      <c r="D248" t="s">
        <v>200</v>
      </c>
      <c r="E248" s="1" t="s">
        <v>237</v>
      </c>
      <c r="F248" s="90" t="s">
        <v>237</v>
      </c>
      <c r="G248" s="1" t="s">
        <v>237</v>
      </c>
      <c r="H248" s="1" t="s">
        <v>237</v>
      </c>
      <c r="I248" s="1" t="s">
        <v>237</v>
      </c>
      <c r="J248" s="1" t="s">
        <v>237</v>
      </c>
      <c r="K248" s="1" t="s">
        <v>237</v>
      </c>
      <c r="L248" s="1" t="s">
        <v>237</v>
      </c>
      <c r="M248" s="3" t="s">
        <v>237</v>
      </c>
    </row>
    <row r="249" spans="1:13" x14ac:dyDescent="0.25">
      <c r="A249" t="s">
        <v>199</v>
      </c>
      <c r="B249" t="s">
        <v>27</v>
      </c>
      <c r="C249"/>
      <c r="D249" t="s">
        <v>201</v>
      </c>
      <c r="E249" s="1" t="s">
        <v>237</v>
      </c>
      <c r="F249" s="90" t="s">
        <v>237</v>
      </c>
      <c r="G249" s="1" t="s">
        <v>237</v>
      </c>
      <c r="H249" s="1" t="s">
        <v>237</v>
      </c>
      <c r="I249" s="1" t="s">
        <v>237</v>
      </c>
      <c r="J249" s="1" t="s">
        <v>237</v>
      </c>
      <c r="K249" s="1" t="s">
        <v>237</v>
      </c>
      <c r="L249" s="1" t="s">
        <v>237</v>
      </c>
      <c r="M249" s="3" t="s">
        <v>237</v>
      </c>
    </row>
    <row r="250" spans="1:13" x14ac:dyDescent="0.25">
      <c r="A250" t="s">
        <v>199</v>
      </c>
      <c r="B250" t="s">
        <v>27</v>
      </c>
      <c r="C250" t="s">
        <v>343</v>
      </c>
      <c r="D250"/>
      <c r="E250" s="1" t="s">
        <v>237</v>
      </c>
      <c r="F250" s="90" t="s">
        <v>237</v>
      </c>
      <c r="G250" s="1" t="s">
        <v>237</v>
      </c>
      <c r="H250" s="1" t="s">
        <v>237</v>
      </c>
      <c r="I250" s="1" t="s">
        <v>237</v>
      </c>
      <c r="J250" s="1" t="s">
        <v>237</v>
      </c>
      <c r="K250" s="1" t="s">
        <v>237</v>
      </c>
      <c r="L250" s="1" t="s">
        <v>237</v>
      </c>
      <c r="M250" s="3" t="s">
        <v>237</v>
      </c>
    </row>
    <row r="251" spans="1:13" x14ac:dyDescent="0.25">
      <c r="C251"/>
      <c r="D251"/>
      <c r="F251" s="90"/>
      <c r="G251" s="1"/>
      <c r="H251" s="1"/>
      <c r="K251" s="1"/>
      <c r="M251" s="3"/>
    </row>
    <row r="252" spans="1:13" x14ac:dyDescent="0.25">
      <c r="A252" t="s">
        <v>199</v>
      </c>
      <c r="B252" t="s">
        <v>27</v>
      </c>
      <c r="C252">
        <v>9</v>
      </c>
      <c r="D252" t="s">
        <v>242</v>
      </c>
      <c r="E252" s="1" t="s">
        <v>237</v>
      </c>
      <c r="F252" s="90" t="s">
        <v>237</v>
      </c>
      <c r="G252" s="1" t="s">
        <v>237</v>
      </c>
      <c r="H252" s="1" t="s">
        <v>237</v>
      </c>
      <c r="I252" s="1" t="s">
        <v>237</v>
      </c>
      <c r="J252" s="1" t="s">
        <v>237</v>
      </c>
      <c r="K252" s="1" t="s">
        <v>237</v>
      </c>
      <c r="L252" s="1" t="s">
        <v>237</v>
      </c>
      <c r="M252" s="3" t="s">
        <v>237</v>
      </c>
    </row>
    <row r="253" spans="1:13" x14ac:dyDescent="0.25">
      <c r="A253" t="s">
        <v>199</v>
      </c>
      <c r="B253" t="s">
        <v>27</v>
      </c>
      <c r="C253"/>
      <c r="D253" t="s">
        <v>200</v>
      </c>
      <c r="E253" s="1" t="s">
        <v>237</v>
      </c>
      <c r="F253" s="90" t="s">
        <v>237</v>
      </c>
      <c r="G253" s="1" t="s">
        <v>237</v>
      </c>
      <c r="H253" s="1" t="s">
        <v>237</v>
      </c>
      <c r="I253" s="1" t="s">
        <v>237</v>
      </c>
      <c r="J253" s="1" t="s">
        <v>237</v>
      </c>
      <c r="K253" s="1" t="s">
        <v>237</v>
      </c>
      <c r="L253" s="1" t="s">
        <v>237</v>
      </c>
      <c r="M253" s="3" t="s">
        <v>237</v>
      </c>
    </row>
    <row r="254" spans="1:13" x14ac:dyDescent="0.25">
      <c r="A254" t="s">
        <v>199</v>
      </c>
      <c r="B254" t="s">
        <v>27</v>
      </c>
      <c r="C254"/>
      <c r="D254" t="s">
        <v>201</v>
      </c>
      <c r="E254" s="1" t="s">
        <v>237</v>
      </c>
      <c r="F254" s="90" t="s">
        <v>237</v>
      </c>
      <c r="G254" s="1" t="s">
        <v>237</v>
      </c>
      <c r="H254" s="1" t="s">
        <v>237</v>
      </c>
      <c r="I254" s="1" t="s">
        <v>237</v>
      </c>
      <c r="J254" s="1" t="s">
        <v>237</v>
      </c>
      <c r="K254" s="1" t="s">
        <v>237</v>
      </c>
      <c r="L254" s="1" t="s">
        <v>237</v>
      </c>
      <c r="M254" s="3" t="s">
        <v>237</v>
      </c>
    </row>
    <row r="255" spans="1:13" x14ac:dyDescent="0.25">
      <c r="A255" t="s">
        <v>199</v>
      </c>
      <c r="B255" t="s">
        <v>27</v>
      </c>
      <c r="C255" t="s">
        <v>344</v>
      </c>
      <c r="D255"/>
      <c r="E255" s="1" t="s">
        <v>237</v>
      </c>
      <c r="F255" s="90" t="s">
        <v>237</v>
      </c>
      <c r="G255" s="1" t="s">
        <v>237</v>
      </c>
      <c r="H255" s="1" t="s">
        <v>237</v>
      </c>
      <c r="I255" s="1" t="s">
        <v>237</v>
      </c>
      <c r="J255" s="1" t="s">
        <v>237</v>
      </c>
      <c r="K255" s="1" t="s">
        <v>237</v>
      </c>
      <c r="L255" s="1" t="s">
        <v>237</v>
      </c>
      <c r="M255" s="3" t="s">
        <v>237</v>
      </c>
    </row>
    <row r="256" spans="1:13" x14ac:dyDescent="0.25">
      <c r="C256"/>
      <c r="D256"/>
      <c r="F256" s="90"/>
      <c r="G256" s="1"/>
      <c r="H256" s="1"/>
      <c r="K256" s="1"/>
      <c r="M256" s="3"/>
    </row>
    <row r="257" spans="1:13" x14ac:dyDescent="0.25">
      <c r="A257" t="s">
        <v>199</v>
      </c>
      <c r="B257" t="s">
        <v>27</v>
      </c>
      <c r="C257">
        <v>10</v>
      </c>
      <c r="D257" t="s">
        <v>242</v>
      </c>
      <c r="E257" s="1" t="s">
        <v>237</v>
      </c>
      <c r="F257" s="90" t="s">
        <v>237</v>
      </c>
      <c r="G257" s="1" t="s">
        <v>237</v>
      </c>
      <c r="H257" s="1" t="s">
        <v>237</v>
      </c>
      <c r="I257" s="1" t="s">
        <v>237</v>
      </c>
      <c r="J257" s="1" t="s">
        <v>237</v>
      </c>
      <c r="K257" s="1" t="s">
        <v>237</v>
      </c>
      <c r="L257" s="1" t="s">
        <v>237</v>
      </c>
      <c r="M257" s="3" t="s">
        <v>237</v>
      </c>
    </row>
    <row r="258" spans="1:13" x14ac:dyDescent="0.25">
      <c r="A258" t="s">
        <v>199</v>
      </c>
      <c r="B258" t="s">
        <v>27</v>
      </c>
      <c r="C258"/>
      <c r="D258" t="s">
        <v>200</v>
      </c>
      <c r="E258" s="1" t="s">
        <v>237</v>
      </c>
      <c r="F258" s="90" t="s">
        <v>237</v>
      </c>
      <c r="G258" s="1" t="s">
        <v>237</v>
      </c>
      <c r="H258" s="1" t="s">
        <v>237</v>
      </c>
      <c r="I258" s="1" t="s">
        <v>237</v>
      </c>
      <c r="J258" s="1" t="s">
        <v>237</v>
      </c>
      <c r="K258" s="1" t="s">
        <v>237</v>
      </c>
      <c r="L258" s="1" t="s">
        <v>237</v>
      </c>
      <c r="M258" s="3" t="s">
        <v>237</v>
      </c>
    </row>
    <row r="259" spans="1:13" x14ac:dyDescent="0.25">
      <c r="A259" t="s">
        <v>199</v>
      </c>
      <c r="B259" t="s">
        <v>27</v>
      </c>
      <c r="C259"/>
      <c r="D259" t="s">
        <v>201</v>
      </c>
      <c r="E259" s="1" t="s">
        <v>237</v>
      </c>
      <c r="F259" s="90" t="s">
        <v>237</v>
      </c>
      <c r="G259" s="1" t="s">
        <v>237</v>
      </c>
      <c r="H259" s="1" t="s">
        <v>237</v>
      </c>
      <c r="I259" s="1" t="s">
        <v>237</v>
      </c>
      <c r="J259" s="1" t="s">
        <v>237</v>
      </c>
      <c r="K259" s="1" t="s">
        <v>237</v>
      </c>
      <c r="L259" s="1" t="s">
        <v>237</v>
      </c>
      <c r="M259" s="3" t="s">
        <v>237</v>
      </c>
    </row>
    <row r="260" spans="1:13" x14ac:dyDescent="0.25">
      <c r="A260" t="s">
        <v>199</v>
      </c>
      <c r="B260" t="s">
        <v>27</v>
      </c>
      <c r="C260" t="s">
        <v>345</v>
      </c>
      <c r="D260"/>
      <c r="E260" s="1" t="s">
        <v>237</v>
      </c>
      <c r="F260" s="90" t="s">
        <v>237</v>
      </c>
      <c r="G260" s="1" t="s">
        <v>237</v>
      </c>
      <c r="H260" s="1" t="s">
        <v>237</v>
      </c>
      <c r="I260" s="1" t="s">
        <v>237</v>
      </c>
      <c r="J260" s="1" t="s">
        <v>237</v>
      </c>
      <c r="K260" s="1" t="s">
        <v>237</v>
      </c>
      <c r="L260" s="1" t="s">
        <v>237</v>
      </c>
      <c r="M260" s="3" t="s">
        <v>237</v>
      </c>
    </row>
    <row r="261" spans="1:13" x14ac:dyDescent="0.25">
      <c r="C261"/>
      <c r="D261"/>
      <c r="F261" s="90"/>
      <c r="G261" s="1"/>
      <c r="H261" s="1"/>
      <c r="K261" s="1"/>
      <c r="M261" s="3"/>
    </row>
    <row r="262" spans="1:13" x14ac:dyDescent="0.25">
      <c r="A262" t="s">
        <v>199</v>
      </c>
      <c r="B262" t="s">
        <v>27</v>
      </c>
      <c r="C262" t="s">
        <v>256</v>
      </c>
      <c r="D262" t="s">
        <v>242</v>
      </c>
      <c r="E262" s="1" t="s">
        <v>237</v>
      </c>
      <c r="F262" s="90" t="s">
        <v>237</v>
      </c>
      <c r="G262" s="1" t="s">
        <v>237</v>
      </c>
      <c r="H262" s="1" t="s">
        <v>237</v>
      </c>
      <c r="I262" s="1" t="s">
        <v>237</v>
      </c>
      <c r="J262" s="1" t="s">
        <v>237</v>
      </c>
      <c r="K262" s="1" t="s">
        <v>237</v>
      </c>
      <c r="L262" s="1" t="s">
        <v>237</v>
      </c>
      <c r="M262" s="3" t="s">
        <v>237</v>
      </c>
    </row>
    <row r="263" spans="1:13" x14ac:dyDescent="0.25">
      <c r="A263" t="s">
        <v>199</v>
      </c>
      <c r="B263" t="s">
        <v>27</v>
      </c>
      <c r="C263"/>
      <c r="D263" t="s">
        <v>200</v>
      </c>
      <c r="E263" s="1" t="s">
        <v>237</v>
      </c>
      <c r="F263" s="90" t="s">
        <v>237</v>
      </c>
      <c r="G263" s="1" t="s">
        <v>237</v>
      </c>
      <c r="H263" s="1" t="s">
        <v>237</v>
      </c>
      <c r="I263" s="1" t="s">
        <v>237</v>
      </c>
      <c r="J263" s="1" t="s">
        <v>237</v>
      </c>
      <c r="K263" s="1" t="s">
        <v>237</v>
      </c>
      <c r="L263" s="1" t="s">
        <v>237</v>
      </c>
      <c r="M263" s="3" t="s">
        <v>237</v>
      </c>
    </row>
    <row r="264" spans="1:13" x14ac:dyDescent="0.25">
      <c r="A264" t="s">
        <v>199</v>
      </c>
      <c r="B264" t="s">
        <v>27</v>
      </c>
      <c r="C264"/>
      <c r="D264" t="s">
        <v>201</v>
      </c>
      <c r="E264" s="1" t="s">
        <v>237</v>
      </c>
      <c r="F264" s="90" t="s">
        <v>237</v>
      </c>
      <c r="G264" s="1" t="s">
        <v>237</v>
      </c>
      <c r="H264" s="1" t="s">
        <v>237</v>
      </c>
      <c r="I264" s="1" t="s">
        <v>237</v>
      </c>
      <c r="J264" s="1" t="s">
        <v>237</v>
      </c>
      <c r="K264" s="1" t="s">
        <v>237</v>
      </c>
      <c r="L264" s="1" t="s">
        <v>237</v>
      </c>
      <c r="M264" s="3" t="s">
        <v>237</v>
      </c>
    </row>
    <row r="265" spans="1:13" x14ac:dyDescent="0.25">
      <c r="A265" t="s">
        <v>199</v>
      </c>
      <c r="B265" t="s">
        <v>27</v>
      </c>
      <c r="C265" t="s">
        <v>257</v>
      </c>
      <c r="D265"/>
      <c r="E265" s="1" t="s">
        <v>237</v>
      </c>
      <c r="F265" s="90" t="s">
        <v>237</v>
      </c>
      <c r="G265" s="1" t="s">
        <v>237</v>
      </c>
      <c r="H265" s="1" t="s">
        <v>237</v>
      </c>
      <c r="I265" s="1" t="s">
        <v>237</v>
      </c>
      <c r="J265" s="1" t="s">
        <v>237</v>
      </c>
      <c r="K265" s="1" t="s">
        <v>237</v>
      </c>
      <c r="L265" s="1" t="s">
        <v>237</v>
      </c>
      <c r="M265" s="3" t="s">
        <v>237</v>
      </c>
    </row>
    <row r="266" spans="1:13" x14ac:dyDescent="0.25">
      <c r="C266"/>
      <c r="D266"/>
      <c r="F266" s="90"/>
      <c r="G266" s="1"/>
      <c r="H266" s="1"/>
      <c r="K266" s="1"/>
      <c r="M266" s="3"/>
    </row>
    <row r="267" spans="1:13" x14ac:dyDescent="0.25">
      <c r="A267" t="s">
        <v>199</v>
      </c>
      <c r="B267" t="s">
        <v>260</v>
      </c>
      <c r="C267"/>
      <c r="D267"/>
      <c r="E267" s="1">
        <v>574.4</v>
      </c>
      <c r="F267" s="90">
        <v>9.9090909090909104E-2</v>
      </c>
      <c r="G267" s="1">
        <v>523.54847999999993</v>
      </c>
      <c r="H267" s="1">
        <v>2.4463783127139944</v>
      </c>
      <c r="I267" s="1">
        <v>1264</v>
      </c>
      <c r="J267" s="1">
        <v>1.6032716219838583</v>
      </c>
      <c r="K267" s="1">
        <v>837.96006080000006</v>
      </c>
      <c r="L267" s="1">
        <v>314.41158080000008</v>
      </c>
      <c r="M267" s="3">
        <v>0.37540105366616588</v>
      </c>
    </row>
    <row r="268" spans="1:13" x14ac:dyDescent="0.25">
      <c r="A268" t="s">
        <v>199</v>
      </c>
      <c r="B268" t="s">
        <v>57</v>
      </c>
      <c r="C268" t="s">
        <v>99</v>
      </c>
      <c r="D268" t="s">
        <v>200</v>
      </c>
      <c r="E268" s="1">
        <v>1519.4899999999998</v>
      </c>
      <c r="F268" s="90">
        <v>0.14000000000000001</v>
      </c>
      <c r="G268" s="1">
        <v>1280.2371119999998</v>
      </c>
      <c r="H268" s="1">
        <v>2.3618055606762551</v>
      </c>
      <c r="I268" s="1">
        <v>3023</v>
      </c>
      <c r="J268" s="1">
        <v>1.5376861145317386</v>
      </c>
      <c r="K268" s="1">
        <v>1968.1545155200001</v>
      </c>
      <c r="L268" s="1">
        <v>687.91740352000033</v>
      </c>
      <c r="M268" s="3">
        <v>0.34934758142790512</v>
      </c>
    </row>
    <row r="269" spans="1:13" x14ac:dyDescent="0.25">
      <c r="A269" t="s">
        <v>199</v>
      </c>
      <c r="B269" t="s">
        <v>57</v>
      </c>
      <c r="C269"/>
      <c r="D269" t="s">
        <v>201</v>
      </c>
      <c r="E269" s="1">
        <v>0</v>
      </c>
      <c r="F269" s="90" t="s">
        <v>237</v>
      </c>
      <c r="G269" s="1">
        <v>0</v>
      </c>
      <c r="H269" s="1">
        <v>0</v>
      </c>
      <c r="I269" s="1">
        <v>0</v>
      </c>
      <c r="J269" s="1">
        <v>0</v>
      </c>
      <c r="K269" s="1">
        <v>0</v>
      </c>
      <c r="L269" s="1">
        <v>0</v>
      </c>
      <c r="M269" s="3">
        <v>0</v>
      </c>
    </row>
    <row r="270" spans="1:13" x14ac:dyDescent="0.25">
      <c r="A270" t="s">
        <v>199</v>
      </c>
      <c r="B270" t="s">
        <v>57</v>
      </c>
      <c r="C270" t="s">
        <v>266</v>
      </c>
      <c r="D270"/>
      <c r="E270" s="1">
        <v>1519.4899999999998</v>
      </c>
      <c r="F270" s="90">
        <v>0.14000000000000001</v>
      </c>
      <c r="G270" s="1">
        <v>1280.2371119999998</v>
      </c>
      <c r="H270" s="1">
        <v>1.5745370404508368</v>
      </c>
      <c r="I270" s="1">
        <v>3023</v>
      </c>
      <c r="J270" s="1">
        <v>1.0251240763544924</v>
      </c>
      <c r="K270" s="1">
        <v>1968.1545155200001</v>
      </c>
      <c r="L270" s="1">
        <v>687.91740352000033</v>
      </c>
      <c r="M270" s="3">
        <v>0.2328983876186034</v>
      </c>
    </row>
    <row r="271" spans="1:13" x14ac:dyDescent="0.25">
      <c r="C271"/>
      <c r="D271"/>
      <c r="F271" s="90"/>
      <c r="G271" s="1"/>
      <c r="H271" s="1"/>
      <c r="K271" s="1"/>
      <c r="M271" s="3"/>
    </row>
    <row r="272" spans="1:13" x14ac:dyDescent="0.25">
      <c r="A272" t="s">
        <v>199</v>
      </c>
      <c r="B272" t="s">
        <v>57</v>
      </c>
      <c r="C272" t="s">
        <v>205</v>
      </c>
      <c r="D272" t="s">
        <v>200</v>
      </c>
      <c r="E272" s="1">
        <v>0</v>
      </c>
      <c r="F272" s="90" t="s">
        <v>237</v>
      </c>
      <c r="G272" s="1">
        <v>0</v>
      </c>
      <c r="H272" s="1">
        <v>0</v>
      </c>
      <c r="I272" s="1">
        <v>0</v>
      </c>
      <c r="J272" s="1">
        <v>0</v>
      </c>
      <c r="K272" s="1">
        <v>0</v>
      </c>
      <c r="L272" s="1">
        <v>0</v>
      </c>
      <c r="M272" s="3">
        <v>0</v>
      </c>
    </row>
    <row r="273" spans="1:13" x14ac:dyDescent="0.25">
      <c r="A273" t="s">
        <v>199</v>
      </c>
      <c r="B273" t="s">
        <v>57</v>
      </c>
      <c r="C273"/>
      <c r="D273" t="s">
        <v>201</v>
      </c>
      <c r="E273" s="1">
        <v>0</v>
      </c>
      <c r="F273" s="90" t="s">
        <v>237</v>
      </c>
      <c r="G273" s="1">
        <v>0</v>
      </c>
      <c r="H273" s="1">
        <v>0</v>
      </c>
      <c r="I273" s="1">
        <v>0</v>
      </c>
      <c r="J273" s="1">
        <v>0</v>
      </c>
      <c r="K273" s="1">
        <v>0</v>
      </c>
      <c r="L273" s="1">
        <v>0</v>
      </c>
      <c r="M273" s="3">
        <v>0</v>
      </c>
    </row>
    <row r="274" spans="1:13" x14ac:dyDescent="0.25">
      <c r="A274" t="s">
        <v>199</v>
      </c>
      <c r="B274" t="s">
        <v>57</v>
      </c>
      <c r="C274" t="s">
        <v>248</v>
      </c>
      <c r="D274"/>
      <c r="E274" s="1">
        <v>0</v>
      </c>
      <c r="F274" s="90" t="s">
        <v>237</v>
      </c>
      <c r="G274" s="1">
        <v>0</v>
      </c>
      <c r="H274" s="1">
        <v>0</v>
      </c>
      <c r="I274" s="1">
        <v>0</v>
      </c>
      <c r="J274" s="1">
        <v>0</v>
      </c>
      <c r="K274" s="1">
        <v>0</v>
      </c>
      <c r="L274" s="1">
        <v>0</v>
      </c>
      <c r="M274" s="3">
        <v>0</v>
      </c>
    </row>
    <row r="275" spans="1:13" x14ac:dyDescent="0.25">
      <c r="C275"/>
      <c r="D275"/>
      <c r="F275" s="90"/>
      <c r="G275" s="1"/>
      <c r="H275" s="1"/>
      <c r="K275" s="1"/>
      <c r="M275" s="3"/>
    </row>
    <row r="276" spans="1:13" x14ac:dyDescent="0.25">
      <c r="A276" t="s">
        <v>199</v>
      </c>
      <c r="B276" t="s">
        <v>57</v>
      </c>
      <c r="C276" t="s">
        <v>54</v>
      </c>
      <c r="D276" t="s">
        <v>200</v>
      </c>
      <c r="E276" s="1">
        <v>1915</v>
      </c>
      <c r="F276" s="90">
        <v>0.15</v>
      </c>
      <c r="G276" s="1">
        <v>1627.75</v>
      </c>
      <c r="H276" s="1">
        <v>2.3529411764705883</v>
      </c>
      <c r="I276" s="1">
        <v>3830</v>
      </c>
      <c r="J276" s="1">
        <v>1.5317647058823529</v>
      </c>
      <c r="K276" s="1">
        <v>2493.33</v>
      </c>
      <c r="L276" s="1">
        <v>865.57999999999993</v>
      </c>
      <c r="M276" s="3">
        <v>0.34715821812596004</v>
      </c>
    </row>
    <row r="277" spans="1:13" x14ac:dyDescent="0.25">
      <c r="A277" t="s">
        <v>199</v>
      </c>
      <c r="B277" t="s">
        <v>57</v>
      </c>
      <c r="C277"/>
      <c r="D277" t="s">
        <v>201</v>
      </c>
      <c r="E277" s="1">
        <v>315</v>
      </c>
      <c r="F277" s="90">
        <v>0.15</v>
      </c>
      <c r="G277" s="1">
        <v>267.75</v>
      </c>
      <c r="H277" s="1">
        <v>1.1764705882352942</v>
      </c>
      <c r="I277" s="1">
        <v>630</v>
      </c>
      <c r="J277" s="1">
        <v>0.76588235294117635</v>
      </c>
      <c r="K277" s="1">
        <v>410.12999999999994</v>
      </c>
      <c r="L277" s="1">
        <v>142.37999999999994</v>
      </c>
      <c r="M277" s="3">
        <v>0.17357910906297999</v>
      </c>
    </row>
    <row r="278" spans="1:13" x14ac:dyDescent="0.25">
      <c r="A278" t="s">
        <v>199</v>
      </c>
      <c r="B278" t="s">
        <v>57</v>
      </c>
      <c r="C278" t="s">
        <v>249</v>
      </c>
      <c r="D278"/>
      <c r="E278" s="1">
        <v>2230</v>
      </c>
      <c r="F278" s="90">
        <v>0.15</v>
      </c>
      <c r="G278" s="1">
        <v>1895.5</v>
      </c>
      <c r="H278" s="1">
        <v>1.7647058823529411</v>
      </c>
      <c r="I278" s="1">
        <v>4460</v>
      </c>
      <c r="J278" s="1">
        <v>1.1488235294117646</v>
      </c>
      <c r="K278" s="1">
        <v>2903.46</v>
      </c>
      <c r="L278" s="1">
        <v>1007.9599999999998</v>
      </c>
      <c r="M278" s="3">
        <v>0.26036866359447003</v>
      </c>
    </row>
    <row r="279" spans="1:13" x14ac:dyDescent="0.25">
      <c r="C279"/>
      <c r="D279"/>
      <c r="F279" s="90"/>
      <c r="G279" s="1"/>
      <c r="H279" s="1"/>
      <c r="K279" s="1"/>
      <c r="M279" s="3"/>
    </row>
    <row r="280" spans="1:13" x14ac:dyDescent="0.25">
      <c r="A280" t="s">
        <v>199</v>
      </c>
      <c r="B280" t="s">
        <v>57</v>
      </c>
      <c r="C280" t="s">
        <v>23</v>
      </c>
      <c r="D280" t="s">
        <v>242</v>
      </c>
      <c r="E280" s="1" t="s">
        <v>237</v>
      </c>
      <c r="F280" s="90" t="s">
        <v>237</v>
      </c>
      <c r="G280" s="1" t="s">
        <v>237</v>
      </c>
      <c r="H280" s="1" t="s">
        <v>237</v>
      </c>
      <c r="I280" s="1" t="s">
        <v>237</v>
      </c>
      <c r="J280" s="1" t="s">
        <v>237</v>
      </c>
      <c r="K280" s="1" t="s">
        <v>237</v>
      </c>
      <c r="L280" s="1" t="s">
        <v>237</v>
      </c>
      <c r="M280" s="3" t="s">
        <v>237</v>
      </c>
    </row>
    <row r="281" spans="1:13" x14ac:dyDescent="0.25">
      <c r="A281" t="s">
        <v>199</v>
      </c>
      <c r="B281" t="s">
        <v>57</v>
      </c>
      <c r="C281"/>
      <c r="D281" t="s">
        <v>200</v>
      </c>
      <c r="E281" s="1" t="s">
        <v>237</v>
      </c>
      <c r="F281" s="90" t="s">
        <v>237</v>
      </c>
      <c r="G281" s="1" t="s">
        <v>237</v>
      </c>
      <c r="H281" s="1" t="s">
        <v>237</v>
      </c>
      <c r="I281" s="1" t="s">
        <v>237</v>
      </c>
      <c r="J281" s="1" t="s">
        <v>237</v>
      </c>
      <c r="K281" s="1" t="s">
        <v>237</v>
      </c>
      <c r="L281" s="1" t="s">
        <v>237</v>
      </c>
      <c r="M281" s="3" t="s">
        <v>237</v>
      </c>
    </row>
    <row r="282" spans="1:13" x14ac:dyDescent="0.25">
      <c r="A282" t="s">
        <v>199</v>
      </c>
      <c r="B282" t="s">
        <v>57</v>
      </c>
      <c r="C282"/>
      <c r="D282" t="s">
        <v>201</v>
      </c>
      <c r="E282" s="1" t="s">
        <v>237</v>
      </c>
      <c r="F282" s="90" t="s">
        <v>237</v>
      </c>
      <c r="G282" s="1" t="s">
        <v>237</v>
      </c>
      <c r="H282" s="1" t="s">
        <v>237</v>
      </c>
      <c r="I282" s="1" t="s">
        <v>237</v>
      </c>
      <c r="J282" s="1" t="s">
        <v>237</v>
      </c>
      <c r="K282" s="1" t="s">
        <v>237</v>
      </c>
      <c r="L282" s="1" t="s">
        <v>237</v>
      </c>
      <c r="M282" s="3" t="s">
        <v>237</v>
      </c>
    </row>
    <row r="283" spans="1:13" x14ac:dyDescent="0.25">
      <c r="A283" t="s">
        <v>199</v>
      </c>
      <c r="B283" t="s">
        <v>57</v>
      </c>
      <c r="C283" t="s">
        <v>250</v>
      </c>
      <c r="D283"/>
      <c r="E283" s="1" t="s">
        <v>237</v>
      </c>
      <c r="F283" s="90" t="s">
        <v>237</v>
      </c>
      <c r="G283" s="1" t="s">
        <v>237</v>
      </c>
      <c r="H283" s="1" t="s">
        <v>237</v>
      </c>
      <c r="I283" s="1" t="s">
        <v>237</v>
      </c>
      <c r="J283" s="1" t="s">
        <v>237</v>
      </c>
      <c r="K283" s="1" t="s">
        <v>237</v>
      </c>
      <c r="L283" s="1" t="s">
        <v>237</v>
      </c>
      <c r="M283" s="3" t="s">
        <v>237</v>
      </c>
    </row>
    <row r="284" spans="1:13" x14ac:dyDescent="0.25">
      <c r="C284"/>
      <c r="D284"/>
      <c r="F284" s="90"/>
      <c r="G284" s="1"/>
      <c r="H284" s="1"/>
      <c r="K284" s="1"/>
      <c r="M284" s="3"/>
    </row>
    <row r="285" spans="1:13" x14ac:dyDescent="0.25">
      <c r="A285" t="s">
        <v>199</v>
      </c>
      <c r="B285" t="s">
        <v>57</v>
      </c>
      <c r="C285" t="s">
        <v>222</v>
      </c>
      <c r="D285" t="s">
        <v>200</v>
      </c>
      <c r="E285" s="1">
        <v>0</v>
      </c>
      <c r="F285" s="90" t="s">
        <v>237</v>
      </c>
      <c r="G285" s="1">
        <v>0</v>
      </c>
      <c r="H285" s="1">
        <v>0</v>
      </c>
      <c r="I285" s="1">
        <v>0</v>
      </c>
      <c r="J285" s="1">
        <v>0</v>
      </c>
      <c r="K285" s="1">
        <v>0</v>
      </c>
      <c r="L285" s="1">
        <v>0</v>
      </c>
      <c r="M285" s="3">
        <v>0</v>
      </c>
    </row>
    <row r="286" spans="1:13" x14ac:dyDescent="0.25">
      <c r="A286" t="s">
        <v>199</v>
      </c>
      <c r="B286" t="s">
        <v>57</v>
      </c>
      <c r="C286"/>
      <c r="D286" t="s">
        <v>201</v>
      </c>
      <c r="E286" s="1">
        <v>0</v>
      </c>
      <c r="F286" s="90" t="s">
        <v>237</v>
      </c>
      <c r="G286" s="1">
        <v>0</v>
      </c>
      <c r="H286" s="1">
        <v>0</v>
      </c>
      <c r="I286" s="1">
        <v>0</v>
      </c>
      <c r="J286" s="1">
        <v>0</v>
      </c>
      <c r="K286" s="1">
        <v>0</v>
      </c>
      <c r="L286" s="1">
        <v>0</v>
      </c>
      <c r="M286" s="3">
        <v>0</v>
      </c>
    </row>
    <row r="287" spans="1:13" x14ac:dyDescent="0.25">
      <c r="A287" t="s">
        <v>199</v>
      </c>
      <c r="B287" t="s">
        <v>57</v>
      </c>
      <c r="C287" t="s">
        <v>251</v>
      </c>
      <c r="D287"/>
      <c r="E287" s="1">
        <v>0</v>
      </c>
      <c r="F287" s="90" t="s">
        <v>237</v>
      </c>
      <c r="G287" s="1">
        <v>0</v>
      </c>
      <c r="H287" s="1">
        <v>0</v>
      </c>
      <c r="I287" s="1">
        <v>0</v>
      </c>
      <c r="J287" s="1">
        <v>0</v>
      </c>
      <c r="K287" s="1">
        <v>0</v>
      </c>
      <c r="L287" s="1">
        <v>0</v>
      </c>
      <c r="M287" s="3">
        <v>0</v>
      </c>
    </row>
    <row r="288" spans="1:13" x14ac:dyDescent="0.25">
      <c r="C288"/>
      <c r="D288"/>
      <c r="F288" s="90"/>
      <c r="G288" s="1"/>
      <c r="H288" s="1"/>
      <c r="K288" s="1"/>
      <c r="M288" s="3"/>
    </row>
    <row r="289" spans="1:13" x14ac:dyDescent="0.25">
      <c r="A289" t="s">
        <v>199</v>
      </c>
      <c r="B289" t="s">
        <v>57</v>
      </c>
      <c r="C289" t="s">
        <v>242</v>
      </c>
      <c r="D289" t="s">
        <v>242</v>
      </c>
      <c r="E289" s="1" t="s">
        <v>237</v>
      </c>
      <c r="F289" s="90" t="s">
        <v>237</v>
      </c>
      <c r="G289" s="1" t="s">
        <v>237</v>
      </c>
      <c r="H289" s="1" t="s">
        <v>237</v>
      </c>
      <c r="I289" s="1" t="s">
        <v>237</v>
      </c>
      <c r="J289" s="1" t="s">
        <v>237</v>
      </c>
      <c r="K289" s="1" t="s">
        <v>237</v>
      </c>
      <c r="L289" s="1" t="s">
        <v>237</v>
      </c>
      <c r="M289" s="3" t="s">
        <v>237</v>
      </c>
    </row>
    <row r="290" spans="1:13" x14ac:dyDescent="0.25">
      <c r="A290" t="s">
        <v>199</v>
      </c>
      <c r="B290" t="s">
        <v>57</v>
      </c>
      <c r="C290"/>
      <c r="D290" t="s">
        <v>200</v>
      </c>
      <c r="E290" s="1" t="s">
        <v>237</v>
      </c>
      <c r="F290" s="90" t="s">
        <v>237</v>
      </c>
      <c r="G290" s="1" t="s">
        <v>237</v>
      </c>
      <c r="H290" s="1" t="s">
        <v>237</v>
      </c>
      <c r="I290" s="1" t="s">
        <v>237</v>
      </c>
      <c r="J290" s="1" t="s">
        <v>237</v>
      </c>
      <c r="K290" s="1" t="s">
        <v>237</v>
      </c>
      <c r="L290" s="1" t="s">
        <v>237</v>
      </c>
      <c r="M290" s="3" t="s">
        <v>237</v>
      </c>
    </row>
    <row r="291" spans="1:13" x14ac:dyDescent="0.25">
      <c r="A291" t="s">
        <v>199</v>
      </c>
      <c r="B291" t="s">
        <v>57</v>
      </c>
      <c r="C291"/>
      <c r="D291" t="s">
        <v>201</v>
      </c>
      <c r="E291" s="1" t="s">
        <v>237</v>
      </c>
      <c r="F291" s="90" t="s">
        <v>237</v>
      </c>
      <c r="G291" s="1" t="s">
        <v>237</v>
      </c>
      <c r="H291" s="1" t="s">
        <v>237</v>
      </c>
      <c r="I291" s="1" t="s">
        <v>237</v>
      </c>
      <c r="J291" s="1" t="s">
        <v>237</v>
      </c>
      <c r="K291" s="1" t="s">
        <v>237</v>
      </c>
      <c r="L291" s="1" t="s">
        <v>237</v>
      </c>
      <c r="M291" s="3" t="s">
        <v>237</v>
      </c>
    </row>
    <row r="292" spans="1:13" x14ac:dyDescent="0.25">
      <c r="A292" t="s">
        <v>199</v>
      </c>
      <c r="B292" t="s">
        <v>57</v>
      </c>
      <c r="C292" t="s">
        <v>247</v>
      </c>
      <c r="D292"/>
      <c r="E292" s="1" t="s">
        <v>237</v>
      </c>
      <c r="F292" s="90" t="s">
        <v>237</v>
      </c>
      <c r="G292" s="1" t="s">
        <v>237</v>
      </c>
      <c r="H292" s="1" t="s">
        <v>237</v>
      </c>
      <c r="I292" s="1" t="s">
        <v>237</v>
      </c>
      <c r="J292" s="1" t="s">
        <v>237</v>
      </c>
      <c r="K292" s="1" t="s">
        <v>237</v>
      </c>
      <c r="L292" s="1" t="s">
        <v>237</v>
      </c>
      <c r="M292" s="3" t="s">
        <v>237</v>
      </c>
    </row>
    <row r="293" spans="1:13" x14ac:dyDescent="0.25">
      <c r="C293"/>
      <c r="D293"/>
      <c r="F293" s="90"/>
      <c r="G293" s="1"/>
      <c r="H293" s="1"/>
      <c r="K293" s="1"/>
      <c r="M293" s="3"/>
    </row>
    <row r="294" spans="1:13" x14ac:dyDescent="0.25">
      <c r="A294" t="s">
        <v>199</v>
      </c>
      <c r="B294" t="s">
        <v>57</v>
      </c>
      <c r="C294" t="s">
        <v>203</v>
      </c>
      <c r="D294" t="s">
        <v>242</v>
      </c>
      <c r="E294" s="1" t="s">
        <v>237</v>
      </c>
      <c r="F294" s="90" t="s">
        <v>237</v>
      </c>
      <c r="G294" s="1" t="s">
        <v>237</v>
      </c>
      <c r="H294" s="1" t="s">
        <v>237</v>
      </c>
      <c r="I294" s="1" t="s">
        <v>237</v>
      </c>
      <c r="J294" s="1" t="s">
        <v>237</v>
      </c>
      <c r="K294" s="1" t="s">
        <v>237</v>
      </c>
      <c r="L294" s="1" t="s">
        <v>237</v>
      </c>
      <c r="M294" s="3" t="s">
        <v>237</v>
      </c>
    </row>
    <row r="295" spans="1:13" x14ac:dyDescent="0.25">
      <c r="A295" t="s">
        <v>199</v>
      </c>
      <c r="B295" t="s">
        <v>57</v>
      </c>
      <c r="C295"/>
      <c r="D295" t="s">
        <v>200</v>
      </c>
      <c r="E295" s="1" t="s">
        <v>237</v>
      </c>
      <c r="F295" s="90" t="s">
        <v>237</v>
      </c>
      <c r="G295" s="1" t="s">
        <v>237</v>
      </c>
      <c r="H295" s="1" t="s">
        <v>237</v>
      </c>
      <c r="I295" s="1" t="s">
        <v>237</v>
      </c>
      <c r="J295" s="1" t="s">
        <v>237</v>
      </c>
      <c r="K295" s="1" t="s">
        <v>237</v>
      </c>
      <c r="L295" s="1" t="s">
        <v>237</v>
      </c>
      <c r="M295" s="3" t="s">
        <v>237</v>
      </c>
    </row>
    <row r="296" spans="1:13" x14ac:dyDescent="0.25">
      <c r="A296" t="s">
        <v>199</v>
      </c>
      <c r="B296" t="s">
        <v>57</v>
      </c>
      <c r="C296"/>
      <c r="D296" t="s">
        <v>201</v>
      </c>
      <c r="E296" s="1" t="s">
        <v>237</v>
      </c>
      <c r="F296" s="90" t="s">
        <v>237</v>
      </c>
      <c r="G296" s="1" t="s">
        <v>237</v>
      </c>
      <c r="H296" s="1" t="s">
        <v>237</v>
      </c>
      <c r="I296" s="1" t="s">
        <v>237</v>
      </c>
      <c r="J296" s="1" t="s">
        <v>237</v>
      </c>
      <c r="K296" s="1" t="s">
        <v>237</v>
      </c>
      <c r="L296" s="1" t="s">
        <v>237</v>
      </c>
      <c r="M296" s="3" t="s">
        <v>237</v>
      </c>
    </row>
    <row r="297" spans="1:13" x14ac:dyDescent="0.25">
      <c r="A297" t="s">
        <v>199</v>
      </c>
      <c r="B297" t="s">
        <v>57</v>
      </c>
      <c r="C297" t="s">
        <v>252</v>
      </c>
      <c r="D297"/>
      <c r="E297" s="1" t="s">
        <v>237</v>
      </c>
      <c r="F297" s="90" t="s">
        <v>237</v>
      </c>
      <c r="G297" s="1" t="s">
        <v>237</v>
      </c>
      <c r="H297" s="1" t="s">
        <v>237</v>
      </c>
      <c r="I297" s="1" t="s">
        <v>237</v>
      </c>
      <c r="J297" s="1" t="s">
        <v>237</v>
      </c>
      <c r="K297" s="1" t="s">
        <v>237</v>
      </c>
      <c r="L297" s="1" t="s">
        <v>237</v>
      </c>
      <c r="M297" s="3" t="s">
        <v>237</v>
      </c>
    </row>
    <row r="298" spans="1:13" x14ac:dyDescent="0.25">
      <c r="C298"/>
      <c r="D298"/>
      <c r="F298" s="90"/>
      <c r="G298" s="1"/>
      <c r="H298" s="1"/>
      <c r="K298" s="1"/>
      <c r="M298" s="3"/>
    </row>
    <row r="299" spans="1:13" x14ac:dyDescent="0.25">
      <c r="A299" t="s">
        <v>199</v>
      </c>
      <c r="B299" t="s">
        <v>57</v>
      </c>
      <c r="C299" t="s">
        <v>204</v>
      </c>
      <c r="D299" t="s">
        <v>242</v>
      </c>
      <c r="E299" s="1" t="s">
        <v>237</v>
      </c>
      <c r="F299" s="90" t="s">
        <v>237</v>
      </c>
      <c r="G299" s="1" t="s">
        <v>237</v>
      </c>
      <c r="H299" s="1" t="s">
        <v>237</v>
      </c>
      <c r="I299" s="1" t="s">
        <v>237</v>
      </c>
      <c r="J299" s="1" t="s">
        <v>237</v>
      </c>
      <c r="K299" s="1" t="s">
        <v>237</v>
      </c>
      <c r="L299" s="1" t="s">
        <v>237</v>
      </c>
      <c r="M299" s="3" t="s">
        <v>237</v>
      </c>
    </row>
    <row r="300" spans="1:13" x14ac:dyDescent="0.25">
      <c r="A300" t="s">
        <v>199</v>
      </c>
      <c r="B300" t="s">
        <v>57</v>
      </c>
      <c r="C300"/>
      <c r="D300" t="s">
        <v>200</v>
      </c>
      <c r="E300" s="1" t="s">
        <v>237</v>
      </c>
      <c r="F300" s="90" t="s">
        <v>237</v>
      </c>
      <c r="G300" s="1" t="s">
        <v>237</v>
      </c>
      <c r="H300" s="1" t="s">
        <v>237</v>
      </c>
      <c r="I300" s="1" t="s">
        <v>237</v>
      </c>
      <c r="J300" s="1" t="s">
        <v>237</v>
      </c>
      <c r="K300" s="1" t="s">
        <v>237</v>
      </c>
      <c r="L300" s="1" t="s">
        <v>237</v>
      </c>
      <c r="M300" s="3" t="s">
        <v>237</v>
      </c>
    </row>
    <row r="301" spans="1:13" x14ac:dyDescent="0.25">
      <c r="A301" t="s">
        <v>199</v>
      </c>
      <c r="B301" t="s">
        <v>57</v>
      </c>
      <c r="C301"/>
      <c r="D301" t="s">
        <v>201</v>
      </c>
      <c r="E301" s="1" t="s">
        <v>237</v>
      </c>
      <c r="F301" s="90" t="s">
        <v>237</v>
      </c>
      <c r="G301" s="1" t="s">
        <v>237</v>
      </c>
      <c r="H301" s="1" t="s">
        <v>237</v>
      </c>
      <c r="I301" s="1" t="s">
        <v>237</v>
      </c>
      <c r="J301" s="1" t="s">
        <v>237</v>
      </c>
      <c r="K301" s="1" t="s">
        <v>237</v>
      </c>
      <c r="L301" s="1" t="s">
        <v>237</v>
      </c>
      <c r="M301" s="3" t="s">
        <v>237</v>
      </c>
    </row>
    <row r="302" spans="1:13" x14ac:dyDescent="0.25">
      <c r="A302" t="s">
        <v>199</v>
      </c>
      <c r="B302" t="s">
        <v>57</v>
      </c>
      <c r="C302" t="s">
        <v>253</v>
      </c>
      <c r="D302"/>
      <c r="E302" s="1" t="s">
        <v>237</v>
      </c>
      <c r="F302" s="90" t="s">
        <v>237</v>
      </c>
      <c r="G302" s="1" t="s">
        <v>237</v>
      </c>
      <c r="H302" s="1" t="s">
        <v>237</v>
      </c>
      <c r="I302" s="1" t="s">
        <v>237</v>
      </c>
      <c r="J302" s="1" t="s">
        <v>237</v>
      </c>
      <c r="K302" s="1" t="s">
        <v>237</v>
      </c>
      <c r="L302" s="1" t="s">
        <v>237</v>
      </c>
      <c r="M302" s="3" t="s">
        <v>237</v>
      </c>
    </row>
    <row r="303" spans="1:13" x14ac:dyDescent="0.25">
      <c r="C303"/>
      <c r="D303"/>
      <c r="F303" s="90"/>
      <c r="G303" s="1"/>
      <c r="H303" s="1"/>
      <c r="K303" s="1"/>
      <c r="M303" s="3"/>
    </row>
    <row r="304" spans="1:13" x14ac:dyDescent="0.25">
      <c r="A304" t="s">
        <v>199</v>
      </c>
      <c r="B304" t="s">
        <v>57</v>
      </c>
      <c r="C304" t="s">
        <v>221</v>
      </c>
      <c r="D304" t="s">
        <v>200</v>
      </c>
      <c r="E304" s="1">
        <v>0</v>
      </c>
      <c r="F304" s="90" t="s">
        <v>237</v>
      </c>
      <c r="G304" s="1">
        <v>0</v>
      </c>
      <c r="H304" s="1">
        <v>0</v>
      </c>
      <c r="I304" s="1">
        <v>0</v>
      </c>
      <c r="J304" s="1">
        <v>0</v>
      </c>
      <c r="K304" s="1">
        <v>0</v>
      </c>
      <c r="L304" s="1">
        <v>0</v>
      </c>
      <c r="M304" s="3">
        <v>0</v>
      </c>
    </row>
    <row r="305" spans="1:13" x14ac:dyDescent="0.25">
      <c r="A305" t="s">
        <v>199</v>
      </c>
      <c r="B305" t="s">
        <v>57</v>
      </c>
      <c r="C305"/>
      <c r="D305" t="s">
        <v>201</v>
      </c>
      <c r="E305" s="1">
        <v>0</v>
      </c>
      <c r="F305" s="90" t="s">
        <v>237</v>
      </c>
      <c r="G305" s="1">
        <v>0</v>
      </c>
      <c r="H305" s="1">
        <v>0</v>
      </c>
      <c r="I305" s="1">
        <v>0</v>
      </c>
      <c r="J305" s="1">
        <v>0</v>
      </c>
      <c r="K305" s="1">
        <v>0</v>
      </c>
      <c r="L305" s="1">
        <v>0</v>
      </c>
      <c r="M305" s="3">
        <v>0</v>
      </c>
    </row>
    <row r="306" spans="1:13" x14ac:dyDescent="0.25">
      <c r="A306" t="s">
        <v>199</v>
      </c>
      <c r="B306" t="s">
        <v>57</v>
      </c>
      <c r="C306" t="s">
        <v>254</v>
      </c>
      <c r="D306"/>
      <c r="E306" s="1">
        <v>0</v>
      </c>
      <c r="F306" s="90" t="s">
        <v>237</v>
      </c>
      <c r="G306" s="1">
        <v>0</v>
      </c>
      <c r="H306" s="1">
        <v>0</v>
      </c>
      <c r="I306" s="1">
        <v>0</v>
      </c>
      <c r="J306" s="1">
        <v>0</v>
      </c>
      <c r="K306" s="1">
        <v>0</v>
      </c>
      <c r="L306" s="1">
        <v>0</v>
      </c>
      <c r="M306" s="3">
        <v>0</v>
      </c>
    </row>
    <row r="307" spans="1:13" x14ac:dyDescent="0.25">
      <c r="C307"/>
      <c r="D307"/>
      <c r="F307" s="90"/>
      <c r="G307" s="1"/>
      <c r="H307" s="1"/>
      <c r="K307" s="1"/>
      <c r="M307" s="3"/>
    </row>
    <row r="308" spans="1:13" x14ac:dyDescent="0.25">
      <c r="A308" t="s">
        <v>199</v>
      </c>
      <c r="B308" t="s">
        <v>57</v>
      </c>
      <c r="C308">
        <v>1</v>
      </c>
      <c r="D308" t="s">
        <v>242</v>
      </c>
      <c r="E308" s="1" t="s">
        <v>237</v>
      </c>
      <c r="F308" s="90" t="s">
        <v>237</v>
      </c>
      <c r="G308" s="1" t="s">
        <v>237</v>
      </c>
      <c r="H308" s="1" t="s">
        <v>237</v>
      </c>
      <c r="I308" s="1" t="s">
        <v>237</v>
      </c>
      <c r="J308" s="1" t="s">
        <v>237</v>
      </c>
      <c r="K308" s="1" t="s">
        <v>237</v>
      </c>
      <c r="L308" s="1" t="s">
        <v>237</v>
      </c>
      <c r="M308" s="3" t="s">
        <v>237</v>
      </c>
    </row>
    <row r="309" spans="1:13" x14ac:dyDescent="0.25">
      <c r="A309" t="s">
        <v>199</v>
      </c>
      <c r="B309" t="s">
        <v>57</v>
      </c>
      <c r="C309"/>
      <c r="D309" t="s">
        <v>200</v>
      </c>
      <c r="E309" s="1" t="s">
        <v>237</v>
      </c>
      <c r="F309" s="90" t="s">
        <v>237</v>
      </c>
      <c r="G309" s="1" t="s">
        <v>237</v>
      </c>
      <c r="H309" s="1" t="s">
        <v>237</v>
      </c>
      <c r="I309" s="1" t="s">
        <v>237</v>
      </c>
      <c r="J309" s="1" t="s">
        <v>237</v>
      </c>
      <c r="K309" s="1" t="s">
        <v>237</v>
      </c>
      <c r="L309" s="1" t="s">
        <v>237</v>
      </c>
      <c r="M309" s="3" t="s">
        <v>237</v>
      </c>
    </row>
    <row r="310" spans="1:13" x14ac:dyDescent="0.25">
      <c r="A310" t="s">
        <v>199</v>
      </c>
      <c r="B310" t="s">
        <v>57</v>
      </c>
      <c r="C310"/>
      <c r="D310" t="s">
        <v>201</v>
      </c>
      <c r="E310" s="1" t="s">
        <v>237</v>
      </c>
      <c r="F310" s="90" t="s">
        <v>237</v>
      </c>
      <c r="G310" s="1" t="s">
        <v>237</v>
      </c>
      <c r="H310" s="1" t="s">
        <v>237</v>
      </c>
      <c r="I310" s="1" t="s">
        <v>237</v>
      </c>
      <c r="J310" s="1" t="s">
        <v>237</v>
      </c>
      <c r="K310" s="1" t="s">
        <v>237</v>
      </c>
      <c r="L310" s="1" t="s">
        <v>237</v>
      </c>
      <c r="M310" s="3" t="s">
        <v>237</v>
      </c>
    </row>
    <row r="311" spans="1:13" x14ac:dyDescent="0.25">
      <c r="A311" t="s">
        <v>199</v>
      </c>
      <c r="B311" t="s">
        <v>57</v>
      </c>
      <c r="C311" t="s">
        <v>325</v>
      </c>
      <c r="D311"/>
      <c r="E311" s="1" t="s">
        <v>237</v>
      </c>
      <c r="F311" s="90" t="s">
        <v>237</v>
      </c>
      <c r="G311" s="1" t="s">
        <v>237</v>
      </c>
      <c r="H311" s="1" t="s">
        <v>237</v>
      </c>
      <c r="I311" s="1" t="s">
        <v>237</v>
      </c>
      <c r="J311" s="1" t="s">
        <v>237</v>
      </c>
      <c r="K311" s="1" t="s">
        <v>237</v>
      </c>
      <c r="L311" s="1" t="s">
        <v>237</v>
      </c>
      <c r="M311" s="3" t="s">
        <v>237</v>
      </c>
    </row>
    <row r="312" spans="1:13" x14ac:dyDescent="0.25">
      <c r="C312"/>
      <c r="D312"/>
      <c r="F312" s="90"/>
      <c r="G312" s="1"/>
      <c r="H312" s="1"/>
      <c r="K312" s="1"/>
      <c r="M312" s="3"/>
    </row>
    <row r="313" spans="1:13" x14ac:dyDescent="0.25">
      <c r="A313" t="s">
        <v>199</v>
      </c>
      <c r="B313" t="s">
        <v>57</v>
      </c>
      <c r="C313">
        <v>2</v>
      </c>
      <c r="D313" t="s">
        <v>242</v>
      </c>
      <c r="E313" s="1" t="s">
        <v>237</v>
      </c>
      <c r="F313" s="90" t="s">
        <v>237</v>
      </c>
      <c r="G313" s="1" t="s">
        <v>237</v>
      </c>
      <c r="H313" s="1" t="s">
        <v>237</v>
      </c>
      <c r="I313" s="1" t="s">
        <v>237</v>
      </c>
      <c r="J313" s="1" t="s">
        <v>237</v>
      </c>
      <c r="K313" s="1" t="s">
        <v>237</v>
      </c>
      <c r="L313" s="1" t="s">
        <v>237</v>
      </c>
      <c r="M313" s="3" t="s">
        <v>237</v>
      </c>
    </row>
    <row r="314" spans="1:13" x14ac:dyDescent="0.25">
      <c r="A314" t="s">
        <v>199</v>
      </c>
      <c r="B314" t="s">
        <v>57</v>
      </c>
      <c r="C314"/>
      <c r="D314" t="s">
        <v>200</v>
      </c>
      <c r="E314" s="1" t="s">
        <v>237</v>
      </c>
      <c r="F314" s="90" t="s">
        <v>237</v>
      </c>
      <c r="G314" s="1" t="s">
        <v>237</v>
      </c>
      <c r="H314" s="1" t="s">
        <v>237</v>
      </c>
      <c r="I314" s="1" t="s">
        <v>237</v>
      </c>
      <c r="J314" s="1" t="s">
        <v>237</v>
      </c>
      <c r="K314" s="1" t="s">
        <v>237</v>
      </c>
      <c r="L314" s="1" t="s">
        <v>237</v>
      </c>
      <c r="M314" s="3" t="s">
        <v>237</v>
      </c>
    </row>
    <row r="315" spans="1:13" x14ac:dyDescent="0.25">
      <c r="A315" t="s">
        <v>199</v>
      </c>
      <c r="B315" t="s">
        <v>57</v>
      </c>
      <c r="C315"/>
      <c r="D315" t="s">
        <v>201</v>
      </c>
      <c r="E315" s="1" t="s">
        <v>237</v>
      </c>
      <c r="F315" s="90" t="s">
        <v>237</v>
      </c>
      <c r="G315" s="1" t="s">
        <v>237</v>
      </c>
      <c r="H315" s="1" t="s">
        <v>237</v>
      </c>
      <c r="I315" s="1" t="s">
        <v>237</v>
      </c>
      <c r="J315" s="1" t="s">
        <v>237</v>
      </c>
      <c r="K315" s="1" t="s">
        <v>237</v>
      </c>
      <c r="L315" s="1" t="s">
        <v>237</v>
      </c>
      <c r="M315" s="3" t="s">
        <v>237</v>
      </c>
    </row>
    <row r="316" spans="1:13" x14ac:dyDescent="0.25">
      <c r="A316" t="s">
        <v>199</v>
      </c>
      <c r="B316" t="s">
        <v>57</v>
      </c>
      <c r="C316" t="s">
        <v>326</v>
      </c>
      <c r="D316"/>
      <c r="E316" s="1" t="s">
        <v>237</v>
      </c>
      <c r="F316" s="90" t="s">
        <v>237</v>
      </c>
      <c r="G316" s="1" t="s">
        <v>237</v>
      </c>
      <c r="H316" s="1" t="s">
        <v>237</v>
      </c>
      <c r="I316" s="1" t="s">
        <v>237</v>
      </c>
      <c r="J316" s="1" t="s">
        <v>237</v>
      </c>
      <c r="K316" s="1" t="s">
        <v>237</v>
      </c>
      <c r="L316" s="1" t="s">
        <v>237</v>
      </c>
      <c r="M316" s="3" t="s">
        <v>237</v>
      </c>
    </row>
    <row r="317" spans="1:13" x14ac:dyDescent="0.25">
      <c r="C317"/>
      <c r="D317"/>
      <c r="F317" s="90"/>
      <c r="G317" s="1"/>
      <c r="H317" s="1"/>
      <c r="K317" s="1"/>
      <c r="M317" s="3"/>
    </row>
    <row r="318" spans="1:13" x14ac:dyDescent="0.25">
      <c r="A318" t="s">
        <v>199</v>
      </c>
      <c r="B318" t="s">
        <v>57</v>
      </c>
      <c r="C318">
        <v>3</v>
      </c>
      <c r="D318" t="s">
        <v>242</v>
      </c>
      <c r="E318" s="1" t="s">
        <v>237</v>
      </c>
      <c r="F318" s="90" t="s">
        <v>237</v>
      </c>
      <c r="G318" s="1" t="s">
        <v>237</v>
      </c>
      <c r="H318" s="1" t="s">
        <v>237</v>
      </c>
      <c r="I318" s="1" t="s">
        <v>237</v>
      </c>
      <c r="J318" s="1" t="s">
        <v>237</v>
      </c>
      <c r="K318" s="1" t="s">
        <v>237</v>
      </c>
      <c r="L318" s="1" t="s">
        <v>237</v>
      </c>
      <c r="M318" s="3" t="s">
        <v>237</v>
      </c>
    </row>
    <row r="319" spans="1:13" x14ac:dyDescent="0.25">
      <c r="A319" t="s">
        <v>199</v>
      </c>
      <c r="B319" t="s">
        <v>57</v>
      </c>
      <c r="C319"/>
      <c r="D319" t="s">
        <v>200</v>
      </c>
      <c r="E319" s="1" t="s">
        <v>237</v>
      </c>
      <c r="F319" s="90" t="s">
        <v>237</v>
      </c>
      <c r="G319" s="1" t="s">
        <v>237</v>
      </c>
      <c r="H319" s="1" t="s">
        <v>237</v>
      </c>
      <c r="I319" s="1" t="s">
        <v>237</v>
      </c>
      <c r="J319" s="1" t="s">
        <v>237</v>
      </c>
      <c r="K319" s="1" t="s">
        <v>237</v>
      </c>
      <c r="L319" s="1" t="s">
        <v>237</v>
      </c>
      <c r="M319" s="3" t="s">
        <v>237</v>
      </c>
    </row>
    <row r="320" spans="1:13" x14ac:dyDescent="0.25">
      <c r="A320" t="s">
        <v>199</v>
      </c>
      <c r="B320" t="s">
        <v>57</v>
      </c>
      <c r="C320"/>
      <c r="D320" t="s">
        <v>201</v>
      </c>
      <c r="E320" s="1" t="s">
        <v>237</v>
      </c>
      <c r="F320" s="90" t="s">
        <v>237</v>
      </c>
      <c r="G320" s="1" t="s">
        <v>237</v>
      </c>
      <c r="H320" s="1" t="s">
        <v>237</v>
      </c>
      <c r="I320" s="1" t="s">
        <v>237</v>
      </c>
      <c r="J320" s="1" t="s">
        <v>237</v>
      </c>
      <c r="K320" s="1" t="s">
        <v>237</v>
      </c>
      <c r="L320" s="1" t="s">
        <v>237</v>
      </c>
      <c r="M320" s="3" t="s">
        <v>237</v>
      </c>
    </row>
    <row r="321" spans="1:13" x14ac:dyDescent="0.25">
      <c r="A321" t="s">
        <v>199</v>
      </c>
      <c r="B321" t="s">
        <v>57</v>
      </c>
      <c r="C321" t="s">
        <v>327</v>
      </c>
      <c r="D321"/>
      <c r="E321" s="1" t="s">
        <v>237</v>
      </c>
      <c r="F321" s="90" t="s">
        <v>237</v>
      </c>
      <c r="G321" s="1" t="s">
        <v>237</v>
      </c>
      <c r="H321" s="1" t="s">
        <v>237</v>
      </c>
      <c r="I321" s="1" t="s">
        <v>237</v>
      </c>
      <c r="J321" s="1" t="s">
        <v>237</v>
      </c>
      <c r="K321" s="1" t="s">
        <v>237</v>
      </c>
      <c r="L321" s="1" t="s">
        <v>237</v>
      </c>
      <c r="M321" s="3" t="s">
        <v>237</v>
      </c>
    </row>
    <row r="322" spans="1:13" x14ac:dyDescent="0.25">
      <c r="C322"/>
      <c r="D322"/>
      <c r="F322" s="90"/>
      <c r="G322" s="1"/>
      <c r="H322" s="1"/>
      <c r="K322" s="1"/>
      <c r="M322" s="3"/>
    </row>
    <row r="323" spans="1:13" x14ac:dyDescent="0.25">
      <c r="A323" t="s">
        <v>199</v>
      </c>
      <c r="B323" t="s">
        <v>57</v>
      </c>
      <c r="C323">
        <v>4</v>
      </c>
      <c r="D323" t="s">
        <v>242</v>
      </c>
      <c r="E323" s="1" t="s">
        <v>237</v>
      </c>
      <c r="F323" s="90" t="s">
        <v>237</v>
      </c>
      <c r="G323" s="1" t="s">
        <v>237</v>
      </c>
      <c r="H323" s="1" t="s">
        <v>237</v>
      </c>
      <c r="I323" s="1" t="s">
        <v>237</v>
      </c>
      <c r="J323" s="1" t="s">
        <v>237</v>
      </c>
      <c r="K323" s="1" t="s">
        <v>237</v>
      </c>
      <c r="L323" s="1" t="s">
        <v>237</v>
      </c>
      <c r="M323" s="3" t="s">
        <v>237</v>
      </c>
    </row>
    <row r="324" spans="1:13" x14ac:dyDescent="0.25">
      <c r="A324" t="s">
        <v>199</v>
      </c>
      <c r="B324" t="s">
        <v>57</v>
      </c>
      <c r="C324"/>
      <c r="D324" t="s">
        <v>200</v>
      </c>
      <c r="E324" s="1" t="s">
        <v>237</v>
      </c>
      <c r="F324" s="90" t="s">
        <v>237</v>
      </c>
      <c r="G324" s="1" t="s">
        <v>237</v>
      </c>
      <c r="H324" s="1" t="s">
        <v>237</v>
      </c>
      <c r="I324" s="1" t="s">
        <v>237</v>
      </c>
      <c r="J324" s="1" t="s">
        <v>237</v>
      </c>
      <c r="K324" s="1" t="s">
        <v>237</v>
      </c>
      <c r="L324" s="1" t="s">
        <v>237</v>
      </c>
      <c r="M324" s="3" t="s">
        <v>237</v>
      </c>
    </row>
    <row r="325" spans="1:13" x14ac:dyDescent="0.25">
      <c r="A325" t="s">
        <v>199</v>
      </c>
      <c r="B325" t="s">
        <v>57</v>
      </c>
      <c r="C325"/>
      <c r="D325" t="s">
        <v>201</v>
      </c>
      <c r="E325" s="1" t="s">
        <v>237</v>
      </c>
      <c r="F325" s="90" t="s">
        <v>237</v>
      </c>
      <c r="G325" s="1" t="s">
        <v>237</v>
      </c>
      <c r="H325" s="1" t="s">
        <v>237</v>
      </c>
      <c r="I325" s="1" t="s">
        <v>237</v>
      </c>
      <c r="J325" s="1" t="s">
        <v>237</v>
      </c>
      <c r="K325" s="1" t="s">
        <v>237</v>
      </c>
      <c r="L325" s="1" t="s">
        <v>237</v>
      </c>
      <c r="M325" s="3" t="s">
        <v>237</v>
      </c>
    </row>
    <row r="326" spans="1:13" x14ac:dyDescent="0.25">
      <c r="A326" t="s">
        <v>199</v>
      </c>
      <c r="B326" t="s">
        <v>57</v>
      </c>
      <c r="C326" t="s">
        <v>328</v>
      </c>
      <c r="D326"/>
      <c r="E326" s="1" t="s">
        <v>237</v>
      </c>
      <c r="F326" s="90" t="s">
        <v>237</v>
      </c>
      <c r="G326" s="1" t="s">
        <v>237</v>
      </c>
      <c r="H326" s="1" t="s">
        <v>237</v>
      </c>
      <c r="I326" s="1" t="s">
        <v>237</v>
      </c>
      <c r="J326" s="1" t="s">
        <v>237</v>
      </c>
      <c r="K326" s="1" t="s">
        <v>237</v>
      </c>
      <c r="L326" s="1" t="s">
        <v>237</v>
      </c>
      <c r="M326" s="3" t="s">
        <v>237</v>
      </c>
    </row>
    <row r="327" spans="1:13" x14ac:dyDescent="0.25">
      <c r="C327"/>
      <c r="D327"/>
      <c r="F327" s="90"/>
      <c r="G327" s="1"/>
      <c r="H327" s="1"/>
      <c r="K327" s="1"/>
      <c r="M327" s="3"/>
    </row>
    <row r="328" spans="1:13" x14ac:dyDescent="0.25">
      <c r="A328" t="s">
        <v>199</v>
      </c>
      <c r="B328" t="s">
        <v>57</v>
      </c>
      <c r="C328">
        <v>7</v>
      </c>
      <c r="D328" t="s">
        <v>200</v>
      </c>
      <c r="E328" s="1">
        <v>0</v>
      </c>
      <c r="F328" s="90" t="s">
        <v>237</v>
      </c>
      <c r="G328" s="1">
        <v>0</v>
      </c>
      <c r="H328" s="1">
        <v>0</v>
      </c>
      <c r="I328" s="1">
        <v>0</v>
      </c>
      <c r="J328" s="1">
        <v>0</v>
      </c>
      <c r="K328" s="1">
        <v>0</v>
      </c>
      <c r="L328" s="1">
        <v>0</v>
      </c>
      <c r="M328" s="3">
        <v>0</v>
      </c>
    </row>
    <row r="329" spans="1:13" x14ac:dyDescent="0.25">
      <c r="A329" t="s">
        <v>199</v>
      </c>
      <c r="B329" t="s">
        <v>57</v>
      </c>
      <c r="C329"/>
      <c r="D329" t="s">
        <v>201</v>
      </c>
      <c r="E329" s="1">
        <v>0</v>
      </c>
      <c r="F329" s="90" t="s">
        <v>237</v>
      </c>
      <c r="G329" s="1">
        <v>0</v>
      </c>
      <c r="H329" s="1">
        <v>0</v>
      </c>
      <c r="I329" s="1">
        <v>0</v>
      </c>
      <c r="J329" s="1">
        <v>0</v>
      </c>
      <c r="K329" s="1">
        <v>0</v>
      </c>
      <c r="L329" s="1">
        <v>0</v>
      </c>
      <c r="M329" s="3">
        <v>0</v>
      </c>
    </row>
    <row r="330" spans="1:13" x14ac:dyDescent="0.25">
      <c r="A330" t="s">
        <v>199</v>
      </c>
      <c r="B330" t="s">
        <v>57</v>
      </c>
      <c r="C330" t="s">
        <v>342</v>
      </c>
      <c r="D330"/>
      <c r="E330" s="1">
        <v>0</v>
      </c>
      <c r="F330" s="90" t="s">
        <v>237</v>
      </c>
      <c r="G330" s="1">
        <v>0</v>
      </c>
      <c r="H330" s="1">
        <v>0</v>
      </c>
      <c r="I330" s="1">
        <v>0</v>
      </c>
      <c r="J330" s="1">
        <v>0</v>
      </c>
      <c r="K330" s="1">
        <v>0</v>
      </c>
      <c r="L330" s="1">
        <v>0</v>
      </c>
      <c r="M330" s="3">
        <v>0</v>
      </c>
    </row>
    <row r="331" spans="1:13" x14ac:dyDescent="0.25">
      <c r="C331"/>
      <c r="D331"/>
      <c r="F331" s="90"/>
      <c r="G331" s="1"/>
      <c r="H331" s="1"/>
      <c r="K331" s="1"/>
      <c r="M331" s="3"/>
    </row>
    <row r="332" spans="1:13" x14ac:dyDescent="0.25">
      <c r="A332" t="s">
        <v>199</v>
      </c>
      <c r="B332" t="s">
        <v>57</v>
      </c>
      <c r="C332">
        <v>8</v>
      </c>
      <c r="D332" t="s">
        <v>200</v>
      </c>
      <c r="E332" s="1">
        <v>0</v>
      </c>
      <c r="F332" s="90" t="s">
        <v>237</v>
      </c>
      <c r="G332" s="1">
        <v>0</v>
      </c>
      <c r="H332" s="1">
        <v>0</v>
      </c>
      <c r="I332" s="1">
        <v>0</v>
      </c>
      <c r="J332" s="1">
        <v>0</v>
      </c>
      <c r="K332" s="1">
        <v>0</v>
      </c>
      <c r="L332" s="1">
        <v>0</v>
      </c>
      <c r="M332" s="3">
        <v>0</v>
      </c>
    </row>
    <row r="333" spans="1:13" x14ac:dyDescent="0.25">
      <c r="A333" t="s">
        <v>199</v>
      </c>
      <c r="B333" t="s">
        <v>57</v>
      </c>
      <c r="C333"/>
      <c r="D333" t="s">
        <v>201</v>
      </c>
      <c r="E333" s="1">
        <v>0</v>
      </c>
      <c r="F333" s="90" t="s">
        <v>237</v>
      </c>
      <c r="G333" s="1">
        <v>0</v>
      </c>
      <c r="H333" s="1">
        <v>0</v>
      </c>
      <c r="I333" s="1">
        <v>0</v>
      </c>
      <c r="J333" s="1">
        <v>0</v>
      </c>
      <c r="K333" s="1">
        <v>0</v>
      </c>
      <c r="L333" s="1">
        <v>0</v>
      </c>
      <c r="M333" s="3">
        <v>0</v>
      </c>
    </row>
    <row r="334" spans="1:13" x14ac:dyDescent="0.25">
      <c r="A334" t="s">
        <v>199</v>
      </c>
      <c r="B334" t="s">
        <v>57</v>
      </c>
      <c r="C334" t="s">
        <v>343</v>
      </c>
      <c r="D334"/>
      <c r="E334" s="1">
        <v>0</v>
      </c>
      <c r="F334" s="90" t="s">
        <v>237</v>
      </c>
      <c r="G334" s="1">
        <v>0</v>
      </c>
      <c r="H334" s="1">
        <v>0</v>
      </c>
      <c r="I334" s="1">
        <v>0</v>
      </c>
      <c r="J334" s="1">
        <v>0</v>
      </c>
      <c r="K334" s="1">
        <v>0</v>
      </c>
      <c r="L334" s="1">
        <v>0</v>
      </c>
      <c r="M334" s="3">
        <v>0</v>
      </c>
    </row>
    <row r="335" spans="1:13" x14ac:dyDescent="0.25">
      <c r="C335"/>
      <c r="D335"/>
      <c r="F335" s="90"/>
      <c r="G335" s="1"/>
      <c r="H335" s="1"/>
      <c r="K335" s="1"/>
      <c r="M335" s="3"/>
    </row>
    <row r="336" spans="1:13" x14ac:dyDescent="0.25">
      <c r="A336" t="s">
        <v>199</v>
      </c>
      <c r="B336" t="s">
        <v>57</v>
      </c>
      <c r="C336">
        <v>9</v>
      </c>
      <c r="D336" t="s">
        <v>200</v>
      </c>
      <c r="E336" s="1">
        <v>0</v>
      </c>
      <c r="F336" s="90" t="s">
        <v>237</v>
      </c>
      <c r="G336" s="1">
        <v>0</v>
      </c>
      <c r="H336" s="1">
        <v>0</v>
      </c>
      <c r="I336" s="1">
        <v>0</v>
      </c>
      <c r="J336" s="1">
        <v>0</v>
      </c>
      <c r="K336" s="1">
        <v>0</v>
      </c>
      <c r="L336" s="1">
        <v>0</v>
      </c>
      <c r="M336" s="3">
        <v>0</v>
      </c>
    </row>
    <row r="337" spans="1:13" x14ac:dyDescent="0.25">
      <c r="A337" t="s">
        <v>199</v>
      </c>
      <c r="B337" t="s">
        <v>57</v>
      </c>
      <c r="C337"/>
      <c r="D337" t="s">
        <v>201</v>
      </c>
      <c r="E337" s="1">
        <v>0</v>
      </c>
      <c r="F337" s="90" t="s">
        <v>237</v>
      </c>
      <c r="G337" s="1">
        <v>0</v>
      </c>
      <c r="H337" s="1">
        <v>0</v>
      </c>
      <c r="I337" s="1">
        <v>0</v>
      </c>
      <c r="J337" s="1">
        <v>0</v>
      </c>
      <c r="K337" s="1">
        <v>0</v>
      </c>
      <c r="L337" s="1">
        <v>0</v>
      </c>
      <c r="M337" s="3">
        <v>0</v>
      </c>
    </row>
    <row r="338" spans="1:13" x14ac:dyDescent="0.25">
      <c r="A338" t="s">
        <v>199</v>
      </c>
      <c r="B338" t="s">
        <v>57</v>
      </c>
      <c r="C338" t="s">
        <v>344</v>
      </c>
      <c r="D338"/>
      <c r="E338" s="1">
        <v>0</v>
      </c>
      <c r="F338" s="90" t="s">
        <v>237</v>
      </c>
      <c r="G338" s="1">
        <v>0</v>
      </c>
      <c r="H338" s="1">
        <v>0</v>
      </c>
      <c r="I338" s="1">
        <v>0</v>
      </c>
      <c r="J338" s="1">
        <v>0</v>
      </c>
      <c r="K338" s="1">
        <v>0</v>
      </c>
      <c r="L338" s="1">
        <v>0</v>
      </c>
      <c r="M338" s="3">
        <v>0</v>
      </c>
    </row>
    <row r="339" spans="1:13" x14ac:dyDescent="0.25">
      <c r="C339"/>
      <c r="D339"/>
      <c r="F339" s="90"/>
      <c r="G339" s="1"/>
      <c r="H339" s="1"/>
      <c r="K339" s="1"/>
      <c r="M339" s="3"/>
    </row>
    <row r="340" spans="1:13" x14ac:dyDescent="0.25">
      <c r="A340" t="s">
        <v>199</v>
      </c>
      <c r="B340" t="s">
        <v>57</v>
      </c>
      <c r="C340">
        <v>10</v>
      </c>
      <c r="D340" t="s">
        <v>200</v>
      </c>
      <c r="E340" s="1">
        <v>0</v>
      </c>
      <c r="F340" s="90" t="s">
        <v>237</v>
      </c>
      <c r="G340" s="1">
        <v>0</v>
      </c>
      <c r="H340" s="1">
        <v>0</v>
      </c>
      <c r="I340" s="1">
        <v>0</v>
      </c>
      <c r="J340" s="1">
        <v>0</v>
      </c>
      <c r="K340" s="1">
        <v>0</v>
      </c>
      <c r="L340" s="1">
        <v>0</v>
      </c>
      <c r="M340" s="3">
        <v>0</v>
      </c>
    </row>
    <row r="341" spans="1:13" x14ac:dyDescent="0.25">
      <c r="A341" t="s">
        <v>199</v>
      </c>
      <c r="B341" t="s">
        <v>57</v>
      </c>
      <c r="C341"/>
      <c r="D341" t="s">
        <v>201</v>
      </c>
      <c r="E341" s="1">
        <v>0</v>
      </c>
      <c r="F341" s="90" t="s">
        <v>237</v>
      </c>
      <c r="G341" s="1">
        <v>0</v>
      </c>
      <c r="H341" s="1">
        <v>0</v>
      </c>
      <c r="I341" s="1">
        <v>0</v>
      </c>
      <c r="J341" s="1">
        <v>0</v>
      </c>
      <c r="K341" s="1">
        <v>0</v>
      </c>
      <c r="L341" s="1">
        <v>0</v>
      </c>
      <c r="M341" s="3">
        <v>0</v>
      </c>
    </row>
    <row r="342" spans="1:13" x14ac:dyDescent="0.25">
      <c r="A342" t="s">
        <v>199</v>
      </c>
      <c r="B342" t="s">
        <v>57</v>
      </c>
      <c r="C342" t="s">
        <v>345</v>
      </c>
      <c r="D342"/>
      <c r="E342" s="1">
        <v>0</v>
      </c>
      <c r="F342" s="90" t="s">
        <v>237</v>
      </c>
      <c r="G342" s="1">
        <v>0</v>
      </c>
      <c r="H342" s="1">
        <v>0</v>
      </c>
      <c r="I342" s="1">
        <v>0</v>
      </c>
      <c r="J342" s="1">
        <v>0</v>
      </c>
      <c r="K342" s="1">
        <v>0</v>
      </c>
      <c r="L342" s="1">
        <v>0</v>
      </c>
      <c r="M342" s="3">
        <v>0</v>
      </c>
    </row>
    <row r="343" spans="1:13" x14ac:dyDescent="0.25">
      <c r="C343"/>
      <c r="D343"/>
      <c r="F343" s="90"/>
      <c r="G343" s="1"/>
      <c r="H343" s="1"/>
      <c r="K343" s="1"/>
      <c r="M343" s="3"/>
    </row>
    <row r="344" spans="1:13" x14ac:dyDescent="0.25">
      <c r="A344" t="s">
        <v>199</v>
      </c>
      <c r="B344" t="s">
        <v>57</v>
      </c>
      <c r="C344" t="s">
        <v>256</v>
      </c>
      <c r="D344" t="s">
        <v>200</v>
      </c>
      <c r="E344" s="1">
        <v>0</v>
      </c>
      <c r="F344" s="90" t="s">
        <v>237</v>
      </c>
      <c r="G344" s="1">
        <v>0</v>
      </c>
      <c r="H344" s="1">
        <v>0</v>
      </c>
      <c r="I344" s="1">
        <v>0</v>
      </c>
      <c r="J344" s="1">
        <v>0</v>
      </c>
      <c r="K344" s="1">
        <v>0</v>
      </c>
      <c r="L344" s="1">
        <v>0</v>
      </c>
      <c r="M344" s="3">
        <v>0</v>
      </c>
    </row>
    <row r="345" spans="1:13" x14ac:dyDescent="0.25">
      <c r="A345" t="s">
        <v>199</v>
      </c>
      <c r="B345" t="s">
        <v>57</v>
      </c>
      <c r="C345"/>
      <c r="D345" t="s">
        <v>201</v>
      </c>
      <c r="E345" s="1">
        <v>0</v>
      </c>
      <c r="F345" s="90" t="s">
        <v>237</v>
      </c>
      <c r="G345" s="1">
        <v>0</v>
      </c>
      <c r="H345" s="1">
        <v>0</v>
      </c>
      <c r="I345" s="1">
        <v>0</v>
      </c>
      <c r="J345" s="1">
        <v>0</v>
      </c>
      <c r="K345" s="1">
        <v>0</v>
      </c>
      <c r="L345" s="1">
        <v>0</v>
      </c>
      <c r="M345" s="3">
        <v>0</v>
      </c>
    </row>
    <row r="346" spans="1:13" x14ac:dyDescent="0.25">
      <c r="A346" t="s">
        <v>199</v>
      </c>
      <c r="B346" t="s">
        <v>57</v>
      </c>
      <c r="C346" t="s">
        <v>257</v>
      </c>
      <c r="D346"/>
      <c r="E346" s="1">
        <v>0</v>
      </c>
      <c r="F346" s="90" t="s">
        <v>237</v>
      </c>
      <c r="G346" s="1">
        <v>0</v>
      </c>
      <c r="H346" s="1">
        <v>0</v>
      </c>
      <c r="I346" s="1">
        <v>0</v>
      </c>
      <c r="J346" s="1">
        <v>0</v>
      </c>
      <c r="K346" s="1">
        <v>0</v>
      </c>
      <c r="L346" s="1">
        <v>0</v>
      </c>
      <c r="M346" s="3">
        <v>0</v>
      </c>
    </row>
    <row r="347" spans="1:13" x14ac:dyDescent="0.25">
      <c r="C347"/>
      <c r="D347"/>
      <c r="F347" s="90"/>
      <c r="G347" s="1"/>
      <c r="H347" s="1"/>
      <c r="K347" s="1"/>
      <c r="M347" s="3"/>
    </row>
    <row r="348" spans="1:13" x14ac:dyDescent="0.25">
      <c r="A348" t="s">
        <v>199</v>
      </c>
      <c r="B348" t="s">
        <v>261</v>
      </c>
      <c r="C348"/>
      <c r="D348"/>
      <c r="E348" s="1">
        <v>3749.49</v>
      </c>
      <c r="F348" s="90">
        <v>0.14600000000000002</v>
      </c>
      <c r="G348" s="1">
        <v>3175.7371119999998</v>
      </c>
      <c r="H348" s="1">
        <v>0.51227976742453374</v>
      </c>
      <c r="I348" s="1">
        <v>7483</v>
      </c>
      <c r="J348" s="1">
        <v>0.33350723246567543</v>
      </c>
      <c r="K348" s="1">
        <v>4871.6145155200002</v>
      </c>
      <c r="L348" s="1">
        <v>1695.8774035200001</v>
      </c>
      <c r="M348" s="3">
        <v>7.565955727103002E-2</v>
      </c>
    </row>
    <row r="349" spans="1:13" x14ac:dyDescent="0.25">
      <c r="A349" t="s">
        <v>199</v>
      </c>
      <c r="B349" t="s">
        <v>33</v>
      </c>
      <c r="C349" t="s">
        <v>99</v>
      </c>
      <c r="D349" t="s">
        <v>200</v>
      </c>
      <c r="E349" s="1">
        <v>2641.62</v>
      </c>
      <c r="F349" s="90">
        <v>0.16</v>
      </c>
      <c r="G349" s="1">
        <v>2174.581584</v>
      </c>
      <c r="H349" s="1">
        <v>2.5315596879157196</v>
      </c>
      <c r="I349" s="1">
        <v>5506</v>
      </c>
      <c r="J349" s="1">
        <v>1.6510818715277007</v>
      </c>
      <c r="K349" s="1">
        <v>3591.0247366400008</v>
      </c>
      <c r="L349" s="1">
        <v>1416.4431526400003</v>
      </c>
      <c r="M349" s="3">
        <v>0.39433454116592126</v>
      </c>
    </row>
    <row r="350" spans="1:13" x14ac:dyDescent="0.25">
      <c r="A350" t="s">
        <v>199</v>
      </c>
      <c r="B350" t="s">
        <v>33</v>
      </c>
      <c r="C350"/>
      <c r="D350" t="s">
        <v>201</v>
      </c>
      <c r="E350" s="1">
        <v>1332.6000000000001</v>
      </c>
      <c r="F350" s="90">
        <v>0.16</v>
      </c>
      <c r="G350" s="1">
        <v>1096.99632</v>
      </c>
      <c r="H350" s="1">
        <v>2.5323598813827197</v>
      </c>
      <c r="I350" s="1">
        <v>2777</v>
      </c>
      <c r="J350" s="1">
        <v>1.6516164007636565</v>
      </c>
      <c r="K350" s="1">
        <v>1811.1561472000001</v>
      </c>
      <c r="L350" s="1">
        <v>714.15982720000011</v>
      </c>
      <c r="M350" s="3">
        <v>0.39451890155920799</v>
      </c>
    </row>
    <row r="351" spans="1:13" x14ac:dyDescent="0.25">
      <c r="A351" t="s">
        <v>199</v>
      </c>
      <c r="B351" t="s">
        <v>33</v>
      </c>
      <c r="C351" t="s">
        <v>266</v>
      </c>
      <c r="D351"/>
      <c r="E351" s="1">
        <v>3974.22</v>
      </c>
      <c r="F351" s="90">
        <v>0.15999999999999998</v>
      </c>
      <c r="G351" s="1">
        <v>3271.5779040000002</v>
      </c>
      <c r="H351" s="1">
        <v>2.5318454712967906</v>
      </c>
      <c r="I351" s="1">
        <v>8283</v>
      </c>
      <c r="J351" s="1">
        <v>1.6512727748262566</v>
      </c>
      <c r="K351" s="1">
        <v>5402.1808838400002</v>
      </c>
      <c r="L351" s="1">
        <v>2130.6029798400004</v>
      </c>
      <c r="M351" s="3">
        <v>0.39440038416352363</v>
      </c>
    </row>
    <row r="352" spans="1:13" x14ac:dyDescent="0.25">
      <c r="C352"/>
      <c r="D352"/>
      <c r="F352" s="90"/>
      <c r="G352" s="1"/>
      <c r="H352" s="1"/>
      <c r="K352" s="1"/>
      <c r="M352" s="3"/>
    </row>
    <row r="353" spans="1:13" x14ac:dyDescent="0.25">
      <c r="A353" t="s">
        <v>199</v>
      </c>
      <c r="B353" t="s">
        <v>33</v>
      </c>
      <c r="C353" t="s">
        <v>205</v>
      </c>
      <c r="D353" t="s">
        <v>200</v>
      </c>
      <c r="E353" s="1">
        <v>0</v>
      </c>
      <c r="F353" s="90" t="s">
        <v>237</v>
      </c>
      <c r="G353" s="1">
        <v>0</v>
      </c>
      <c r="H353" s="1">
        <v>0</v>
      </c>
      <c r="I353" s="1">
        <v>0</v>
      </c>
      <c r="J353" s="1">
        <v>0</v>
      </c>
      <c r="K353" s="1">
        <v>0</v>
      </c>
      <c r="L353" s="1">
        <v>0</v>
      </c>
      <c r="M353" s="3">
        <v>0</v>
      </c>
    </row>
    <row r="354" spans="1:13" x14ac:dyDescent="0.25">
      <c r="A354" t="s">
        <v>199</v>
      </c>
      <c r="B354" t="s">
        <v>33</v>
      </c>
      <c r="C354"/>
      <c r="D354" t="s">
        <v>201</v>
      </c>
      <c r="E354" s="1">
        <v>0</v>
      </c>
      <c r="F354" s="90" t="s">
        <v>237</v>
      </c>
      <c r="G354" s="1">
        <v>0</v>
      </c>
      <c r="H354" s="1">
        <v>0</v>
      </c>
      <c r="I354" s="1">
        <v>0</v>
      </c>
      <c r="J354" s="1">
        <v>0</v>
      </c>
      <c r="K354" s="1">
        <v>0</v>
      </c>
      <c r="L354" s="1">
        <v>0</v>
      </c>
      <c r="M354" s="3">
        <v>0</v>
      </c>
    </row>
    <row r="355" spans="1:13" x14ac:dyDescent="0.25">
      <c r="A355" t="s">
        <v>199</v>
      </c>
      <c r="B355" t="s">
        <v>33</v>
      </c>
      <c r="C355" t="s">
        <v>248</v>
      </c>
      <c r="D355"/>
      <c r="E355" s="1">
        <v>0</v>
      </c>
      <c r="F355" s="90" t="s">
        <v>237</v>
      </c>
      <c r="G355" s="1">
        <v>0</v>
      </c>
      <c r="H355" s="1">
        <v>0</v>
      </c>
      <c r="I355" s="1">
        <v>0</v>
      </c>
      <c r="J355" s="1">
        <v>0</v>
      </c>
      <c r="K355" s="1">
        <v>0</v>
      </c>
      <c r="L355" s="1">
        <v>0</v>
      </c>
      <c r="M355" s="3">
        <v>0</v>
      </c>
    </row>
    <row r="356" spans="1:13" x14ac:dyDescent="0.25">
      <c r="C356"/>
      <c r="D356"/>
      <c r="F356" s="90"/>
      <c r="G356" s="1"/>
      <c r="H356" s="1"/>
      <c r="K356" s="1"/>
      <c r="M356" s="3"/>
    </row>
    <row r="357" spans="1:13" x14ac:dyDescent="0.25">
      <c r="A357" t="s">
        <v>199</v>
      </c>
      <c r="B357" t="s">
        <v>33</v>
      </c>
      <c r="C357" t="s">
        <v>54</v>
      </c>
      <c r="D357" t="s">
        <v>200</v>
      </c>
      <c r="E357" s="1">
        <v>2678.98</v>
      </c>
      <c r="F357" s="90">
        <v>0.15</v>
      </c>
      <c r="G357" s="1">
        <v>2277.1329999999998</v>
      </c>
      <c r="H357" s="1">
        <v>2.5295227757754462</v>
      </c>
      <c r="I357" s="1">
        <v>5760</v>
      </c>
      <c r="J357" s="1">
        <v>1.6497212142179978</v>
      </c>
      <c r="K357" s="1">
        <v>3756.5946800000002</v>
      </c>
      <c r="L357" s="1">
        <v>1479.4616800000003</v>
      </c>
      <c r="M357" s="3">
        <v>0.39383697358286035</v>
      </c>
    </row>
    <row r="358" spans="1:13" x14ac:dyDescent="0.25">
      <c r="A358" t="s">
        <v>199</v>
      </c>
      <c r="B358" t="s">
        <v>33</v>
      </c>
      <c r="C358"/>
      <c r="D358" t="s">
        <v>201</v>
      </c>
      <c r="E358" s="1">
        <v>1867.4999999999998</v>
      </c>
      <c r="F358" s="90">
        <v>0.15</v>
      </c>
      <c r="G358" s="1">
        <v>1587.375</v>
      </c>
      <c r="H358" s="1">
        <v>2.5292937172486512</v>
      </c>
      <c r="I358" s="1">
        <v>4015</v>
      </c>
      <c r="J358" s="1">
        <v>1.6495682031220993</v>
      </c>
      <c r="K358" s="1">
        <v>2618.5249999999996</v>
      </c>
      <c r="L358" s="1">
        <v>1031.1500000000003</v>
      </c>
      <c r="M358" s="3">
        <v>0.39378074383359724</v>
      </c>
    </row>
    <row r="359" spans="1:13" x14ac:dyDescent="0.25">
      <c r="A359" t="s">
        <v>199</v>
      </c>
      <c r="B359" t="s">
        <v>33</v>
      </c>
      <c r="C359" t="s">
        <v>249</v>
      </c>
      <c r="D359"/>
      <c r="E359" s="1">
        <v>4546.4799999999996</v>
      </c>
      <c r="F359" s="90">
        <v>0.14999999999999997</v>
      </c>
      <c r="G359" s="1">
        <v>3864.5079999999998</v>
      </c>
      <c r="H359" s="1">
        <v>2.5294170564553871</v>
      </c>
      <c r="I359" s="1">
        <v>9775</v>
      </c>
      <c r="J359" s="1">
        <v>1.6496505937121986</v>
      </c>
      <c r="K359" s="1">
        <v>6375.1196799999998</v>
      </c>
      <c r="L359" s="1">
        <v>2510.6116800000004</v>
      </c>
      <c r="M359" s="3">
        <v>0.39381102139089269</v>
      </c>
    </row>
    <row r="360" spans="1:13" x14ac:dyDescent="0.25">
      <c r="C360"/>
      <c r="D360"/>
      <c r="F360" s="90"/>
      <c r="G360" s="1"/>
      <c r="H360" s="1"/>
      <c r="K360" s="1"/>
      <c r="M360" s="3"/>
    </row>
    <row r="361" spans="1:13" x14ac:dyDescent="0.25">
      <c r="A361" t="s">
        <v>199</v>
      </c>
      <c r="B361" t="s">
        <v>33</v>
      </c>
      <c r="C361" t="s">
        <v>23</v>
      </c>
      <c r="D361" t="s">
        <v>201</v>
      </c>
      <c r="E361" s="1">
        <v>2158</v>
      </c>
      <c r="F361" s="90">
        <v>3.0000000000000002E-2</v>
      </c>
      <c r="G361" s="1">
        <v>2093.2600000000002</v>
      </c>
      <c r="H361" s="1">
        <v>2.378175629469693</v>
      </c>
      <c r="I361" s="1">
        <v>4970</v>
      </c>
      <c r="J361" s="1">
        <v>1.5486213204857553</v>
      </c>
      <c r="K361" s="1">
        <v>3236.2296000000006</v>
      </c>
      <c r="L361" s="1">
        <v>1142.9696000000001</v>
      </c>
      <c r="M361" s="3">
        <v>0.35422787100640879</v>
      </c>
    </row>
    <row r="362" spans="1:13" x14ac:dyDescent="0.25">
      <c r="A362" t="s">
        <v>199</v>
      </c>
      <c r="B362" t="s">
        <v>33</v>
      </c>
      <c r="C362" t="s">
        <v>250</v>
      </c>
      <c r="D362"/>
      <c r="E362" s="1">
        <v>2158</v>
      </c>
      <c r="F362" s="90">
        <v>3.0000000000000002E-2</v>
      </c>
      <c r="G362" s="1">
        <v>2093.2600000000002</v>
      </c>
      <c r="H362" s="1">
        <v>2.378175629469693</v>
      </c>
      <c r="I362" s="1">
        <v>4970</v>
      </c>
      <c r="J362" s="1">
        <v>1.5486213204857553</v>
      </c>
      <c r="K362" s="1">
        <v>3236.2296000000006</v>
      </c>
      <c r="L362" s="1">
        <v>1142.9696000000001</v>
      </c>
      <c r="M362" s="3">
        <v>0.35422787100640879</v>
      </c>
    </row>
    <row r="363" spans="1:13" x14ac:dyDescent="0.25">
      <c r="C363"/>
      <c r="D363"/>
      <c r="F363" s="90"/>
      <c r="G363" s="1"/>
      <c r="H363" s="1"/>
      <c r="K363" s="1"/>
      <c r="M363" s="3"/>
    </row>
    <row r="364" spans="1:13" x14ac:dyDescent="0.25">
      <c r="A364" t="s">
        <v>199</v>
      </c>
      <c r="B364" t="s">
        <v>33</v>
      </c>
      <c r="C364" t="s">
        <v>222</v>
      </c>
      <c r="D364" t="s">
        <v>242</v>
      </c>
      <c r="E364" s="1" t="s">
        <v>237</v>
      </c>
      <c r="F364" s="90" t="s">
        <v>237</v>
      </c>
      <c r="G364" s="1" t="s">
        <v>237</v>
      </c>
      <c r="H364" s="1" t="s">
        <v>237</v>
      </c>
      <c r="I364" s="1" t="s">
        <v>237</v>
      </c>
      <c r="J364" s="1" t="s">
        <v>237</v>
      </c>
      <c r="K364" s="1" t="s">
        <v>237</v>
      </c>
      <c r="L364" s="1" t="s">
        <v>237</v>
      </c>
      <c r="M364" s="3" t="s">
        <v>237</v>
      </c>
    </row>
    <row r="365" spans="1:13" x14ac:dyDescent="0.25">
      <c r="A365" t="s">
        <v>199</v>
      </c>
      <c r="B365" t="s">
        <v>33</v>
      </c>
      <c r="C365"/>
      <c r="D365" t="s">
        <v>200</v>
      </c>
      <c r="E365" s="1" t="s">
        <v>237</v>
      </c>
      <c r="F365" s="90" t="s">
        <v>237</v>
      </c>
      <c r="G365" s="1" t="s">
        <v>237</v>
      </c>
      <c r="H365" s="1" t="s">
        <v>237</v>
      </c>
      <c r="I365" s="1" t="s">
        <v>237</v>
      </c>
      <c r="J365" s="1" t="s">
        <v>237</v>
      </c>
      <c r="K365" s="1" t="s">
        <v>237</v>
      </c>
      <c r="L365" s="1" t="s">
        <v>237</v>
      </c>
      <c r="M365" s="3" t="s">
        <v>237</v>
      </c>
    </row>
    <row r="366" spans="1:13" x14ac:dyDescent="0.25">
      <c r="A366" t="s">
        <v>199</v>
      </c>
      <c r="B366" t="s">
        <v>33</v>
      </c>
      <c r="C366"/>
      <c r="D366" t="s">
        <v>201</v>
      </c>
      <c r="E366" s="1" t="s">
        <v>237</v>
      </c>
      <c r="F366" s="90" t="s">
        <v>237</v>
      </c>
      <c r="G366" s="1" t="s">
        <v>237</v>
      </c>
      <c r="H366" s="1" t="s">
        <v>237</v>
      </c>
      <c r="I366" s="1" t="s">
        <v>237</v>
      </c>
      <c r="J366" s="1" t="s">
        <v>237</v>
      </c>
      <c r="K366" s="1" t="s">
        <v>237</v>
      </c>
      <c r="L366" s="1" t="s">
        <v>237</v>
      </c>
      <c r="M366" s="3" t="s">
        <v>237</v>
      </c>
    </row>
    <row r="367" spans="1:13" x14ac:dyDescent="0.25">
      <c r="A367" t="s">
        <v>199</v>
      </c>
      <c r="B367" t="s">
        <v>33</v>
      </c>
      <c r="C367" t="s">
        <v>251</v>
      </c>
      <c r="D367"/>
      <c r="E367" s="1" t="s">
        <v>237</v>
      </c>
      <c r="F367" s="90" t="s">
        <v>237</v>
      </c>
      <c r="G367" s="1" t="s">
        <v>237</v>
      </c>
      <c r="H367" s="1" t="s">
        <v>237</v>
      </c>
      <c r="I367" s="1" t="s">
        <v>237</v>
      </c>
      <c r="J367" s="1" t="s">
        <v>237</v>
      </c>
      <c r="K367" s="1" t="s">
        <v>237</v>
      </c>
      <c r="L367" s="1" t="s">
        <v>237</v>
      </c>
      <c r="M367" s="3" t="s">
        <v>237</v>
      </c>
    </row>
    <row r="368" spans="1:13" x14ac:dyDescent="0.25">
      <c r="C368"/>
      <c r="D368"/>
      <c r="F368" s="90"/>
      <c r="G368" s="1"/>
      <c r="H368" s="1"/>
      <c r="K368" s="1"/>
      <c r="M368" s="3"/>
    </row>
    <row r="369" spans="1:13" x14ac:dyDescent="0.25">
      <c r="A369" t="s">
        <v>199</v>
      </c>
      <c r="B369" t="s">
        <v>33</v>
      </c>
      <c r="C369" t="s">
        <v>242</v>
      </c>
      <c r="D369" t="s">
        <v>242</v>
      </c>
      <c r="E369" s="1" t="s">
        <v>237</v>
      </c>
      <c r="F369" s="90" t="s">
        <v>237</v>
      </c>
      <c r="G369" s="1" t="s">
        <v>237</v>
      </c>
      <c r="H369" s="1" t="s">
        <v>237</v>
      </c>
      <c r="I369" s="1" t="s">
        <v>237</v>
      </c>
      <c r="J369" s="1" t="s">
        <v>237</v>
      </c>
      <c r="K369" s="1" t="s">
        <v>237</v>
      </c>
      <c r="L369" s="1" t="s">
        <v>237</v>
      </c>
      <c r="M369" s="3" t="s">
        <v>237</v>
      </c>
    </row>
    <row r="370" spans="1:13" x14ac:dyDescent="0.25">
      <c r="A370" t="s">
        <v>199</v>
      </c>
      <c r="B370" t="s">
        <v>33</v>
      </c>
      <c r="C370"/>
      <c r="D370" t="s">
        <v>200</v>
      </c>
      <c r="E370" s="1" t="s">
        <v>237</v>
      </c>
      <c r="F370" s="90" t="s">
        <v>237</v>
      </c>
      <c r="G370" s="1" t="s">
        <v>237</v>
      </c>
      <c r="H370" s="1" t="s">
        <v>237</v>
      </c>
      <c r="I370" s="1" t="s">
        <v>237</v>
      </c>
      <c r="J370" s="1" t="s">
        <v>237</v>
      </c>
      <c r="K370" s="1" t="s">
        <v>237</v>
      </c>
      <c r="L370" s="1" t="s">
        <v>237</v>
      </c>
      <c r="M370" s="3" t="s">
        <v>237</v>
      </c>
    </row>
    <row r="371" spans="1:13" x14ac:dyDescent="0.25">
      <c r="A371" t="s">
        <v>199</v>
      </c>
      <c r="B371" t="s">
        <v>33</v>
      </c>
      <c r="C371"/>
      <c r="D371" t="s">
        <v>201</v>
      </c>
      <c r="E371" s="1" t="s">
        <v>237</v>
      </c>
      <c r="F371" s="90" t="s">
        <v>237</v>
      </c>
      <c r="G371" s="1" t="s">
        <v>237</v>
      </c>
      <c r="H371" s="1" t="s">
        <v>237</v>
      </c>
      <c r="I371" s="1" t="s">
        <v>237</v>
      </c>
      <c r="J371" s="1" t="s">
        <v>237</v>
      </c>
      <c r="K371" s="1" t="s">
        <v>237</v>
      </c>
      <c r="L371" s="1" t="s">
        <v>237</v>
      </c>
      <c r="M371" s="3" t="s">
        <v>237</v>
      </c>
    </row>
    <row r="372" spans="1:13" x14ac:dyDescent="0.25">
      <c r="A372" t="s">
        <v>199</v>
      </c>
      <c r="B372" t="s">
        <v>33</v>
      </c>
      <c r="C372" t="s">
        <v>247</v>
      </c>
      <c r="D372"/>
      <c r="E372" s="1" t="s">
        <v>237</v>
      </c>
      <c r="F372" s="90" t="s">
        <v>237</v>
      </c>
      <c r="G372" s="1" t="s">
        <v>237</v>
      </c>
      <c r="H372" s="1" t="s">
        <v>237</v>
      </c>
      <c r="I372" s="1" t="s">
        <v>237</v>
      </c>
      <c r="J372" s="1" t="s">
        <v>237</v>
      </c>
      <c r="K372" s="1" t="s">
        <v>237</v>
      </c>
      <c r="L372" s="1" t="s">
        <v>237</v>
      </c>
      <c r="M372" s="3" t="s">
        <v>237</v>
      </c>
    </row>
    <row r="373" spans="1:13" x14ac:dyDescent="0.25">
      <c r="C373"/>
      <c r="D373"/>
      <c r="F373" s="90"/>
      <c r="G373" s="1"/>
      <c r="H373" s="1"/>
      <c r="K373" s="1"/>
      <c r="M373" s="3"/>
    </row>
    <row r="374" spans="1:13" x14ac:dyDescent="0.25">
      <c r="A374" t="s">
        <v>199</v>
      </c>
      <c r="B374" t="s">
        <v>33</v>
      </c>
      <c r="C374" t="s">
        <v>203</v>
      </c>
      <c r="D374" t="s">
        <v>200</v>
      </c>
      <c r="E374" s="1">
        <v>0</v>
      </c>
      <c r="F374" s="90" t="s">
        <v>237</v>
      </c>
      <c r="G374" s="1">
        <v>0</v>
      </c>
      <c r="H374" s="1">
        <v>0</v>
      </c>
      <c r="I374" s="1">
        <v>0</v>
      </c>
      <c r="J374" s="1">
        <v>0</v>
      </c>
      <c r="K374" s="1">
        <v>0</v>
      </c>
      <c r="L374" s="1">
        <v>0</v>
      </c>
      <c r="M374" s="3">
        <v>0</v>
      </c>
    </row>
    <row r="375" spans="1:13" x14ac:dyDescent="0.25">
      <c r="A375" t="s">
        <v>199</v>
      </c>
      <c r="B375" t="s">
        <v>33</v>
      </c>
      <c r="C375"/>
      <c r="D375" t="s">
        <v>201</v>
      </c>
      <c r="E375" s="1">
        <v>0</v>
      </c>
      <c r="F375" s="90" t="s">
        <v>237</v>
      </c>
      <c r="G375" s="1">
        <v>0</v>
      </c>
      <c r="H375" s="1">
        <v>0</v>
      </c>
      <c r="I375" s="1">
        <v>0</v>
      </c>
      <c r="J375" s="1">
        <v>0</v>
      </c>
      <c r="K375" s="1">
        <v>0</v>
      </c>
      <c r="L375" s="1">
        <v>0</v>
      </c>
      <c r="M375" s="3">
        <v>0</v>
      </c>
    </row>
    <row r="376" spans="1:13" x14ac:dyDescent="0.25">
      <c r="A376" t="s">
        <v>199</v>
      </c>
      <c r="B376" t="s">
        <v>33</v>
      </c>
      <c r="C376" t="s">
        <v>252</v>
      </c>
      <c r="D376"/>
      <c r="E376" s="1">
        <v>0</v>
      </c>
      <c r="F376" s="90" t="s">
        <v>237</v>
      </c>
      <c r="G376" s="1">
        <v>0</v>
      </c>
      <c r="H376" s="1">
        <v>0</v>
      </c>
      <c r="I376" s="1">
        <v>0</v>
      </c>
      <c r="J376" s="1">
        <v>0</v>
      </c>
      <c r="K376" s="1">
        <v>0</v>
      </c>
      <c r="L376" s="1">
        <v>0</v>
      </c>
      <c r="M376" s="3">
        <v>0</v>
      </c>
    </row>
    <row r="377" spans="1:13" x14ac:dyDescent="0.25">
      <c r="C377"/>
      <c r="D377"/>
      <c r="F377" s="90"/>
      <c r="G377" s="1"/>
      <c r="H377" s="1"/>
      <c r="K377" s="1"/>
      <c r="M377" s="3"/>
    </row>
    <row r="378" spans="1:13" x14ac:dyDescent="0.25">
      <c r="A378" t="s">
        <v>199</v>
      </c>
      <c r="B378" t="s">
        <v>33</v>
      </c>
      <c r="C378" t="s">
        <v>204</v>
      </c>
      <c r="D378" t="s">
        <v>200</v>
      </c>
      <c r="E378" s="1">
        <v>0</v>
      </c>
      <c r="F378" s="90" t="s">
        <v>237</v>
      </c>
      <c r="G378" s="1">
        <v>0</v>
      </c>
      <c r="H378" s="1">
        <v>0</v>
      </c>
      <c r="I378" s="1">
        <v>0</v>
      </c>
      <c r="J378" s="1">
        <v>0</v>
      </c>
      <c r="K378" s="1">
        <v>0</v>
      </c>
      <c r="L378" s="1">
        <v>0</v>
      </c>
      <c r="M378" s="3">
        <v>0</v>
      </c>
    </row>
    <row r="379" spans="1:13" x14ac:dyDescent="0.25">
      <c r="A379" t="s">
        <v>199</v>
      </c>
      <c r="B379" t="s">
        <v>33</v>
      </c>
      <c r="C379"/>
      <c r="D379" t="s">
        <v>201</v>
      </c>
      <c r="E379" s="1">
        <v>0</v>
      </c>
      <c r="F379" s="90" t="s">
        <v>237</v>
      </c>
      <c r="G379" s="1">
        <v>0</v>
      </c>
      <c r="H379" s="1">
        <v>0</v>
      </c>
      <c r="I379" s="1">
        <v>0</v>
      </c>
      <c r="J379" s="1">
        <v>0</v>
      </c>
      <c r="K379" s="1">
        <v>0</v>
      </c>
      <c r="L379" s="1">
        <v>0</v>
      </c>
      <c r="M379" s="3">
        <v>0</v>
      </c>
    </row>
    <row r="380" spans="1:13" x14ac:dyDescent="0.25">
      <c r="A380" t="s">
        <v>199</v>
      </c>
      <c r="B380" t="s">
        <v>33</v>
      </c>
      <c r="C380" t="s">
        <v>253</v>
      </c>
      <c r="D380"/>
      <c r="E380" s="1">
        <v>0</v>
      </c>
      <c r="F380" s="90" t="s">
        <v>237</v>
      </c>
      <c r="G380" s="1">
        <v>0</v>
      </c>
      <c r="H380" s="1">
        <v>0</v>
      </c>
      <c r="I380" s="1">
        <v>0</v>
      </c>
      <c r="J380" s="1">
        <v>0</v>
      </c>
      <c r="K380" s="1">
        <v>0</v>
      </c>
      <c r="L380" s="1">
        <v>0</v>
      </c>
      <c r="M380" s="3">
        <v>0</v>
      </c>
    </row>
    <row r="381" spans="1:13" x14ac:dyDescent="0.25">
      <c r="C381"/>
      <c r="D381"/>
      <c r="F381" s="90"/>
      <c r="G381" s="1"/>
      <c r="H381" s="1"/>
      <c r="K381" s="1"/>
      <c r="M381" s="3"/>
    </row>
    <row r="382" spans="1:13" x14ac:dyDescent="0.25">
      <c r="A382" t="s">
        <v>199</v>
      </c>
      <c r="B382" t="s">
        <v>33</v>
      </c>
      <c r="C382" t="s">
        <v>221</v>
      </c>
      <c r="D382" t="s">
        <v>242</v>
      </c>
      <c r="E382" s="1" t="s">
        <v>237</v>
      </c>
      <c r="F382" s="90" t="s">
        <v>237</v>
      </c>
      <c r="G382" s="1" t="s">
        <v>237</v>
      </c>
      <c r="H382" s="1" t="s">
        <v>237</v>
      </c>
      <c r="I382" s="1" t="s">
        <v>237</v>
      </c>
      <c r="J382" s="1" t="s">
        <v>237</v>
      </c>
      <c r="K382" s="1" t="s">
        <v>237</v>
      </c>
      <c r="L382" s="1" t="s">
        <v>237</v>
      </c>
      <c r="M382" s="3" t="s">
        <v>237</v>
      </c>
    </row>
    <row r="383" spans="1:13" x14ac:dyDescent="0.25">
      <c r="A383" t="s">
        <v>199</v>
      </c>
      <c r="B383" t="s">
        <v>33</v>
      </c>
      <c r="C383"/>
      <c r="D383" t="s">
        <v>200</v>
      </c>
      <c r="E383" s="1" t="s">
        <v>237</v>
      </c>
      <c r="F383" s="90" t="s">
        <v>237</v>
      </c>
      <c r="G383" s="1" t="s">
        <v>237</v>
      </c>
      <c r="H383" s="1" t="s">
        <v>237</v>
      </c>
      <c r="I383" s="1" t="s">
        <v>237</v>
      </c>
      <c r="J383" s="1" t="s">
        <v>237</v>
      </c>
      <c r="K383" s="1" t="s">
        <v>237</v>
      </c>
      <c r="L383" s="1" t="s">
        <v>237</v>
      </c>
      <c r="M383" s="3" t="s">
        <v>237</v>
      </c>
    </row>
    <row r="384" spans="1:13" x14ac:dyDescent="0.25">
      <c r="A384" t="s">
        <v>199</v>
      </c>
      <c r="B384" t="s">
        <v>33</v>
      </c>
      <c r="C384"/>
      <c r="D384" t="s">
        <v>201</v>
      </c>
      <c r="E384" s="1" t="s">
        <v>237</v>
      </c>
      <c r="F384" s="90" t="s">
        <v>237</v>
      </c>
      <c r="G384" s="1" t="s">
        <v>237</v>
      </c>
      <c r="H384" s="1" t="s">
        <v>237</v>
      </c>
      <c r="I384" s="1" t="s">
        <v>237</v>
      </c>
      <c r="J384" s="1" t="s">
        <v>237</v>
      </c>
      <c r="K384" s="1" t="s">
        <v>237</v>
      </c>
      <c r="L384" s="1" t="s">
        <v>237</v>
      </c>
      <c r="M384" s="3" t="s">
        <v>237</v>
      </c>
    </row>
    <row r="385" spans="1:13" x14ac:dyDescent="0.25">
      <c r="A385" t="s">
        <v>199</v>
      </c>
      <c r="B385" t="s">
        <v>33</v>
      </c>
      <c r="C385" t="s">
        <v>254</v>
      </c>
      <c r="D385"/>
      <c r="E385" s="1" t="s">
        <v>237</v>
      </c>
      <c r="F385" s="90" t="s">
        <v>237</v>
      </c>
      <c r="G385" s="1" t="s">
        <v>237</v>
      </c>
      <c r="H385" s="1" t="s">
        <v>237</v>
      </c>
      <c r="I385" s="1" t="s">
        <v>237</v>
      </c>
      <c r="J385" s="1" t="s">
        <v>237</v>
      </c>
      <c r="K385" s="1" t="s">
        <v>237</v>
      </c>
      <c r="L385" s="1" t="s">
        <v>237</v>
      </c>
      <c r="M385" s="3" t="s">
        <v>237</v>
      </c>
    </row>
    <row r="386" spans="1:13" x14ac:dyDescent="0.25">
      <c r="C386"/>
      <c r="D386"/>
      <c r="F386" s="90"/>
      <c r="G386" s="1"/>
      <c r="H386" s="1"/>
      <c r="K386" s="1"/>
      <c r="M386" s="3"/>
    </row>
    <row r="387" spans="1:13" x14ac:dyDescent="0.25">
      <c r="A387" t="s">
        <v>199</v>
      </c>
      <c r="B387" t="s">
        <v>33</v>
      </c>
      <c r="C387">
        <v>1</v>
      </c>
      <c r="D387" t="s">
        <v>242</v>
      </c>
      <c r="E387" s="1" t="s">
        <v>237</v>
      </c>
      <c r="F387" s="90" t="s">
        <v>237</v>
      </c>
      <c r="G387" s="1" t="s">
        <v>237</v>
      </c>
      <c r="H387" s="1" t="s">
        <v>237</v>
      </c>
      <c r="I387" s="1" t="s">
        <v>237</v>
      </c>
      <c r="J387" s="1" t="s">
        <v>237</v>
      </c>
      <c r="K387" s="1" t="s">
        <v>237</v>
      </c>
      <c r="L387" s="1" t="s">
        <v>237</v>
      </c>
      <c r="M387" s="3" t="s">
        <v>237</v>
      </c>
    </row>
    <row r="388" spans="1:13" x14ac:dyDescent="0.25">
      <c r="A388" t="s">
        <v>199</v>
      </c>
      <c r="B388" t="s">
        <v>33</v>
      </c>
      <c r="C388"/>
      <c r="D388" t="s">
        <v>200</v>
      </c>
      <c r="E388" s="1" t="s">
        <v>237</v>
      </c>
      <c r="F388" s="90" t="s">
        <v>237</v>
      </c>
      <c r="G388" s="1" t="s">
        <v>237</v>
      </c>
      <c r="H388" s="1" t="s">
        <v>237</v>
      </c>
      <c r="I388" s="1" t="s">
        <v>237</v>
      </c>
      <c r="J388" s="1" t="s">
        <v>237</v>
      </c>
      <c r="K388" s="1" t="s">
        <v>237</v>
      </c>
      <c r="L388" s="1" t="s">
        <v>237</v>
      </c>
      <c r="M388" s="3" t="s">
        <v>237</v>
      </c>
    </row>
    <row r="389" spans="1:13" x14ac:dyDescent="0.25">
      <c r="A389" t="s">
        <v>199</v>
      </c>
      <c r="B389" t="s">
        <v>33</v>
      </c>
      <c r="C389"/>
      <c r="D389" t="s">
        <v>201</v>
      </c>
      <c r="E389" s="1" t="s">
        <v>237</v>
      </c>
      <c r="F389" s="90" t="s">
        <v>237</v>
      </c>
      <c r="G389" s="1" t="s">
        <v>237</v>
      </c>
      <c r="H389" s="1" t="s">
        <v>237</v>
      </c>
      <c r="I389" s="1" t="s">
        <v>237</v>
      </c>
      <c r="J389" s="1" t="s">
        <v>237</v>
      </c>
      <c r="K389" s="1" t="s">
        <v>237</v>
      </c>
      <c r="L389" s="1" t="s">
        <v>237</v>
      </c>
      <c r="M389" s="3" t="s">
        <v>237</v>
      </c>
    </row>
    <row r="390" spans="1:13" x14ac:dyDescent="0.25">
      <c r="A390" t="s">
        <v>199</v>
      </c>
      <c r="B390" t="s">
        <v>33</v>
      </c>
      <c r="C390" t="s">
        <v>325</v>
      </c>
      <c r="D390"/>
      <c r="E390" s="1" t="s">
        <v>237</v>
      </c>
      <c r="F390" s="90" t="s">
        <v>237</v>
      </c>
      <c r="G390" s="1" t="s">
        <v>237</v>
      </c>
      <c r="H390" s="1" t="s">
        <v>237</v>
      </c>
      <c r="I390" s="1" t="s">
        <v>237</v>
      </c>
      <c r="J390" s="1" t="s">
        <v>237</v>
      </c>
      <c r="K390" s="1" t="s">
        <v>237</v>
      </c>
      <c r="L390" s="1" t="s">
        <v>237</v>
      </c>
      <c r="M390" s="3" t="s">
        <v>237</v>
      </c>
    </row>
    <row r="391" spans="1:13" x14ac:dyDescent="0.25">
      <c r="C391"/>
      <c r="D391"/>
      <c r="F391" s="90"/>
      <c r="G391" s="1"/>
      <c r="H391" s="1"/>
      <c r="K391" s="1"/>
      <c r="M391" s="3"/>
    </row>
    <row r="392" spans="1:13" x14ac:dyDescent="0.25">
      <c r="A392" t="s">
        <v>199</v>
      </c>
      <c r="B392" t="s">
        <v>33</v>
      </c>
      <c r="C392">
        <v>2</v>
      </c>
      <c r="D392" t="s">
        <v>242</v>
      </c>
      <c r="E392" s="1" t="s">
        <v>237</v>
      </c>
      <c r="F392" s="90" t="s">
        <v>237</v>
      </c>
      <c r="G392" s="1" t="s">
        <v>237</v>
      </c>
      <c r="H392" s="1" t="s">
        <v>237</v>
      </c>
      <c r="I392" s="1" t="s">
        <v>237</v>
      </c>
      <c r="J392" s="1" t="s">
        <v>237</v>
      </c>
      <c r="K392" s="1" t="s">
        <v>237</v>
      </c>
      <c r="L392" s="1" t="s">
        <v>237</v>
      </c>
      <c r="M392" s="3" t="s">
        <v>237</v>
      </c>
    </row>
    <row r="393" spans="1:13" x14ac:dyDescent="0.25">
      <c r="A393" t="s">
        <v>199</v>
      </c>
      <c r="B393" t="s">
        <v>33</v>
      </c>
      <c r="C393"/>
      <c r="D393" t="s">
        <v>200</v>
      </c>
      <c r="E393" s="1" t="s">
        <v>237</v>
      </c>
      <c r="F393" s="90" t="s">
        <v>237</v>
      </c>
      <c r="G393" s="1" t="s">
        <v>237</v>
      </c>
      <c r="H393" s="1" t="s">
        <v>237</v>
      </c>
      <c r="I393" s="1" t="s">
        <v>237</v>
      </c>
      <c r="J393" s="1" t="s">
        <v>237</v>
      </c>
      <c r="K393" s="1" t="s">
        <v>237</v>
      </c>
      <c r="L393" s="1" t="s">
        <v>237</v>
      </c>
      <c r="M393" s="3" t="s">
        <v>237</v>
      </c>
    </row>
    <row r="394" spans="1:13" x14ac:dyDescent="0.25">
      <c r="A394" t="s">
        <v>199</v>
      </c>
      <c r="B394" t="s">
        <v>33</v>
      </c>
      <c r="C394"/>
      <c r="D394" t="s">
        <v>201</v>
      </c>
      <c r="E394" s="1" t="s">
        <v>237</v>
      </c>
      <c r="F394" s="90" t="s">
        <v>237</v>
      </c>
      <c r="G394" s="1" t="s">
        <v>237</v>
      </c>
      <c r="H394" s="1" t="s">
        <v>237</v>
      </c>
      <c r="I394" s="1" t="s">
        <v>237</v>
      </c>
      <c r="J394" s="1" t="s">
        <v>237</v>
      </c>
      <c r="K394" s="1" t="s">
        <v>237</v>
      </c>
      <c r="L394" s="1" t="s">
        <v>237</v>
      </c>
      <c r="M394" s="3" t="s">
        <v>237</v>
      </c>
    </row>
    <row r="395" spans="1:13" x14ac:dyDescent="0.25">
      <c r="A395" t="s">
        <v>199</v>
      </c>
      <c r="B395" t="s">
        <v>33</v>
      </c>
      <c r="C395" t="s">
        <v>326</v>
      </c>
      <c r="D395"/>
      <c r="E395" s="1" t="s">
        <v>237</v>
      </c>
      <c r="F395" s="90" t="s">
        <v>237</v>
      </c>
      <c r="G395" s="1" t="s">
        <v>237</v>
      </c>
      <c r="H395" s="1" t="s">
        <v>237</v>
      </c>
      <c r="I395" s="1" t="s">
        <v>237</v>
      </c>
      <c r="J395" s="1" t="s">
        <v>237</v>
      </c>
      <c r="K395" s="1" t="s">
        <v>237</v>
      </c>
      <c r="L395" s="1" t="s">
        <v>237</v>
      </c>
      <c r="M395" s="3" t="s">
        <v>237</v>
      </c>
    </row>
    <row r="396" spans="1:13" x14ac:dyDescent="0.25">
      <c r="C396"/>
      <c r="D396"/>
      <c r="F396" s="90"/>
      <c r="G396" s="1"/>
      <c r="H396" s="1"/>
      <c r="K396" s="1"/>
      <c r="M396" s="3"/>
    </row>
    <row r="397" spans="1:13" x14ac:dyDescent="0.25">
      <c r="A397" t="s">
        <v>199</v>
      </c>
      <c r="B397" t="s">
        <v>33</v>
      </c>
      <c r="C397">
        <v>3</v>
      </c>
      <c r="D397" t="s">
        <v>242</v>
      </c>
      <c r="E397" s="1" t="s">
        <v>237</v>
      </c>
      <c r="F397" s="90" t="s">
        <v>237</v>
      </c>
      <c r="G397" s="1" t="s">
        <v>237</v>
      </c>
      <c r="H397" s="1" t="s">
        <v>237</v>
      </c>
      <c r="I397" s="1" t="s">
        <v>237</v>
      </c>
      <c r="J397" s="1" t="s">
        <v>237</v>
      </c>
      <c r="K397" s="1" t="s">
        <v>237</v>
      </c>
      <c r="L397" s="1" t="s">
        <v>237</v>
      </c>
      <c r="M397" s="3" t="s">
        <v>237</v>
      </c>
    </row>
    <row r="398" spans="1:13" x14ac:dyDescent="0.25">
      <c r="A398" t="s">
        <v>199</v>
      </c>
      <c r="B398" t="s">
        <v>33</v>
      </c>
      <c r="C398"/>
      <c r="D398" t="s">
        <v>200</v>
      </c>
      <c r="E398" s="1" t="s">
        <v>237</v>
      </c>
      <c r="F398" s="90" t="s">
        <v>237</v>
      </c>
      <c r="G398" s="1" t="s">
        <v>237</v>
      </c>
      <c r="H398" s="1" t="s">
        <v>237</v>
      </c>
      <c r="I398" s="1" t="s">
        <v>237</v>
      </c>
      <c r="J398" s="1" t="s">
        <v>237</v>
      </c>
      <c r="K398" s="1" t="s">
        <v>237</v>
      </c>
      <c r="L398" s="1" t="s">
        <v>237</v>
      </c>
      <c r="M398" s="3" t="s">
        <v>237</v>
      </c>
    </row>
    <row r="399" spans="1:13" x14ac:dyDescent="0.25">
      <c r="A399" t="s">
        <v>199</v>
      </c>
      <c r="B399" t="s">
        <v>33</v>
      </c>
      <c r="C399"/>
      <c r="D399" t="s">
        <v>201</v>
      </c>
      <c r="E399" s="1" t="s">
        <v>237</v>
      </c>
      <c r="F399" s="90" t="s">
        <v>237</v>
      </c>
      <c r="G399" s="1" t="s">
        <v>237</v>
      </c>
      <c r="H399" s="1" t="s">
        <v>237</v>
      </c>
      <c r="I399" s="1" t="s">
        <v>237</v>
      </c>
      <c r="J399" s="1" t="s">
        <v>237</v>
      </c>
      <c r="K399" s="1" t="s">
        <v>237</v>
      </c>
      <c r="L399" s="1" t="s">
        <v>237</v>
      </c>
      <c r="M399" s="3" t="s">
        <v>237</v>
      </c>
    </row>
    <row r="400" spans="1:13" x14ac:dyDescent="0.25">
      <c r="A400" t="s">
        <v>199</v>
      </c>
      <c r="B400" t="s">
        <v>33</v>
      </c>
      <c r="C400" t="s">
        <v>327</v>
      </c>
      <c r="D400"/>
      <c r="E400" s="1" t="s">
        <v>237</v>
      </c>
      <c r="F400" s="90" t="s">
        <v>237</v>
      </c>
      <c r="G400" s="1" t="s">
        <v>237</v>
      </c>
      <c r="H400" s="1" t="s">
        <v>237</v>
      </c>
      <c r="I400" s="1" t="s">
        <v>237</v>
      </c>
      <c r="J400" s="1" t="s">
        <v>237</v>
      </c>
      <c r="K400" s="1" t="s">
        <v>237</v>
      </c>
      <c r="L400" s="1" t="s">
        <v>237</v>
      </c>
      <c r="M400" s="3" t="s">
        <v>237</v>
      </c>
    </row>
    <row r="401" spans="1:13" x14ac:dyDescent="0.25">
      <c r="C401"/>
      <c r="D401"/>
      <c r="F401" s="90"/>
      <c r="G401" s="1"/>
      <c r="H401" s="1"/>
      <c r="K401" s="1"/>
      <c r="M401" s="3"/>
    </row>
    <row r="402" spans="1:13" x14ac:dyDescent="0.25">
      <c r="A402" t="s">
        <v>199</v>
      </c>
      <c r="B402" t="s">
        <v>33</v>
      </c>
      <c r="C402">
        <v>4</v>
      </c>
      <c r="D402" t="s">
        <v>242</v>
      </c>
      <c r="E402" s="1" t="s">
        <v>237</v>
      </c>
      <c r="F402" s="90" t="s">
        <v>237</v>
      </c>
      <c r="G402" s="1" t="s">
        <v>237</v>
      </c>
      <c r="H402" s="1" t="s">
        <v>237</v>
      </c>
      <c r="I402" s="1" t="s">
        <v>237</v>
      </c>
      <c r="J402" s="1" t="s">
        <v>237</v>
      </c>
      <c r="K402" s="1" t="s">
        <v>237</v>
      </c>
      <c r="L402" s="1" t="s">
        <v>237</v>
      </c>
      <c r="M402" s="3" t="s">
        <v>237</v>
      </c>
    </row>
    <row r="403" spans="1:13" x14ac:dyDescent="0.25">
      <c r="A403" t="s">
        <v>199</v>
      </c>
      <c r="B403" t="s">
        <v>33</v>
      </c>
      <c r="C403"/>
      <c r="D403" t="s">
        <v>200</v>
      </c>
      <c r="E403" s="1" t="s">
        <v>237</v>
      </c>
      <c r="F403" s="90" t="s">
        <v>237</v>
      </c>
      <c r="G403" s="1" t="s">
        <v>237</v>
      </c>
      <c r="H403" s="1" t="s">
        <v>237</v>
      </c>
      <c r="I403" s="1" t="s">
        <v>237</v>
      </c>
      <c r="J403" s="1" t="s">
        <v>237</v>
      </c>
      <c r="K403" s="1" t="s">
        <v>237</v>
      </c>
      <c r="L403" s="1" t="s">
        <v>237</v>
      </c>
      <c r="M403" s="3" t="s">
        <v>237</v>
      </c>
    </row>
    <row r="404" spans="1:13" x14ac:dyDescent="0.25">
      <c r="A404" t="s">
        <v>199</v>
      </c>
      <c r="B404" t="s">
        <v>33</v>
      </c>
      <c r="C404"/>
      <c r="D404" t="s">
        <v>201</v>
      </c>
      <c r="E404" s="1" t="s">
        <v>237</v>
      </c>
      <c r="F404" s="90" t="s">
        <v>237</v>
      </c>
      <c r="G404" s="1" t="s">
        <v>237</v>
      </c>
      <c r="H404" s="1" t="s">
        <v>237</v>
      </c>
      <c r="I404" s="1" t="s">
        <v>237</v>
      </c>
      <c r="J404" s="1" t="s">
        <v>237</v>
      </c>
      <c r="K404" s="1" t="s">
        <v>237</v>
      </c>
      <c r="L404" s="1" t="s">
        <v>237</v>
      </c>
      <c r="M404" s="3" t="s">
        <v>237</v>
      </c>
    </row>
    <row r="405" spans="1:13" x14ac:dyDescent="0.25">
      <c r="A405" t="s">
        <v>199</v>
      </c>
      <c r="B405" t="s">
        <v>33</v>
      </c>
      <c r="C405" t="s">
        <v>328</v>
      </c>
      <c r="D405"/>
      <c r="E405" s="1" t="s">
        <v>237</v>
      </c>
      <c r="F405" s="90" t="s">
        <v>237</v>
      </c>
      <c r="G405" s="1" t="s">
        <v>237</v>
      </c>
      <c r="H405" s="1" t="s">
        <v>237</v>
      </c>
      <c r="I405" s="1" t="s">
        <v>237</v>
      </c>
      <c r="J405" s="1" t="s">
        <v>237</v>
      </c>
      <c r="K405" s="1" t="s">
        <v>237</v>
      </c>
      <c r="L405" s="1" t="s">
        <v>237</v>
      </c>
      <c r="M405" s="3" t="s">
        <v>237</v>
      </c>
    </row>
    <row r="406" spans="1:13" x14ac:dyDescent="0.25">
      <c r="C406"/>
      <c r="D406"/>
      <c r="F406" s="90"/>
      <c r="G406" s="1"/>
      <c r="H406" s="1"/>
      <c r="K406" s="1"/>
      <c r="M406" s="3"/>
    </row>
    <row r="407" spans="1:13" x14ac:dyDescent="0.25">
      <c r="A407" t="s">
        <v>199</v>
      </c>
      <c r="B407" t="s">
        <v>33</v>
      </c>
      <c r="C407">
        <v>7</v>
      </c>
      <c r="D407" t="s">
        <v>200</v>
      </c>
      <c r="E407" s="1">
        <v>0</v>
      </c>
      <c r="F407" s="90" t="s">
        <v>237</v>
      </c>
      <c r="G407" s="1">
        <v>0</v>
      </c>
      <c r="H407" s="1">
        <v>0</v>
      </c>
      <c r="I407" s="1">
        <v>0</v>
      </c>
      <c r="J407" s="1">
        <v>0</v>
      </c>
      <c r="K407" s="1">
        <v>0</v>
      </c>
      <c r="L407" s="1">
        <v>0</v>
      </c>
      <c r="M407" s="3">
        <v>0</v>
      </c>
    </row>
    <row r="408" spans="1:13" x14ac:dyDescent="0.25">
      <c r="A408" t="s">
        <v>199</v>
      </c>
      <c r="B408" t="s">
        <v>33</v>
      </c>
      <c r="C408"/>
      <c r="D408" t="s">
        <v>201</v>
      </c>
      <c r="E408" s="1">
        <v>0</v>
      </c>
      <c r="F408" s="90" t="s">
        <v>237</v>
      </c>
      <c r="G408" s="1">
        <v>0</v>
      </c>
      <c r="H408" s="1">
        <v>0</v>
      </c>
      <c r="I408" s="1">
        <v>0</v>
      </c>
      <c r="J408" s="1">
        <v>0</v>
      </c>
      <c r="K408" s="1">
        <v>0</v>
      </c>
      <c r="L408" s="1">
        <v>0</v>
      </c>
      <c r="M408" s="3">
        <v>0</v>
      </c>
    </row>
    <row r="409" spans="1:13" x14ac:dyDescent="0.25">
      <c r="A409" t="s">
        <v>199</v>
      </c>
      <c r="B409" t="s">
        <v>33</v>
      </c>
      <c r="C409" t="s">
        <v>342</v>
      </c>
      <c r="D409"/>
      <c r="E409" s="1">
        <v>0</v>
      </c>
      <c r="F409" s="90" t="s">
        <v>237</v>
      </c>
      <c r="G409" s="1">
        <v>0</v>
      </c>
      <c r="H409" s="1">
        <v>0</v>
      </c>
      <c r="I409" s="1">
        <v>0</v>
      </c>
      <c r="J409" s="1">
        <v>0</v>
      </c>
      <c r="K409" s="1">
        <v>0</v>
      </c>
      <c r="L409" s="1">
        <v>0</v>
      </c>
      <c r="M409" s="3">
        <v>0</v>
      </c>
    </row>
    <row r="410" spans="1:13" x14ac:dyDescent="0.25">
      <c r="C410"/>
      <c r="D410"/>
      <c r="F410" s="90"/>
      <c r="G410" s="1"/>
      <c r="H410" s="1"/>
      <c r="K410" s="1"/>
      <c r="M410" s="3"/>
    </row>
    <row r="411" spans="1:13" x14ac:dyDescent="0.25">
      <c r="A411" t="s">
        <v>199</v>
      </c>
      <c r="B411" t="s">
        <v>33</v>
      </c>
      <c r="C411">
        <v>8</v>
      </c>
      <c r="D411" t="s">
        <v>200</v>
      </c>
      <c r="E411" s="1">
        <v>0</v>
      </c>
      <c r="F411" s="90" t="s">
        <v>237</v>
      </c>
      <c r="G411" s="1">
        <v>0</v>
      </c>
      <c r="H411" s="1">
        <v>0</v>
      </c>
      <c r="I411" s="1">
        <v>0</v>
      </c>
      <c r="J411" s="1">
        <v>0</v>
      </c>
      <c r="K411" s="1">
        <v>0</v>
      </c>
      <c r="L411" s="1">
        <v>0</v>
      </c>
      <c r="M411" s="3">
        <v>0</v>
      </c>
    </row>
    <row r="412" spans="1:13" x14ac:dyDescent="0.25">
      <c r="A412" t="s">
        <v>199</v>
      </c>
      <c r="B412" t="s">
        <v>33</v>
      </c>
      <c r="C412"/>
      <c r="D412" t="s">
        <v>201</v>
      </c>
      <c r="E412" s="1">
        <v>0</v>
      </c>
      <c r="F412" s="90" t="s">
        <v>237</v>
      </c>
      <c r="G412" s="1">
        <v>0</v>
      </c>
      <c r="H412" s="1">
        <v>0</v>
      </c>
      <c r="I412" s="1">
        <v>0</v>
      </c>
      <c r="J412" s="1">
        <v>0</v>
      </c>
      <c r="K412" s="1">
        <v>0</v>
      </c>
      <c r="L412" s="1">
        <v>0</v>
      </c>
      <c r="M412" s="3">
        <v>0</v>
      </c>
    </row>
    <row r="413" spans="1:13" x14ac:dyDescent="0.25">
      <c r="A413" t="s">
        <v>199</v>
      </c>
      <c r="B413" t="s">
        <v>33</v>
      </c>
      <c r="C413" t="s">
        <v>343</v>
      </c>
      <c r="D413"/>
      <c r="E413" s="1">
        <v>0</v>
      </c>
      <c r="F413" s="90" t="s">
        <v>237</v>
      </c>
      <c r="G413" s="1">
        <v>0</v>
      </c>
      <c r="H413" s="1">
        <v>0</v>
      </c>
      <c r="I413" s="1">
        <v>0</v>
      </c>
      <c r="J413" s="1">
        <v>0</v>
      </c>
      <c r="K413" s="1">
        <v>0</v>
      </c>
      <c r="L413" s="1">
        <v>0</v>
      </c>
      <c r="M413" s="3">
        <v>0</v>
      </c>
    </row>
    <row r="414" spans="1:13" x14ac:dyDescent="0.25">
      <c r="C414"/>
      <c r="D414"/>
      <c r="F414" s="90"/>
      <c r="G414" s="1"/>
      <c r="H414" s="1"/>
      <c r="K414" s="1"/>
      <c r="M414" s="3"/>
    </row>
    <row r="415" spans="1:13" x14ac:dyDescent="0.25">
      <c r="A415" t="s">
        <v>199</v>
      </c>
      <c r="B415" t="s">
        <v>33</v>
      </c>
      <c r="C415">
        <v>9</v>
      </c>
      <c r="D415" t="s">
        <v>200</v>
      </c>
      <c r="E415" s="1">
        <v>0</v>
      </c>
      <c r="F415" s="90" t="s">
        <v>237</v>
      </c>
      <c r="G415" s="1">
        <v>0</v>
      </c>
      <c r="H415" s="1">
        <v>0</v>
      </c>
      <c r="I415" s="1">
        <v>0</v>
      </c>
      <c r="J415" s="1">
        <v>0</v>
      </c>
      <c r="K415" s="1">
        <v>0</v>
      </c>
      <c r="L415" s="1">
        <v>0</v>
      </c>
      <c r="M415" s="3">
        <v>0</v>
      </c>
    </row>
    <row r="416" spans="1:13" x14ac:dyDescent="0.25">
      <c r="A416" t="s">
        <v>199</v>
      </c>
      <c r="B416" t="s">
        <v>33</v>
      </c>
      <c r="C416"/>
      <c r="D416" t="s">
        <v>201</v>
      </c>
      <c r="E416" s="1">
        <v>0</v>
      </c>
      <c r="F416" s="90" t="s">
        <v>237</v>
      </c>
      <c r="G416" s="1">
        <v>0</v>
      </c>
      <c r="H416" s="1">
        <v>0</v>
      </c>
      <c r="I416" s="1">
        <v>0</v>
      </c>
      <c r="J416" s="1">
        <v>0</v>
      </c>
      <c r="K416" s="1">
        <v>0</v>
      </c>
      <c r="L416" s="1">
        <v>0</v>
      </c>
      <c r="M416" s="3">
        <v>0</v>
      </c>
    </row>
    <row r="417" spans="1:13" x14ac:dyDescent="0.25">
      <c r="A417" t="s">
        <v>199</v>
      </c>
      <c r="B417" t="s">
        <v>33</v>
      </c>
      <c r="C417" t="s">
        <v>344</v>
      </c>
      <c r="D417"/>
      <c r="E417" s="1">
        <v>0</v>
      </c>
      <c r="F417" s="90" t="s">
        <v>237</v>
      </c>
      <c r="G417" s="1">
        <v>0</v>
      </c>
      <c r="H417" s="1">
        <v>0</v>
      </c>
      <c r="I417" s="1">
        <v>0</v>
      </c>
      <c r="J417" s="1">
        <v>0</v>
      </c>
      <c r="K417" s="1">
        <v>0</v>
      </c>
      <c r="L417" s="1">
        <v>0</v>
      </c>
      <c r="M417" s="3">
        <v>0</v>
      </c>
    </row>
    <row r="418" spans="1:13" x14ac:dyDescent="0.25">
      <c r="C418"/>
      <c r="D418"/>
      <c r="F418" s="90"/>
      <c r="G418" s="1"/>
      <c r="H418" s="1"/>
      <c r="K418" s="1"/>
      <c r="M418" s="3"/>
    </row>
    <row r="419" spans="1:13" x14ac:dyDescent="0.25">
      <c r="A419" t="s">
        <v>199</v>
      </c>
      <c r="B419" t="s">
        <v>33</v>
      </c>
      <c r="C419">
        <v>10</v>
      </c>
      <c r="D419" t="s">
        <v>200</v>
      </c>
      <c r="E419" s="1">
        <v>0</v>
      </c>
      <c r="F419" s="90" t="s">
        <v>237</v>
      </c>
      <c r="G419" s="1">
        <v>0</v>
      </c>
      <c r="H419" s="1">
        <v>0</v>
      </c>
      <c r="I419" s="1">
        <v>0</v>
      </c>
      <c r="J419" s="1">
        <v>0</v>
      </c>
      <c r="K419" s="1">
        <v>0</v>
      </c>
      <c r="L419" s="1">
        <v>0</v>
      </c>
      <c r="M419" s="3">
        <v>0</v>
      </c>
    </row>
    <row r="420" spans="1:13" x14ac:dyDescent="0.25">
      <c r="A420" t="s">
        <v>199</v>
      </c>
      <c r="B420" t="s">
        <v>33</v>
      </c>
      <c r="C420"/>
      <c r="D420" t="s">
        <v>201</v>
      </c>
      <c r="E420" s="1">
        <v>0</v>
      </c>
      <c r="F420" s="90" t="s">
        <v>237</v>
      </c>
      <c r="G420" s="1">
        <v>0</v>
      </c>
      <c r="H420" s="1">
        <v>0</v>
      </c>
      <c r="I420" s="1">
        <v>0</v>
      </c>
      <c r="J420" s="1">
        <v>0</v>
      </c>
      <c r="K420" s="1">
        <v>0</v>
      </c>
      <c r="L420" s="1">
        <v>0</v>
      </c>
      <c r="M420" s="3">
        <v>0</v>
      </c>
    </row>
    <row r="421" spans="1:13" x14ac:dyDescent="0.25">
      <c r="A421" t="s">
        <v>199</v>
      </c>
      <c r="B421" t="s">
        <v>33</v>
      </c>
      <c r="C421" t="s">
        <v>345</v>
      </c>
      <c r="D421"/>
      <c r="E421" s="1">
        <v>0</v>
      </c>
      <c r="F421" s="90" t="s">
        <v>237</v>
      </c>
      <c r="G421" s="1">
        <v>0</v>
      </c>
      <c r="H421" s="1">
        <v>0</v>
      </c>
      <c r="I421" s="1">
        <v>0</v>
      </c>
      <c r="J421" s="1">
        <v>0</v>
      </c>
      <c r="K421" s="1">
        <v>0</v>
      </c>
      <c r="L421" s="1">
        <v>0</v>
      </c>
      <c r="M421" s="3">
        <v>0</v>
      </c>
    </row>
    <row r="422" spans="1:13" x14ac:dyDescent="0.25">
      <c r="C422"/>
      <c r="D422"/>
      <c r="F422" s="90"/>
      <c r="G422" s="1"/>
      <c r="H422" s="1"/>
      <c r="K422" s="1"/>
      <c r="M422" s="3"/>
    </row>
    <row r="423" spans="1:13" x14ac:dyDescent="0.25">
      <c r="A423" t="s">
        <v>199</v>
      </c>
      <c r="B423" t="s">
        <v>33</v>
      </c>
      <c r="C423" t="s">
        <v>256</v>
      </c>
      <c r="D423" t="s">
        <v>242</v>
      </c>
      <c r="E423" s="1" t="s">
        <v>237</v>
      </c>
      <c r="F423" s="90" t="s">
        <v>237</v>
      </c>
      <c r="G423" s="1" t="s">
        <v>237</v>
      </c>
      <c r="H423" s="1" t="s">
        <v>237</v>
      </c>
      <c r="I423" s="1" t="s">
        <v>237</v>
      </c>
      <c r="J423" s="1" t="s">
        <v>237</v>
      </c>
      <c r="K423" s="1" t="s">
        <v>237</v>
      </c>
      <c r="L423" s="1" t="s">
        <v>237</v>
      </c>
      <c r="M423" s="3" t="s">
        <v>237</v>
      </c>
    </row>
    <row r="424" spans="1:13" x14ac:dyDescent="0.25">
      <c r="A424" t="s">
        <v>199</v>
      </c>
      <c r="B424" t="s">
        <v>33</v>
      </c>
      <c r="C424"/>
      <c r="D424" t="s">
        <v>200</v>
      </c>
      <c r="E424" s="1" t="s">
        <v>237</v>
      </c>
      <c r="F424" s="90" t="s">
        <v>237</v>
      </c>
      <c r="G424" s="1" t="s">
        <v>237</v>
      </c>
      <c r="H424" s="1" t="s">
        <v>237</v>
      </c>
      <c r="I424" s="1" t="s">
        <v>237</v>
      </c>
      <c r="J424" s="1" t="s">
        <v>237</v>
      </c>
      <c r="K424" s="1" t="s">
        <v>237</v>
      </c>
      <c r="L424" s="1" t="s">
        <v>237</v>
      </c>
      <c r="M424" s="3" t="s">
        <v>237</v>
      </c>
    </row>
    <row r="425" spans="1:13" x14ac:dyDescent="0.25">
      <c r="A425" t="s">
        <v>199</v>
      </c>
      <c r="B425" t="s">
        <v>33</v>
      </c>
      <c r="C425"/>
      <c r="D425" t="s">
        <v>201</v>
      </c>
      <c r="E425" s="1" t="s">
        <v>237</v>
      </c>
      <c r="F425" s="90" t="s">
        <v>237</v>
      </c>
      <c r="G425" s="1" t="s">
        <v>237</v>
      </c>
      <c r="H425" s="1" t="s">
        <v>237</v>
      </c>
      <c r="I425" s="1" t="s">
        <v>237</v>
      </c>
      <c r="J425" s="1" t="s">
        <v>237</v>
      </c>
      <c r="K425" s="1" t="s">
        <v>237</v>
      </c>
      <c r="L425" s="1" t="s">
        <v>237</v>
      </c>
      <c r="M425" s="3" t="s">
        <v>237</v>
      </c>
    </row>
    <row r="426" spans="1:13" x14ac:dyDescent="0.25">
      <c r="A426" t="s">
        <v>199</v>
      </c>
      <c r="B426" t="s">
        <v>33</v>
      </c>
      <c r="C426" t="s">
        <v>257</v>
      </c>
      <c r="D426"/>
      <c r="E426" s="1" t="s">
        <v>237</v>
      </c>
      <c r="F426" s="90" t="s">
        <v>237</v>
      </c>
      <c r="G426" s="1" t="s">
        <v>237</v>
      </c>
      <c r="H426" s="1" t="s">
        <v>237</v>
      </c>
      <c r="I426" s="1" t="s">
        <v>237</v>
      </c>
      <c r="J426" s="1" t="s">
        <v>237</v>
      </c>
      <c r="K426" s="1" t="s">
        <v>237</v>
      </c>
      <c r="L426" s="1" t="s">
        <v>237</v>
      </c>
      <c r="M426" s="3" t="s">
        <v>237</v>
      </c>
    </row>
    <row r="427" spans="1:13" x14ac:dyDescent="0.25">
      <c r="C427"/>
      <c r="D427"/>
      <c r="F427" s="90"/>
      <c r="G427" s="1"/>
      <c r="H427" s="1"/>
      <c r="K427" s="1"/>
      <c r="M427" s="3"/>
    </row>
    <row r="428" spans="1:13" x14ac:dyDescent="0.25">
      <c r="A428" t="s">
        <v>199</v>
      </c>
      <c r="B428" t="s">
        <v>262</v>
      </c>
      <c r="C428"/>
      <c r="D428"/>
      <c r="E428" s="1">
        <v>10678.699999999997</v>
      </c>
      <c r="F428" s="90">
        <v>0.12388888888888894</v>
      </c>
      <c r="G428" s="1">
        <v>9229.345903999998</v>
      </c>
      <c r="H428" s="1">
        <v>1.7946367799460474</v>
      </c>
      <c r="I428" s="1">
        <v>23028</v>
      </c>
      <c r="J428" s="1">
        <v>1.1700173690039599</v>
      </c>
      <c r="K428" s="1">
        <v>15013.53016384</v>
      </c>
      <c r="L428" s="1">
        <v>5784.1842598400017</v>
      </c>
      <c r="M428" s="3">
        <v>0.27658398990857225</v>
      </c>
    </row>
    <row r="429" spans="1:13" x14ac:dyDescent="0.25">
      <c r="A429" t="s">
        <v>238</v>
      </c>
      <c r="C429"/>
      <c r="D429"/>
      <c r="E429" s="1">
        <v>15496.15</v>
      </c>
      <c r="F429" s="90">
        <v>0.12661290322580657</v>
      </c>
      <c r="G429" s="1">
        <v>13339.780887999998</v>
      </c>
      <c r="H429" s="1">
        <v>1.6311800573002702</v>
      </c>
      <c r="I429" s="1">
        <v>32793</v>
      </c>
      <c r="J429" s="1">
        <v>1.0643091293404112</v>
      </c>
      <c r="K429" s="1">
        <v>21386.682764479992</v>
      </c>
      <c r="L429" s="1">
        <v>8046.9018764800021</v>
      </c>
      <c r="M429" s="3">
        <v>0.2503318068090255</v>
      </c>
    </row>
    <row r="430" spans="1:13" x14ac:dyDescent="0.25">
      <c r="A430" t="s">
        <v>202</v>
      </c>
      <c r="B430" t="s">
        <v>57</v>
      </c>
      <c r="C430" t="s">
        <v>99</v>
      </c>
      <c r="D430" t="s">
        <v>200</v>
      </c>
      <c r="E430" s="1">
        <v>4538.8</v>
      </c>
      <c r="F430" s="90">
        <v>0.12</v>
      </c>
      <c r="G430" s="1">
        <v>3874.3196799999996</v>
      </c>
      <c r="H430" s="1">
        <v>2.327867842970377</v>
      </c>
      <c r="I430" s="1">
        <v>9020</v>
      </c>
      <c r="J430" s="1">
        <v>1.5150157191042115</v>
      </c>
      <c r="K430" s="1">
        <v>5870.3872128000003</v>
      </c>
      <c r="L430" s="1">
        <v>1996.0675328000002</v>
      </c>
      <c r="M430" s="3">
        <v>0.33993928605186907</v>
      </c>
    </row>
    <row r="431" spans="1:13" x14ac:dyDescent="0.25">
      <c r="A431" t="s">
        <v>202</v>
      </c>
      <c r="B431" t="s">
        <v>57</v>
      </c>
      <c r="C431"/>
      <c r="D431" t="s">
        <v>201</v>
      </c>
      <c r="E431" s="1">
        <v>2159.2799999999997</v>
      </c>
      <c r="F431" s="90">
        <v>0.12</v>
      </c>
      <c r="G431" s="1">
        <v>1843.1614079999999</v>
      </c>
      <c r="H431" s="1">
        <v>1.7439464530421882</v>
      </c>
      <c r="I431" s="1">
        <v>4284</v>
      </c>
      <c r="J431" s="1">
        <v>1.1349562306321817</v>
      </c>
      <c r="K431" s="1">
        <v>2787.9855436799999</v>
      </c>
      <c r="L431" s="1">
        <v>944.82413568000027</v>
      </c>
      <c r="M431" s="3">
        <v>0.25438546845325982</v>
      </c>
    </row>
    <row r="432" spans="1:13" x14ac:dyDescent="0.25">
      <c r="A432" t="s">
        <v>202</v>
      </c>
      <c r="B432" t="s">
        <v>57</v>
      </c>
      <c r="C432" t="s">
        <v>266</v>
      </c>
      <c r="D432"/>
      <c r="E432" s="1">
        <v>6698.0800000000008</v>
      </c>
      <c r="F432" s="90">
        <v>0.12000000000000001</v>
      </c>
      <c r="G432" s="1">
        <v>5717.4810879999986</v>
      </c>
      <c r="H432" s="1">
        <v>2.0942992869991013</v>
      </c>
      <c r="I432" s="1">
        <v>13304</v>
      </c>
      <c r="J432" s="1">
        <v>1.3629919237153996</v>
      </c>
      <c r="K432" s="1">
        <v>8658.372756480001</v>
      </c>
      <c r="L432" s="1">
        <v>2940.8916684800006</v>
      </c>
      <c r="M432" s="3">
        <v>0.30571775901242537</v>
      </c>
    </row>
    <row r="433" spans="1:13" x14ac:dyDescent="0.25">
      <c r="C433"/>
      <c r="D433"/>
      <c r="F433" s="90"/>
      <c r="G433" s="1"/>
      <c r="H433" s="1"/>
      <c r="K433" s="1"/>
      <c r="M433" s="3"/>
    </row>
    <row r="434" spans="1:13" x14ac:dyDescent="0.25">
      <c r="A434" t="s">
        <v>202</v>
      </c>
      <c r="B434" t="s">
        <v>57</v>
      </c>
      <c r="C434" t="s">
        <v>205</v>
      </c>
      <c r="D434" t="s">
        <v>200</v>
      </c>
      <c r="E434" s="1">
        <v>0</v>
      </c>
      <c r="F434" s="90" t="s">
        <v>237</v>
      </c>
      <c r="G434" s="1">
        <v>0</v>
      </c>
      <c r="H434" s="1">
        <v>0</v>
      </c>
      <c r="I434" s="1">
        <v>0</v>
      </c>
      <c r="J434" s="1">
        <v>0</v>
      </c>
      <c r="K434" s="1">
        <v>0</v>
      </c>
      <c r="L434" s="1">
        <v>0</v>
      </c>
      <c r="M434" s="3">
        <v>0</v>
      </c>
    </row>
    <row r="435" spans="1:13" x14ac:dyDescent="0.25">
      <c r="A435" t="s">
        <v>202</v>
      </c>
      <c r="B435" t="s">
        <v>57</v>
      </c>
      <c r="C435"/>
      <c r="D435" t="s">
        <v>201</v>
      </c>
      <c r="E435" s="1">
        <v>0</v>
      </c>
      <c r="F435" s="90" t="s">
        <v>237</v>
      </c>
      <c r="G435" s="1">
        <v>0</v>
      </c>
      <c r="H435" s="1">
        <v>0</v>
      </c>
      <c r="I435" s="1">
        <v>0</v>
      </c>
      <c r="J435" s="1">
        <v>0</v>
      </c>
      <c r="K435" s="1">
        <v>0</v>
      </c>
      <c r="L435" s="1">
        <v>0</v>
      </c>
      <c r="M435" s="3">
        <v>0</v>
      </c>
    </row>
    <row r="436" spans="1:13" x14ac:dyDescent="0.25">
      <c r="A436" t="s">
        <v>202</v>
      </c>
      <c r="B436" t="s">
        <v>57</v>
      </c>
      <c r="C436" t="s">
        <v>248</v>
      </c>
      <c r="D436"/>
      <c r="E436" s="1">
        <v>0</v>
      </c>
      <c r="F436" s="90" t="s">
        <v>237</v>
      </c>
      <c r="G436" s="1">
        <v>0</v>
      </c>
      <c r="H436" s="1">
        <v>0</v>
      </c>
      <c r="I436" s="1">
        <v>0</v>
      </c>
      <c r="J436" s="1">
        <v>0</v>
      </c>
      <c r="K436" s="1">
        <v>0</v>
      </c>
      <c r="L436" s="1">
        <v>0</v>
      </c>
      <c r="M436" s="3">
        <v>0</v>
      </c>
    </row>
    <row r="437" spans="1:13" x14ac:dyDescent="0.25">
      <c r="C437"/>
      <c r="D437"/>
      <c r="F437" s="90"/>
      <c r="G437" s="1"/>
      <c r="H437" s="1"/>
      <c r="K437" s="1"/>
      <c r="M437" s="3"/>
    </row>
    <row r="438" spans="1:13" x14ac:dyDescent="0.25">
      <c r="A438" t="s">
        <v>202</v>
      </c>
      <c r="B438" t="s">
        <v>57</v>
      </c>
      <c r="C438" t="s">
        <v>54</v>
      </c>
      <c r="D438" t="s">
        <v>200</v>
      </c>
      <c r="E438" s="1">
        <v>0</v>
      </c>
      <c r="F438" s="90" t="s">
        <v>237</v>
      </c>
      <c r="G438" s="1">
        <v>0</v>
      </c>
      <c r="H438" s="1">
        <v>0</v>
      </c>
      <c r="I438" s="1">
        <v>0</v>
      </c>
      <c r="J438" s="1">
        <v>0</v>
      </c>
      <c r="K438" s="1">
        <v>0</v>
      </c>
      <c r="L438" s="1">
        <v>0</v>
      </c>
      <c r="M438" s="3">
        <v>0</v>
      </c>
    </row>
    <row r="439" spans="1:13" x14ac:dyDescent="0.25">
      <c r="A439" t="s">
        <v>202</v>
      </c>
      <c r="B439" t="s">
        <v>57</v>
      </c>
      <c r="C439"/>
      <c r="D439" t="s">
        <v>201</v>
      </c>
      <c r="E439" s="1">
        <v>0</v>
      </c>
      <c r="F439" s="90" t="s">
        <v>237</v>
      </c>
      <c r="G439" s="1">
        <v>0</v>
      </c>
      <c r="H439" s="1">
        <v>0</v>
      </c>
      <c r="I439" s="1">
        <v>0</v>
      </c>
      <c r="J439" s="1">
        <v>0</v>
      </c>
      <c r="K439" s="1">
        <v>0</v>
      </c>
      <c r="L439" s="1">
        <v>0</v>
      </c>
      <c r="M439" s="3">
        <v>0</v>
      </c>
    </row>
    <row r="440" spans="1:13" x14ac:dyDescent="0.25">
      <c r="A440" t="s">
        <v>202</v>
      </c>
      <c r="B440" t="s">
        <v>57</v>
      </c>
      <c r="C440" t="s">
        <v>249</v>
      </c>
      <c r="D440"/>
      <c r="E440" s="1">
        <v>0</v>
      </c>
      <c r="F440" s="90" t="s">
        <v>237</v>
      </c>
      <c r="G440" s="1">
        <v>0</v>
      </c>
      <c r="H440" s="1">
        <v>0</v>
      </c>
      <c r="I440" s="1">
        <v>0</v>
      </c>
      <c r="J440" s="1">
        <v>0</v>
      </c>
      <c r="K440" s="1">
        <v>0</v>
      </c>
      <c r="L440" s="1">
        <v>0</v>
      </c>
      <c r="M440" s="3">
        <v>0</v>
      </c>
    </row>
    <row r="441" spans="1:13" x14ac:dyDescent="0.25">
      <c r="C441"/>
      <c r="D441"/>
      <c r="F441" s="90"/>
      <c r="G441" s="1"/>
      <c r="H441" s="1"/>
      <c r="K441" s="1"/>
      <c r="M441" s="3"/>
    </row>
    <row r="442" spans="1:13" x14ac:dyDescent="0.25">
      <c r="A442" t="s">
        <v>202</v>
      </c>
      <c r="B442" t="s">
        <v>57</v>
      </c>
      <c r="C442" t="s">
        <v>23</v>
      </c>
      <c r="D442" t="s">
        <v>242</v>
      </c>
      <c r="E442" s="1" t="s">
        <v>237</v>
      </c>
      <c r="F442" s="90" t="s">
        <v>237</v>
      </c>
      <c r="G442" s="1" t="s">
        <v>237</v>
      </c>
      <c r="H442" s="1" t="s">
        <v>237</v>
      </c>
      <c r="I442" s="1" t="s">
        <v>237</v>
      </c>
      <c r="J442" s="1" t="s">
        <v>237</v>
      </c>
      <c r="K442" s="1" t="s">
        <v>237</v>
      </c>
      <c r="L442" s="1" t="s">
        <v>237</v>
      </c>
      <c r="M442" s="3" t="s">
        <v>237</v>
      </c>
    </row>
    <row r="443" spans="1:13" x14ac:dyDescent="0.25">
      <c r="A443" t="s">
        <v>202</v>
      </c>
      <c r="B443" t="s">
        <v>57</v>
      </c>
      <c r="C443"/>
      <c r="D443" t="s">
        <v>200</v>
      </c>
      <c r="E443" s="1" t="s">
        <v>237</v>
      </c>
      <c r="F443" s="90" t="s">
        <v>237</v>
      </c>
      <c r="G443" s="1" t="s">
        <v>237</v>
      </c>
      <c r="H443" s="1" t="s">
        <v>237</v>
      </c>
      <c r="I443" s="1" t="s">
        <v>237</v>
      </c>
      <c r="J443" s="1" t="s">
        <v>237</v>
      </c>
      <c r="K443" s="1" t="s">
        <v>237</v>
      </c>
      <c r="L443" s="1" t="s">
        <v>237</v>
      </c>
      <c r="M443" s="3" t="s">
        <v>237</v>
      </c>
    </row>
    <row r="444" spans="1:13" x14ac:dyDescent="0.25">
      <c r="A444" t="s">
        <v>202</v>
      </c>
      <c r="B444" t="s">
        <v>57</v>
      </c>
      <c r="C444"/>
      <c r="D444" t="s">
        <v>201</v>
      </c>
      <c r="E444" s="1" t="s">
        <v>237</v>
      </c>
      <c r="F444" s="90" t="s">
        <v>237</v>
      </c>
      <c r="G444" s="1" t="s">
        <v>237</v>
      </c>
      <c r="H444" s="1" t="s">
        <v>237</v>
      </c>
      <c r="I444" s="1" t="s">
        <v>237</v>
      </c>
      <c r="J444" s="1" t="s">
        <v>237</v>
      </c>
      <c r="K444" s="1" t="s">
        <v>237</v>
      </c>
      <c r="L444" s="1" t="s">
        <v>237</v>
      </c>
      <c r="M444" s="3" t="s">
        <v>237</v>
      </c>
    </row>
    <row r="445" spans="1:13" x14ac:dyDescent="0.25">
      <c r="A445" t="s">
        <v>202</v>
      </c>
      <c r="B445" t="s">
        <v>57</v>
      </c>
      <c r="C445" t="s">
        <v>250</v>
      </c>
      <c r="D445"/>
      <c r="E445" s="1" t="s">
        <v>237</v>
      </c>
      <c r="F445" s="90" t="s">
        <v>237</v>
      </c>
      <c r="G445" s="1" t="s">
        <v>237</v>
      </c>
      <c r="H445" s="1" t="s">
        <v>237</v>
      </c>
      <c r="I445" s="1" t="s">
        <v>237</v>
      </c>
      <c r="J445" s="1" t="s">
        <v>237</v>
      </c>
      <c r="K445" s="1" t="s">
        <v>237</v>
      </c>
      <c r="L445" s="1" t="s">
        <v>237</v>
      </c>
      <c r="M445" s="3" t="s">
        <v>237</v>
      </c>
    </row>
    <row r="446" spans="1:13" x14ac:dyDescent="0.25">
      <c r="C446"/>
      <c r="D446"/>
      <c r="F446" s="90"/>
      <c r="G446" s="1"/>
      <c r="H446" s="1"/>
      <c r="K446" s="1"/>
      <c r="M446" s="3"/>
    </row>
    <row r="447" spans="1:13" x14ac:dyDescent="0.25">
      <c r="A447" t="s">
        <v>202</v>
      </c>
      <c r="B447" t="s">
        <v>57</v>
      </c>
      <c r="C447" t="s">
        <v>222</v>
      </c>
      <c r="D447" t="s">
        <v>200</v>
      </c>
      <c r="E447" s="1">
        <v>0</v>
      </c>
      <c r="F447" s="90" t="s">
        <v>237</v>
      </c>
      <c r="G447" s="1">
        <v>0</v>
      </c>
      <c r="H447" s="1">
        <v>0</v>
      </c>
      <c r="I447" s="1">
        <v>0</v>
      </c>
      <c r="J447" s="1">
        <v>0</v>
      </c>
      <c r="K447" s="1">
        <v>0</v>
      </c>
      <c r="L447" s="1">
        <v>0</v>
      </c>
      <c r="M447" s="3">
        <v>0</v>
      </c>
    </row>
    <row r="448" spans="1:13" x14ac:dyDescent="0.25">
      <c r="A448" t="s">
        <v>202</v>
      </c>
      <c r="B448" t="s">
        <v>57</v>
      </c>
      <c r="C448"/>
      <c r="D448" t="s">
        <v>201</v>
      </c>
      <c r="E448" s="1">
        <v>0</v>
      </c>
      <c r="F448" s="90" t="s">
        <v>237</v>
      </c>
      <c r="G448" s="1">
        <v>0</v>
      </c>
      <c r="H448" s="1">
        <v>0</v>
      </c>
      <c r="I448" s="1">
        <v>0</v>
      </c>
      <c r="J448" s="1">
        <v>0</v>
      </c>
      <c r="K448" s="1">
        <v>0</v>
      </c>
      <c r="L448" s="1">
        <v>0</v>
      </c>
      <c r="M448" s="3">
        <v>0</v>
      </c>
    </row>
    <row r="449" spans="1:13" x14ac:dyDescent="0.25">
      <c r="A449" t="s">
        <v>202</v>
      </c>
      <c r="B449" t="s">
        <v>57</v>
      </c>
      <c r="C449" t="s">
        <v>251</v>
      </c>
      <c r="D449"/>
      <c r="E449" s="1">
        <v>0</v>
      </c>
      <c r="F449" s="90" t="s">
        <v>237</v>
      </c>
      <c r="G449" s="1">
        <v>0</v>
      </c>
      <c r="H449" s="1">
        <v>0</v>
      </c>
      <c r="I449" s="1">
        <v>0</v>
      </c>
      <c r="J449" s="1">
        <v>0</v>
      </c>
      <c r="K449" s="1">
        <v>0</v>
      </c>
      <c r="L449" s="1">
        <v>0</v>
      </c>
      <c r="M449" s="3">
        <v>0</v>
      </c>
    </row>
    <row r="450" spans="1:13" x14ac:dyDescent="0.25">
      <c r="C450"/>
      <c r="D450"/>
      <c r="F450" s="90"/>
      <c r="G450" s="1"/>
      <c r="H450" s="1"/>
      <c r="K450" s="1"/>
      <c r="M450" s="3"/>
    </row>
    <row r="451" spans="1:13" x14ac:dyDescent="0.25">
      <c r="A451" t="s">
        <v>202</v>
      </c>
      <c r="B451" t="s">
        <v>57</v>
      </c>
      <c r="C451" t="s">
        <v>242</v>
      </c>
      <c r="D451" t="s">
        <v>242</v>
      </c>
      <c r="E451" s="1" t="s">
        <v>237</v>
      </c>
      <c r="F451" s="90" t="s">
        <v>237</v>
      </c>
      <c r="G451" s="1" t="s">
        <v>237</v>
      </c>
      <c r="H451" s="1" t="s">
        <v>237</v>
      </c>
      <c r="I451" s="1" t="s">
        <v>237</v>
      </c>
      <c r="J451" s="1" t="s">
        <v>237</v>
      </c>
      <c r="K451" s="1" t="s">
        <v>237</v>
      </c>
      <c r="L451" s="1" t="s">
        <v>237</v>
      </c>
      <c r="M451" s="3" t="s">
        <v>237</v>
      </c>
    </row>
    <row r="452" spans="1:13" x14ac:dyDescent="0.25">
      <c r="A452" t="s">
        <v>202</v>
      </c>
      <c r="B452" t="s">
        <v>57</v>
      </c>
      <c r="C452"/>
      <c r="D452" t="s">
        <v>200</v>
      </c>
      <c r="E452" s="1" t="s">
        <v>237</v>
      </c>
      <c r="F452" s="90" t="s">
        <v>237</v>
      </c>
      <c r="G452" s="1" t="s">
        <v>237</v>
      </c>
      <c r="H452" s="1" t="s">
        <v>237</v>
      </c>
      <c r="I452" s="1" t="s">
        <v>237</v>
      </c>
      <c r="J452" s="1" t="s">
        <v>237</v>
      </c>
      <c r="K452" s="1" t="s">
        <v>237</v>
      </c>
      <c r="L452" s="1" t="s">
        <v>237</v>
      </c>
      <c r="M452" s="3" t="s">
        <v>237</v>
      </c>
    </row>
    <row r="453" spans="1:13" x14ac:dyDescent="0.25">
      <c r="A453" t="s">
        <v>202</v>
      </c>
      <c r="B453" t="s">
        <v>57</v>
      </c>
      <c r="C453"/>
      <c r="D453" t="s">
        <v>201</v>
      </c>
      <c r="E453" s="1" t="s">
        <v>237</v>
      </c>
      <c r="F453" s="90" t="s">
        <v>237</v>
      </c>
      <c r="G453" s="1" t="s">
        <v>237</v>
      </c>
      <c r="H453" s="1" t="s">
        <v>237</v>
      </c>
      <c r="I453" s="1" t="s">
        <v>237</v>
      </c>
      <c r="J453" s="1" t="s">
        <v>237</v>
      </c>
      <c r="K453" s="1" t="s">
        <v>237</v>
      </c>
      <c r="L453" s="1" t="s">
        <v>237</v>
      </c>
      <c r="M453" s="3" t="s">
        <v>237</v>
      </c>
    </row>
    <row r="454" spans="1:13" x14ac:dyDescent="0.25">
      <c r="A454" t="s">
        <v>202</v>
      </c>
      <c r="B454" t="s">
        <v>57</v>
      </c>
      <c r="C454" t="s">
        <v>247</v>
      </c>
      <c r="D454"/>
      <c r="E454" s="1" t="s">
        <v>237</v>
      </c>
      <c r="F454" s="90" t="s">
        <v>237</v>
      </c>
      <c r="G454" s="1" t="s">
        <v>237</v>
      </c>
      <c r="H454" s="1" t="s">
        <v>237</v>
      </c>
      <c r="I454" s="1" t="s">
        <v>237</v>
      </c>
      <c r="J454" s="1" t="s">
        <v>237</v>
      </c>
      <c r="K454" s="1" t="s">
        <v>237</v>
      </c>
      <c r="L454" s="1" t="s">
        <v>237</v>
      </c>
      <c r="M454" s="3" t="s">
        <v>237</v>
      </c>
    </row>
    <row r="455" spans="1:13" x14ac:dyDescent="0.25">
      <c r="C455"/>
      <c r="D455"/>
      <c r="F455" s="90"/>
      <c r="G455" s="1"/>
      <c r="H455" s="1"/>
      <c r="K455" s="1"/>
      <c r="M455" s="3"/>
    </row>
    <row r="456" spans="1:13" x14ac:dyDescent="0.25">
      <c r="A456" t="s">
        <v>202</v>
      </c>
      <c r="B456" t="s">
        <v>57</v>
      </c>
      <c r="C456" t="s">
        <v>203</v>
      </c>
      <c r="D456" t="s">
        <v>242</v>
      </c>
      <c r="E456" s="1" t="s">
        <v>237</v>
      </c>
      <c r="F456" s="90" t="s">
        <v>237</v>
      </c>
      <c r="G456" s="1" t="s">
        <v>237</v>
      </c>
      <c r="H456" s="1" t="s">
        <v>237</v>
      </c>
      <c r="I456" s="1" t="s">
        <v>237</v>
      </c>
      <c r="J456" s="1" t="s">
        <v>237</v>
      </c>
      <c r="K456" s="1" t="s">
        <v>237</v>
      </c>
      <c r="L456" s="1" t="s">
        <v>237</v>
      </c>
      <c r="M456" s="3" t="s">
        <v>237</v>
      </c>
    </row>
    <row r="457" spans="1:13" x14ac:dyDescent="0.25">
      <c r="A457" t="s">
        <v>202</v>
      </c>
      <c r="B457" t="s">
        <v>57</v>
      </c>
      <c r="C457"/>
      <c r="D457" t="s">
        <v>200</v>
      </c>
      <c r="E457" s="1" t="s">
        <v>237</v>
      </c>
      <c r="F457" s="90" t="s">
        <v>237</v>
      </c>
      <c r="G457" s="1" t="s">
        <v>237</v>
      </c>
      <c r="H457" s="1" t="s">
        <v>237</v>
      </c>
      <c r="I457" s="1" t="s">
        <v>237</v>
      </c>
      <c r="J457" s="1" t="s">
        <v>237</v>
      </c>
      <c r="K457" s="1" t="s">
        <v>237</v>
      </c>
      <c r="L457" s="1" t="s">
        <v>237</v>
      </c>
      <c r="M457" s="3" t="s">
        <v>237</v>
      </c>
    </row>
    <row r="458" spans="1:13" x14ac:dyDescent="0.25">
      <c r="A458" t="s">
        <v>202</v>
      </c>
      <c r="B458" t="s">
        <v>57</v>
      </c>
      <c r="C458"/>
      <c r="D458" t="s">
        <v>201</v>
      </c>
      <c r="E458" s="1" t="s">
        <v>237</v>
      </c>
      <c r="F458" s="90" t="s">
        <v>237</v>
      </c>
      <c r="G458" s="1" t="s">
        <v>237</v>
      </c>
      <c r="H458" s="1" t="s">
        <v>237</v>
      </c>
      <c r="I458" s="1" t="s">
        <v>237</v>
      </c>
      <c r="J458" s="1" t="s">
        <v>237</v>
      </c>
      <c r="K458" s="1" t="s">
        <v>237</v>
      </c>
      <c r="L458" s="1" t="s">
        <v>237</v>
      </c>
      <c r="M458" s="3" t="s">
        <v>237</v>
      </c>
    </row>
    <row r="459" spans="1:13" x14ac:dyDescent="0.25">
      <c r="A459" t="s">
        <v>202</v>
      </c>
      <c r="B459" t="s">
        <v>57</v>
      </c>
      <c r="C459" t="s">
        <v>252</v>
      </c>
      <c r="D459"/>
      <c r="E459" s="1" t="s">
        <v>237</v>
      </c>
      <c r="F459" s="90" t="s">
        <v>237</v>
      </c>
      <c r="G459" s="1" t="s">
        <v>237</v>
      </c>
      <c r="H459" s="1" t="s">
        <v>237</v>
      </c>
      <c r="I459" s="1" t="s">
        <v>237</v>
      </c>
      <c r="J459" s="1" t="s">
        <v>237</v>
      </c>
      <c r="K459" s="1" t="s">
        <v>237</v>
      </c>
      <c r="L459" s="1" t="s">
        <v>237</v>
      </c>
      <c r="M459" s="3" t="s">
        <v>237</v>
      </c>
    </row>
    <row r="460" spans="1:13" x14ac:dyDescent="0.25">
      <c r="C460"/>
      <c r="D460"/>
      <c r="F460" s="90"/>
      <c r="G460" s="1"/>
      <c r="H460" s="1"/>
      <c r="K460" s="1"/>
      <c r="M460" s="3"/>
    </row>
    <row r="461" spans="1:13" x14ac:dyDescent="0.25">
      <c r="A461" t="s">
        <v>202</v>
      </c>
      <c r="B461" t="s">
        <v>57</v>
      </c>
      <c r="C461" t="s">
        <v>204</v>
      </c>
      <c r="D461" t="s">
        <v>242</v>
      </c>
      <c r="E461" s="1" t="s">
        <v>237</v>
      </c>
      <c r="F461" s="90" t="s">
        <v>237</v>
      </c>
      <c r="G461" s="1" t="s">
        <v>237</v>
      </c>
      <c r="H461" s="1" t="s">
        <v>237</v>
      </c>
      <c r="I461" s="1" t="s">
        <v>237</v>
      </c>
      <c r="J461" s="1" t="s">
        <v>237</v>
      </c>
      <c r="K461" s="1" t="s">
        <v>237</v>
      </c>
      <c r="L461" s="1" t="s">
        <v>237</v>
      </c>
      <c r="M461" s="3" t="s">
        <v>237</v>
      </c>
    </row>
    <row r="462" spans="1:13" x14ac:dyDescent="0.25">
      <c r="A462" t="s">
        <v>202</v>
      </c>
      <c r="B462" t="s">
        <v>57</v>
      </c>
      <c r="C462"/>
      <c r="D462" t="s">
        <v>200</v>
      </c>
      <c r="E462" s="1" t="s">
        <v>237</v>
      </c>
      <c r="F462" s="90" t="s">
        <v>237</v>
      </c>
      <c r="G462" s="1" t="s">
        <v>237</v>
      </c>
      <c r="H462" s="1" t="s">
        <v>237</v>
      </c>
      <c r="I462" s="1" t="s">
        <v>237</v>
      </c>
      <c r="J462" s="1" t="s">
        <v>237</v>
      </c>
      <c r="K462" s="1" t="s">
        <v>237</v>
      </c>
      <c r="L462" s="1" t="s">
        <v>237</v>
      </c>
      <c r="M462" s="3" t="s">
        <v>237</v>
      </c>
    </row>
    <row r="463" spans="1:13" x14ac:dyDescent="0.25">
      <c r="A463" t="s">
        <v>202</v>
      </c>
      <c r="B463" t="s">
        <v>57</v>
      </c>
      <c r="C463"/>
      <c r="D463" t="s">
        <v>201</v>
      </c>
      <c r="E463" s="1" t="s">
        <v>237</v>
      </c>
      <c r="F463" s="90" t="s">
        <v>237</v>
      </c>
      <c r="G463" s="1" t="s">
        <v>237</v>
      </c>
      <c r="H463" s="1" t="s">
        <v>237</v>
      </c>
      <c r="I463" s="1" t="s">
        <v>237</v>
      </c>
      <c r="J463" s="1" t="s">
        <v>237</v>
      </c>
      <c r="K463" s="1" t="s">
        <v>237</v>
      </c>
      <c r="L463" s="1" t="s">
        <v>237</v>
      </c>
      <c r="M463" s="3" t="s">
        <v>237</v>
      </c>
    </row>
    <row r="464" spans="1:13" x14ac:dyDescent="0.25">
      <c r="A464" t="s">
        <v>202</v>
      </c>
      <c r="B464" t="s">
        <v>57</v>
      </c>
      <c r="C464" t="s">
        <v>253</v>
      </c>
      <c r="D464"/>
      <c r="E464" s="1" t="s">
        <v>237</v>
      </c>
      <c r="F464" s="90" t="s">
        <v>237</v>
      </c>
      <c r="G464" s="1" t="s">
        <v>237</v>
      </c>
      <c r="H464" s="1" t="s">
        <v>237</v>
      </c>
      <c r="I464" s="1" t="s">
        <v>237</v>
      </c>
      <c r="J464" s="1" t="s">
        <v>237</v>
      </c>
      <c r="K464" s="1" t="s">
        <v>237</v>
      </c>
      <c r="L464" s="1" t="s">
        <v>237</v>
      </c>
      <c r="M464" s="3" t="s">
        <v>237</v>
      </c>
    </row>
    <row r="465" spans="1:13" x14ac:dyDescent="0.25">
      <c r="C465"/>
      <c r="D465"/>
      <c r="F465" s="90"/>
      <c r="G465" s="1"/>
      <c r="H465" s="1"/>
      <c r="K465" s="1"/>
      <c r="M465" s="3"/>
    </row>
    <row r="466" spans="1:13" x14ac:dyDescent="0.25">
      <c r="A466" t="s">
        <v>202</v>
      </c>
      <c r="B466" t="s">
        <v>57</v>
      </c>
      <c r="C466" t="s">
        <v>221</v>
      </c>
      <c r="D466" t="s">
        <v>200</v>
      </c>
      <c r="E466" s="1">
        <v>0</v>
      </c>
      <c r="F466" s="90" t="s">
        <v>237</v>
      </c>
      <c r="G466" s="1">
        <v>0</v>
      </c>
      <c r="H466" s="1">
        <v>0</v>
      </c>
      <c r="I466" s="1">
        <v>0</v>
      </c>
      <c r="J466" s="1">
        <v>0</v>
      </c>
      <c r="K466" s="1">
        <v>0</v>
      </c>
      <c r="L466" s="1">
        <v>0</v>
      </c>
      <c r="M466" s="3">
        <v>0</v>
      </c>
    </row>
    <row r="467" spans="1:13" x14ac:dyDescent="0.25">
      <c r="A467" t="s">
        <v>202</v>
      </c>
      <c r="B467" t="s">
        <v>57</v>
      </c>
      <c r="C467"/>
      <c r="D467" t="s">
        <v>201</v>
      </c>
      <c r="E467" s="1">
        <v>0</v>
      </c>
      <c r="F467" s="90" t="s">
        <v>237</v>
      </c>
      <c r="G467" s="1">
        <v>0</v>
      </c>
      <c r="H467" s="1">
        <v>0</v>
      </c>
      <c r="I467" s="1">
        <v>0</v>
      </c>
      <c r="J467" s="1">
        <v>0</v>
      </c>
      <c r="K467" s="1">
        <v>0</v>
      </c>
      <c r="L467" s="1">
        <v>0</v>
      </c>
      <c r="M467" s="3">
        <v>0</v>
      </c>
    </row>
    <row r="468" spans="1:13" x14ac:dyDescent="0.25">
      <c r="A468" t="s">
        <v>202</v>
      </c>
      <c r="B468" t="s">
        <v>57</v>
      </c>
      <c r="C468" t="s">
        <v>254</v>
      </c>
      <c r="D468"/>
      <c r="E468" s="1">
        <v>0</v>
      </c>
      <c r="F468" s="90" t="s">
        <v>237</v>
      </c>
      <c r="G468" s="1">
        <v>0</v>
      </c>
      <c r="H468" s="1">
        <v>0</v>
      </c>
      <c r="I468" s="1">
        <v>0</v>
      </c>
      <c r="J468" s="1">
        <v>0</v>
      </c>
      <c r="K468" s="1">
        <v>0</v>
      </c>
      <c r="L468" s="1">
        <v>0</v>
      </c>
      <c r="M468" s="3">
        <v>0</v>
      </c>
    </row>
    <row r="469" spans="1:13" x14ac:dyDescent="0.25">
      <c r="C469"/>
      <c r="D469"/>
      <c r="F469" s="90"/>
      <c r="G469" s="1"/>
      <c r="H469" s="1"/>
      <c r="K469" s="1"/>
      <c r="M469" s="3"/>
    </row>
    <row r="470" spans="1:13" x14ac:dyDescent="0.25">
      <c r="A470" t="s">
        <v>202</v>
      </c>
      <c r="B470" t="s">
        <v>57</v>
      </c>
      <c r="C470">
        <v>1</v>
      </c>
      <c r="D470" t="s">
        <v>242</v>
      </c>
      <c r="E470" s="1" t="s">
        <v>237</v>
      </c>
      <c r="F470" s="90" t="s">
        <v>237</v>
      </c>
      <c r="G470" s="1" t="s">
        <v>237</v>
      </c>
      <c r="H470" s="1" t="s">
        <v>237</v>
      </c>
      <c r="I470" s="1" t="s">
        <v>237</v>
      </c>
      <c r="J470" s="1" t="s">
        <v>237</v>
      </c>
      <c r="K470" s="1" t="s">
        <v>237</v>
      </c>
      <c r="L470" s="1" t="s">
        <v>237</v>
      </c>
      <c r="M470" s="3" t="s">
        <v>237</v>
      </c>
    </row>
    <row r="471" spans="1:13" x14ac:dyDescent="0.25">
      <c r="A471" t="s">
        <v>202</v>
      </c>
      <c r="B471" t="s">
        <v>57</v>
      </c>
      <c r="C471"/>
      <c r="D471" t="s">
        <v>200</v>
      </c>
      <c r="E471" s="1" t="s">
        <v>237</v>
      </c>
      <c r="F471" s="90" t="s">
        <v>237</v>
      </c>
      <c r="G471" s="1" t="s">
        <v>237</v>
      </c>
      <c r="H471" s="1" t="s">
        <v>237</v>
      </c>
      <c r="I471" s="1" t="s">
        <v>237</v>
      </c>
      <c r="J471" s="1" t="s">
        <v>237</v>
      </c>
      <c r="K471" s="1" t="s">
        <v>237</v>
      </c>
      <c r="L471" s="1" t="s">
        <v>237</v>
      </c>
      <c r="M471" s="3" t="s">
        <v>237</v>
      </c>
    </row>
    <row r="472" spans="1:13" x14ac:dyDescent="0.25">
      <c r="A472" t="s">
        <v>202</v>
      </c>
      <c r="B472" t="s">
        <v>57</v>
      </c>
      <c r="C472"/>
      <c r="D472" t="s">
        <v>201</v>
      </c>
      <c r="E472" s="1" t="s">
        <v>237</v>
      </c>
      <c r="F472" s="90" t="s">
        <v>237</v>
      </c>
      <c r="G472" s="1" t="s">
        <v>237</v>
      </c>
      <c r="H472" s="1" t="s">
        <v>237</v>
      </c>
      <c r="I472" s="1" t="s">
        <v>237</v>
      </c>
      <c r="J472" s="1" t="s">
        <v>237</v>
      </c>
      <c r="K472" s="1" t="s">
        <v>237</v>
      </c>
      <c r="L472" s="1" t="s">
        <v>237</v>
      </c>
      <c r="M472" s="3" t="s">
        <v>237</v>
      </c>
    </row>
    <row r="473" spans="1:13" x14ac:dyDescent="0.25">
      <c r="A473" t="s">
        <v>202</v>
      </c>
      <c r="B473" t="s">
        <v>57</v>
      </c>
      <c r="C473" t="s">
        <v>325</v>
      </c>
      <c r="D473"/>
      <c r="E473" s="1" t="s">
        <v>237</v>
      </c>
      <c r="F473" s="90" t="s">
        <v>237</v>
      </c>
      <c r="G473" s="1" t="s">
        <v>237</v>
      </c>
      <c r="H473" s="1" t="s">
        <v>237</v>
      </c>
      <c r="I473" s="1" t="s">
        <v>237</v>
      </c>
      <c r="J473" s="1" t="s">
        <v>237</v>
      </c>
      <c r="K473" s="1" t="s">
        <v>237</v>
      </c>
      <c r="L473" s="1" t="s">
        <v>237</v>
      </c>
      <c r="M473" s="3" t="s">
        <v>237</v>
      </c>
    </row>
    <row r="474" spans="1:13" x14ac:dyDescent="0.25">
      <c r="C474"/>
      <c r="D474"/>
      <c r="F474" s="90"/>
      <c r="G474" s="1"/>
      <c r="H474" s="1"/>
      <c r="K474" s="1"/>
      <c r="M474" s="3"/>
    </row>
    <row r="475" spans="1:13" x14ac:dyDescent="0.25">
      <c r="A475" t="s">
        <v>202</v>
      </c>
      <c r="B475" t="s">
        <v>57</v>
      </c>
      <c r="C475">
        <v>2</v>
      </c>
      <c r="D475" t="s">
        <v>242</v>
      </c>
      <c r="E475" s="1" t="s">
        <v>237</v>
      </c>
      <c r="F475" s="90" t="s">
        <v>237</v>
      </c>
      <c r="G475" s="1" t="s">
        <v>237</v>
      </c>
      <c r="H475" s="1" t="s">
        <v>237</v>
      </c>
      <c r="I475" s="1" t="s">
        <v>237</v>
      </c>
      <c r="J475" s="1" t="s">
        <v>237</v>
      </c>
      <c r="K475" s="1" t="s">
        <v>237</v>
      </c>
      <c r="L475" s="1" t="s">
        <v>237</v>
      </c>
      <c r="M475" s="3" t="s">
        <v>237</v>
      </c>
    </row>
    <row r="476" spans="1:13" x14ac:dyDescent="0.25">
      <c r="A476" t="s">
        <v>202</v>
      </c>
      <c r="B476" t="s">
        <v>57</v>
      </c>
      <c r="C476"/>
      <c r="D476" t="s">
        <v>200</v>
      </c>
      <c r="E476" s="1" t="s">
        <v>237</v>
      </c>
      <c r="F476" s="90" t="s">
        <v>237</v>
      </c>
      <c r="G476" s="1" t="s">
        <v>237</v>
      </c>
      <c r="H476" s="1" t="s">
        <v>237</v>
      </c>
      <c r="I476" s="1" t="s">
        <v>237</v>
      </c>
      <c r="J476" s="1" t="s">
        <v>237</v>
      </c>
      <c r="K476" s="1" t="s">
        <v>237</v>
      </c>
      <c r="L476" s="1" t="s">
        <v>237</v>
      </c>
      <c r="M476" s="3" t="s">
        <v>237</v>
      </c>
    </row>
    <row r="477" spans="1:13" x14ac:dyDescent="0.25">
      <c r="A477" t="s">
        <v>202</v>
      </c>
      <c r="B477" t="s">
        <v>57</v>
      </c>
      <c r="C477"/>
      <c r="D477" t="s">
        <v>201</v>
      </c>
      <c r="E477" s="1" t="s">
        <v>237</v>
      </c>
      <c r="F477" s="90" t="s">
        <v>237</v>
      </c>
      <c r="G477" s="1" t="s">
        <v>237</v>
      </c>
      <c r="H477" s="1" t="s">
        <v>237</v>
      </c>
      <c r="I477" s="1" t="s">
        <v>237</v>
      </c>
      <c r="J477" s="1" t="s">
        <v>237</v>
      </c>
      <c r="K477" s="1" t="s">
        <v>237</v>
      </c>
      <c r="L477" s="1" t="s">
        <v>237</v>
      </c>
      <c r="M477" s="3" t="s">
        <v>237</v>
      </c>
    </row>
    <row r="478" spans="1:13" x14ac:dyDescent="0.25">
      <c r="A478" t="s">
        <v>202</v>
      </c>
      <c r="B478" t="s">
        <v>57</v>
      </c>
      <c r="C478" t="s">
        <v>326</v>
      </c>
      <c r="D478"/>
      <c r="E478" s="1" t="s">
        <v>237</v>
      </c>
      <c r="F478" s="90" t="s">
        <v>237</v>
      </c>
      <c r="G478" s="1" t="s">
        <v>237</v>
      </c>
      <c r="H478" s="1" t="s">
        <v>237</v>
      </c>
      <c r="I478" s="1" t="s">
        <v>237</v>
      </c>
      <c r="J478" s="1" t="s">
        <v>237</v>
      </c>
      <c r="K478" s="1" t="s">
        <v>237</v>
      </c>
      <c r="L478" s="1" t="s">
        <v>237</v>
      </c>
      <c r="M478" s="3" t="s">
        <v>237</v>
      </c>
    </row>
    <row r="479" spans="1:13" x14ac:dyDescent="0.25">
      <c r="C479"/>
      <c r="D479"/>
      <c r="F479" s="90"/>
      <c r="G479" s="1"/>
      <c r="H479" s="1"/>
      <c r="K479" s="1"/>
      <c r="M479" s="3"/>
    </row>
    <row r="480" spans="1:13" x14ac:dyDescent="0.25">
      <c r="A480" t="s">
        <v>202</v>
      </c>
      <c r="B480" t="s">
        <v>57</v>
      </c>
      <c r="C480">
        <v>3</v>
      </c>
      <c r="D480" t="s">
        <v>242</v>
      </c>
      <c r="E480" s="1" t="s">
        <v>237</v>
      </c>
      <c r="F480" s="90" t="s">
        <v>237</v>
      </c>
      <c r="G480" s="1" t="s">
        <v>237</v>
      </c>
      <c r="H480" s="1" t="s">
        <v>237</v>
      </c>
      <c r="I480" s="1" t="s">
        <v>237</v>
      </c>
      <c r="J480" s="1" t="s">
        <v>237</v>
      </c>
      <c r="K480" s="1" t="s">
        <v>237</v>
      </c>
      <c r="L480" s="1" t="s">
        <v>237</v>
      </c>
      <c r="M480" s="3" t="s">
        <v>237</v>
      </c>
    </row>
    <row r="481" spans="1:13" x14ac:dyDescent="0.25">
      <c r="A481" t="s">
        <v>202</v>
      </c>
      <c r="B481" t="s">
        <v>57</v>
      </c>
      <c r="C481"/>
      <c r="D481" t="s">
        <v>200</v>
      </c>
      <c r="E481" s="1" t="s">
        <v>237</v>
      </c>
      <c r="F481" s="90" t="s">
        <v>237</v>
      </c>
      <c r="G481" s="1" t="s">
        <v>237</v>
      </c>
      <c r="H481" s="1" t="s">
        <v>237</v>
      </c>
      <c r="I481" s="1" t="s">
        <v>237</v>
      </c>
      <c r="J481" s="1" t="s">
        <v>237</v>
      </c>
      <c r="K481" s="1" t="s">
        <v>237</v>
      </c>
      <c r="L481" s="1" t="s">
        <v>237</v>
      </c>
      <c r="M481" s="3" t="s">
        <v>237</v>
      </c>
    </row>
    <row r="482" spans="1:13" x14ac:dyDescent="0.25">
      <c r="A482" t="s">
        <v>202</v>
      </c>
      <c r="B482" t="s">
        <v>57</v>
      </c>
      <c r="C482"/>
      <c r="D482" t="s">
        <v>201</v>
      </c>
      <c r="E482" s="1" t="s">
        <v>237</v>
      </c>
      <c r="F482" s="90" t="s">
        <v>237</v>
      </c>
      <c r="G482" s="1" t="s">
        <v>237</v>
      </c>
      <c r="H482" s="1" t="s">
        <v>237</v>
      </c>
      <c r="I482" s="1" t="s">
        <v>237</v>
      </c>
      <c r="J482" s="1" t="s">
        <v>237</v>
      </c>
      <c r="K482" s="1" t="s">
        <v>237</v>
      </c>
      <c r="L482" s="1" t="s">
        <v>237</v>
      </c>
      <c r="M482" s="3" t="s">
        <v>237</v>
      </c>
    </row>
    <row r="483" spans="1:13" x14ac:dyDescent="0.25">
      <c r="A483" t="s">
        <v>202</v>
      </c>
      <c r="B483" t="s">
        <v>57</v>
      </c>
      <c r="C483" t="s">
        <v>327</v>
      </c>
      <c r="D483"/>
      <c r="E483" s="1" t="s">
        <v>237</v>
      </c>
      <c r="F483" s="90" t="s">
        <v>237</v>
      </c>
      <c r="G483" s="1" t="s">
        <v>237</v>
      </c>
      <c r="H483" s="1" t="s">
        <v>237</v>
      </c>
      <c r="I483" s="1" t="s">
        <v>237</v>
      </c>
      <c r="J483" s="1" t="s">
        <v>237</v>
      </c>
      <c r="K483" s="1" t="s">
        <v>237</v>
      </c>
      <c r="L483" s="1" t="s">
        <v>237</v>
      </c>
      <c r="M483" s="3" t="s">
        <v>237</v>
      </c>
    </row>
    <row r="484" spans="1:13" x14ac:dyDescent="0.25">
      <c r="C484"/>
      <c r="D484"/>
      <c r="F484" s="90"/>
      <c r="G484" s="1"/>
      <c r="H484" s="1"/>
      <c r="K484" s="1"/>
      <c r="M484" s="3"/>
    </row>
    <row r="485" spans="1:13" x14ac:dyDescent="0.25">
      <c r="A485" t="s">
        <v>202</v>
      </c>
      <c r="B485" t="s">
        <v>57</v>
      </c>
      <c r="C485">
        <v>4</v>
      </c>
      <c r="D485" t="s">
        <v>242</v>
      </c>
      <c r="E485" s="1" t="s">
        <v>237</v>
      </c>
      <c r="F485" s="90" t="s">
        <v>237</v>
      </c>
      <c r="G485" s="1" t="s">
        <v>237</v>
      </c>
      <c r="H485" s="1" t="s">
        <v>237</v>
      </c>
      <c r="I485" s="1" t="s">
        <v>237</v>
      </c>
      <c r="J485" s="1" t="s">
        <v>237</v>
      </c>
      <c r="K485" s="1" t="s">
        <v>237</v>
      </c>
      <c r="L485" s="1" t="s">
        <v>237</v>
      </c>
      <c r="M485" s="3" t="s">
        <v>237</v>
      </c>
    </row>
    <row r="486" spans="1:13" x14ac:dyDescent="0.25">
      <c r="A486" t="s">
        <v>202</v>
      </c>
      <c r="B486" t="s">
        <v>57</v>
      </c>
      <c r="C486"/>
      <c r="D486" t="s">
        <v>200</v>
      </c>
      <c r="E486" s="1" t="s">
        <v>237</v>
      </c>
      <c r="F486" s="90" t="s">
        <v>237</v>
      </c>
      <c r="G486" s="1" t="s">
        <v>237</v>
      </c>
      <c r="H486" s="1" t="s">
        <v>237</v>
      </c>
      <c r="I486" s="1" t="s">
        <v>237</v>
      </c>
      <c r="J486" s="1" t="s">
        <v>237</v>
      </c>
      <c r="K486" s="1" t="s">
        <v>237</v>
      </c>
      <c r="L486" s="1" t="s">
        <v>237</v>
      </c>
      <c r="M486" s="3" t="s">
        <v>237</v>
      </c>
    </row>
    <row r="487" spans="1:13" x14ac:dyDescent="0.25">
      <c r="A487" t="s">
        <v>202</v>
      </c>
      <c r="B487" t="s">
        <v>57</v>
      </c>
      <c r="C487"/>
      <c r="D487" t="s">
        <v>201</v>
      </c>
      <c r="E487" s="1" t="s">
        <v>237</v>
      </c>
      <c r="F487" s="90" t="s">
        <v>237</v>
      </c>
      <c r="G487" s="1" t="s">
        <v>237</v>
      </c>
      <c r="H487" s="1" t="s">
        <v>237</v>
      </c>
      <c r="I487" s="1" t="s">
        <v>237</v>
      </c>
      <c r="J487" s="1" t="s">
        <v>237</v>
      </c>
      <c r="K487" s="1" t="s">
        <v>237</v>
      </c>
      <c r="L487" s="1" t="s">
        <v>237</v>
      </c>
      <c r="M487" s="3" t="s">
        <v>237</v>
      </c>
    </row>
    <row r="488" spans="1:13" x14ac:dyDescent="0.25">
      <c r="A488" t="s">
        <v>202</v>
      </c>
      <c r="B488" t="s">
        <v>57</v>
      </c>
      <c r="C488" t="s">
        <v>328</v>
      </c>
      <c r="D488"/>
      <c r="E488" s="1" t="s">
        <v>237</v>
      </c>
      <c r="F488" s="90" t="s">
        <v>237</v>
      </c>
      <c r="G488" s="1" t="s">
        <v>237</v>
      </c>
      <c r="H488" s="1" t="s">
        <v>237</v>
      </c>
      <c r="I488" s="1" t="s">
        <v>237</v>
      </c>
      <c r="J488" s="1" t="s">
        <v>237</v>
      </c>
      <c r="K488" s="1" t="s">
        <v>237</v>
      </c>
      <c r="L488" s="1" t="s">
        <v>237</v>
      </c>
      <c r="M488" s="3" t="s">
        <v>237</v>
      </c>
    </row>
    <row r="489" spans="1:13" x14ac:dyDescent="0.25">
      <c r="C489"/>
      <c r="D489"/>
      <c r="F489" s="90"/>
      <c r="G489" s="1"/>
      <c r="H489" s="1"/>
      <c r="K489" s="1"/>
      <c r="M489" s="3"/>
    </row>
    <row r="490" spans="1:13" x14ac:dyDescent="0.25">
      <c r="A490" t="s">
        <v>202</v>
      </c>
      <c r="B490" t="s">
        <v>57</v>
      </c>
      <c r="C490">
        <v>7</v>
      </c>
      <c r="D490" t="s">
        <v>200</v>
      </c>
      <c r="E490" s="1">
        <v>0</v>
      </c>
      <c r="F490" s="90" t="s">
        <v>237</v>
      </c>
      <c r="G490" s="1">
        <v>0</v>
      </c>
      <c r="H490" s="1">
        <v>0</v>
      </c>
      <c r="I490" s="1">
        <v>0</v>
      </c>
      <c r="J490" s="1">
        <v>0</v>
      </c>
      <c r="K490" s="1">
        <v>0</v>
      </c>
      <c r="L490" s="1">
        <v>0</v>
      </c>
      <c r="M490" s="3">
        <v>0</v>
      </c>
    </row>
    <row r="491" spans="1:13" x14ac:dyDescent="0.25">
      <c r="A491" t="s">
        <v>202</v>
      </c>
      <c r="B491" t="s">
        <v>57</v>
      </c>
      <c r="C491"/>
      <c r="D491" t="s">
        <v>201</v>
      </c>
      <c r="E491" s="1">
        <v>0</v>
      </c>
      <c r="F491" s="90" t="s">
        <v>237</v>
      </c>
      <c r="G491" s="1">
        <v>0</v>
      </c>
      <c r="H491" s="1">
        <v>0</v>
      </c>
      <c r="I491" s="1">
        <v>0</v>
      </c>
      <c r="J491" s="1">
        <v>0</v>
      </c>
      <c r="K491" s="1">
        <v>0</v>
      </c>
      <c r="L491" s="1">
        <v>0</v>
      </c>
      <c r="M491" s="3">
        <v>0</v>
      </c>
    </row>
    <row r="492" spans="1:13" x14ac:dyDescent="0.25">
      <c r="A492" t="s">
        <v>202</v>
      </c>
      <c r="B492" t="s">
        <v>57</v>
      </c>
      <c r="C492" t="s">
        <v>342</v>
      </c>
      <c r="D492"/>
      <c r="E492" s="1">
        <v>0</v>
      </c>
      <c r="F492" s="90" t="s">
        <v>237</v>
      </c>
      <c r="G492" s="1">
        <v>0</v>
      </c>
      <c r="H492" s="1">
        <v>0</v>
      </c>
      <c r="I492" s="1">
        <v>0</v>
      </c>
      <c r="J492" s="1">
        <v>0</v>
      </c>
      <c r="K492" s="1">
        <v>0</v>
      </c>
      <c r="L492" s="1">
        <v>0</v>
      </c>
      <c r="M492" s="3">
        <v>0</v>
      </c>
    </row>
    <row r="493" spans="1:13" x14ac:dyDescent="0.25">
      <c r="C493"/>
      <c r="D493"/>
      <c r="F493" s="90"/>
      <c r="G493" s="1"/>
      <c r="H493" s="1"/>
      <c r="K493" s="1"/>
      <c r="M493" s="3"/>
    </row>
    <row r="494" spans="1:13" x14ac:dyDescent="0.25">
      <c r="A494" t="s">
        <v>202</v>
      </c>
      <c r="B494" t="s">
        <v>57</v>
      </c>
      <c r="C494">
        <v>8</v>
      </c>
      <c r="D494" t="s">
        <v>200</v>
      </c>
      <c r="E494" s="1">
        <v>0</v>
      </c>
      <c r="F494" s="90" t="s">
        <v>237</v>
      </c>
      <c r="G494" s="1">
        <v>0</v>
      </c>
      <c r="H494" s="1">
        <v>0</v>
      </c>
      <c r="I494" s="1">
        <v>0</v>
      </c>
      <c r="J494" s="1">
        <v>0</v>
      </c>
      <c r="K494" s="1">
        <v>0</v>
      </c>
      <c r="L494" s="1">
        <v>0</v>
      </c>
      <c r="M494" s="3">
        <v>0</v>
      </c>
    </row>
    <row r="495" spans="1:13" x14ac:dyDescent="0.25">
      <c r="A495" t="s">
        <v>202</v>
      </c>
      <c r="B495" t="s">
        <v>57</v>
      </c>
      <c r="C495"/>
      <c r="D495" t="s">
        <v>201</v>
      </c>
      <c r="E495" s="1">
        <v>0</v>
      </c>
      <c r="F495" s="90" t="s">
        <v>237</v>
      </c>
      <c r="G495" s="1">
        <v>0</v>
      </c>
      <c r="H495" s="1">
        <v>0</v>
      </c>
      <c r="I495" s="1">
        <v>0</v>
      </c>
      <c r="J495" s="1">
        <v>0</v>
      </c>
      <c r="K495" s="1">
        <v>0</v>
      </c>
      <c r="L495" s="1">
        <v>0</v>
      </c>
      <c r="M495" s="3">
        <v>0</v>
      </c>
    </row>
    <row r="496" spans="1:13" x14ac:dyDescent="0.25">
      <c r="A496" t="s">
        <v>202</v>
      </c>
      <c r="B496" t="s">
        <v>57</v>
      </c>
      <c r="C496" t="s">
        <v>343</v>
      </c>
      <c r="D496"/>
      <c r="E496" s="1">
        <v>0</v>
      </c>
      <c r="F496" s="90" t="s">
        <v>237</v>
      </c>
      <c r="G496" s="1">
        <v>0</v>
      </c>
      <c r="H496" s="1">
        <v>0</v>
      </c>
      <c r="I496" s="1">
        <v>0</v>
      </c>
      <c r="J496" s="1">
        <v>0</v>
      </c>
      <c r="K496" s="1">
        <v>0</v>
      </c>
      <c r="L496" s="1">
        <v>0</v>
      </c>
      <c r="M496" s="3">
        <v>0</v>
      </c>
    </row>
    <row r="497" spans="1:13" x14ac:dyDescent="0.25">
      <c r="C497"/>
      <c r="D497"/>
      <c r="F497" s="90"/>
      <c r="G497" s="1"/>
      <c r="H497" s="1"/>
      <c r="K497" s="1"/>
      <c r="M497" s="3"/>
    </row>
    <row r="498" spans="1:13" x14ac:dyDescent="0.25">
      <c r="A498" t="s">
        <v>202</v>
      </c>
      <c r="B498" t="s">
        <v>57</v>
      </c>
      <c r="C498">
        <v>9</v>
      </c>
      <c r="D498" t="s">
        <v>200</v>
      </c>
      <c r="E498" s="1">
        <v>0</v>
      </c>
      <c r="F498" s="90" t="s">
        <v>237</v>
      </c>
      <c r="G498" s="1">
        <v>0</v>
      </c>
      <c r="H498" s="1">
        <v>0</v>
      </c>
      <c r="I498" s="1">
        <v>0</v>
      </c>
      <c r="J498" s="1">
        <v>0</v>
      </c>
      <c r="K498" s="1">
        <v>0</v>
      </c>
      <c r="L498" s="1">
        <v>0</v>
      </c>
      <c r="M498" s="3">
        <v>0</v>
      </c>
    </row>
    <row r="499" spans="1:13" x14ac:dyDescent="0.25">
      <c r="A499" t="s">
        <v>202</v>
      </c>
      <c r="B499" t="s">
        <v>57</v>
      </c>
      <c r="C499"/>
      <c r="D499" t="s">
        <v>201</v>
      </c>
      <c r="E499" s="1">
        <v>0</v>
      </c>
      <c r="F499" s="90" t="s">
        <v>237</v>
      </c>
      <c r="G499" s="1">
        <v>0</v>
      </c>
      <c r="H499" s="1">
        <v>0</v>
      </c>
      <c r="I499" s="1">
        <v>0</v>
      </c>
      <c r="J499" s="1">
        <v>0</v>
      </c>
      <c r="K499" s="1">
        <v>0</v>
      </c>
      <c r="L499" s="1">
        <v>0</v>
      </c>
      <c r="M499" s="3">
        <v>0</v>
      </c>
    </row>
    <row r="500" spans="1:13" x14ac:dyDescent="0.25">
      <c r="A500" t="s">
        <v>202</v>
      </c>
      <c r="B500" t="s">
        <v>57</v>
      </c>
      <c r="C500" t="s">
        <v>344</v>
      </c>
      <c r="D500"/>
      <c r="E500" s="1">
        <v>0</v>
      </c>
      <c r="F500" s="90" t="s">
        <v>237</v>
      </c>
      <c r="G500" s="1">
        <v>0</v>
      </c>
      <c r="H500" s="1">
        <v>0</v>
      </c>
      <c r="I500" s="1">
        <v>0</v>
      </c>
      <c r="J500" s="1">
        <v>0</v>
      </c>
      <c r="K500" s="1">
        <v>0</v>
      </c>
      <c r="L500" s="1">
        <v>0</v>
      </c>
      <c r="M500" s="3">
        <v>0</v>
      </c>
    </row>
    <row r="501" spans="1:13" x14ac:dyDescent="0.25">
      <c r="C501"/>
      <c r="D501"/>
      <c r="F501" s="90"/>
      <c r="G501" s="1"/>
      <c r="H501" s="1"/>
      <c r="K501" s="1"/>
      <c r="M501" s="3"/>
    </row>
    <row r="502" spans="1:13" x14ac:dyDescent="0.25">
      <c r="A502" t="s">
        <v>202</v>
      </c>
      <c r="B502" t="s">
        <v>57</v>
      </c>
      <c r="C502">
        <v>10</v>
      </c>
      <c r="D502" t="s">
        <v>200</v>
      </c>
      <c r="E502" s="1">
        <v>0</v>
      </c>
      <c r="F502" s="90" t="s">
        <v>237</v>
      </c>
      <c r="G502" s="1">
        <v>0</v>
      </c>
      <c r="H502" s="1">
        <v>0</v>
      </c>
      <c r="I502" s="1">
        <v>0</v>
      </c>
      <c r="J502" s="1">
        <v>0</v>
      </c>
      <c r="K502" s="1">
        <v>0</v>
      </c>
      <c r="L502" s="1">
        <v>0</v>
      </c>
      <c r="M502" s="3">
        <v>0</v>
      </c>
    </row>
    <row r="503" spans="1:13" x14ac:dyDescent="0.25">
      <c r="A503" t="s">
        <v>202</v>
      </c>
      <c r="B503" t="s">
        <v>57</v>
      </c>
      <c r="C503"/>
      <c r="D503" t="s">
        <v>201</v>
      </c>
      <c r="E503" s="1">
        <v>0</v>
      </c>
      <c r="F503" s="90" t="s">
        <v>237</v>
      </c>
      <c r="G503" s="1">
        <v>0</v>
      </c>
      <c r="H503" s="1">
        <v>0</v>
      </c>
      <c r="I503" s="1">
        <v>0</v>
      </c>
      <c r="J503" s="1">
        <v>0</v>
      </c>
      <c r="K503" s="1">
        <v>0</v>
      </c>
      <c r="L503" s="1">
        <v>0</v>
      </c>
      <c r="M503" s="3">
        <v>0</v>
      </c>
    </row>
    <row r="504" spans="1:13" x14ac:dyDescent="0.25">
      <c r="A504" t="s">
        <v>202</v>
      </c>
      <c r="B504" t="s">
        <v>57</v>
      </c>
      <c r="C504" t="s">
        <v>345</v>
      </c>
      <c r="D504"/>
      <c r="E504" s="1">
        <v>0</v>
      </c>
      <c r="F504" s="90" t="s">
        <v>237</v>
      </c>
      <c r="G504" s="1">
        <v>0</v>
      </c>
      <c r="H504" s="1">
        <v>0</v>
      </c>
      <c r="I504" s="1">
        <v>0</v>
      </c>
      <c r="J504" s="1">
        <v>0</v>
      </c>
      <c r="K504" s="1">
        <v>0</v>
      </c>
      <c r="L504" s="1">
        <v>0</v>
      </c>
      <c r="M504" s="3">
        <v>0</v>
      </c>
    </row>
    <row r="505" spans="1:13" x14ac:dyDescent="0.25">
      <c r="C505"/>
      <c r="D505"/>
      <c r="F505" s="90"/>
      <c r="G505" s="1"/>
      <c r="H505" s="1"/>
      <c r="K505" s="1"/>
      <c r="M505" s="3"/>
    </row>
    <row r="506" spans="1:13" x14ac:dyDescent="0.25">
      <c r="A506" t="s">
        <v>202</v>
      </c>
      <c r="B506" t="s">
        <v>57</v>
      </c>
      <c r="C506" t="s">
        <v>256</v>
      </c>
      <c r="D506" t="s">
        <v>200</v>
      </c>
      <c r="E506" s="1">
        <v>0</v>
      </c>
      <c r="F506" s="90" t="s">
        <v>237</v>
      </c>
      <c r="G506" s="1">
        <v>0</v>
      </c>
      <c r="H506" s="1">
        <v>0</v>
      </c>
      <c r="I506" s="1">
        <v>0</v>
      </c>
      <c r="J506" s="1">
        <v>0</v>
      </c>
      <c r="K506" s="1">
        <v>0</v>
      </c>
      <c r="L506" s="1">
        <v>0</v>
      </c>
      <c r="M506" s="3">
        <v>0</v>
      </c>
    </row>
    <row r="507" spans="1:13" x14ac:dyDescent="0.25">
      <c r="A507" t="s">
        <v>202</v>
      </c>
      <c r="B507" t="s">
        <v>57</v>
      </c>
      <c r="C507"/>
      <c r="D507" t="s">
        <v>201</v>
      </c>
      <c r="E507" s="1">
        <v>0</v>
      </c>
      <c r="F507" s="90" t="s">
        <v>237</v>
      </c>
      <c r="G507" s="1">
        <v>0</v>
      </c>
      <c r="H507" s="1">
        <v>0</v>
      </c>
      <c r="I507" s="1">
        <v>0</v>
      </c>
      <c r="J507" s="1">
        <v>0</v>
      </c>
      <c r="K507" s="1">
        <v>0</v>
      </c>
      <c r="L507" s="1">
        <v>0</v>
      </c>
      <c r="M507" s="3">
        <v>0</v>
      </c>
    </row>
    <row r="508" spans="1:13" x14ac:dyDescent="0.25">
      <c r="A508" t="s">
        <v>202</v>
      </c>
      <c r="B508" t="s">
        <v>57</v>
      </c>
      <c r="C508" t="s">
        <v>257</v>
      </c>
      <c r="D508"/>
      <c r="E508" s="1">
        <v>0</v>
      </c>
      <c r="F508" s="90" t="s">
        <v>237</v>
      </c>
      <c r="G508" s="1">
        <v>0</v>
      </c>
      <c r="H508" s="1">
        <v>0</v>
      </c>
      <c r="I508" s="1">
        <v>0</v>
      </c>
      <c r="J508" s="1">
        <v>0</v>
      </c>
      <c r="K508" s="1">
        <v>0</v>
      </c>
      <c r="L508" s="1">
        <v>0</v>
      </c>
      <c r="M508" s="3">
        <v>0</v>
      </c>
    </row>
    <row r="509" spans="1:13" x14ac:dyDescent="0.25">
      <c r="C509"/>
      <c r="D509"/>
      <c r="F509" s="90"/>
      <c r="G509" s="1"/>
      <c r="H509" s="1"/>
      <c r="K509" s="1"/>
      <c r="M509" s="3"/>
    </row>
    <row r="510" spans="1:13" x14ac:dyDescent="0.25">
      <c r="A510" t="s">
        <v>202</v>
      </c>
      <c r="B510" t="s">
        <v>261</v>
      </c>
      <c r="C510"/>
      <c r="D510"/>
      <c r="E510" s="1">
        <v>6698.0800000000008</v>
      </c>
      <c r="F510" s="90">
        <v>0.12000000000000001</v>
      </c>
      <c r="G510" s="1">
        <v>5717.4810879999986</v>
      </c>
      <c r="H510" s="1">
        <v>0.72217216793072458</v>
      </c>
      <c r="I510" s="1">
        <v>13304</v>
      </c>
      <c r="J510" s="1">
        <v>0.46999721507427572</v>
      </c>
      <c r="K510" s="1">
        <v>8658.372756480001</v>
      </c>
      <c r="L510" s="1">
        <v>2940.8916684800006</v>
      </c>
      <c r="M510" s="3">
        <v>0.10541991690083634</v>
      </c>
    </row>
    <row r="511" spans="1:13" x14ac:dyDescent="0.25">
      <c r="A511" t="s">
        <v>202</v>
      </c>
      <c r="B511" t="s">
        <v>33</v>
      </c>
      <c r="C511" t="s">
        <v>99</v>
      </c>
      <c r="D511" t="s">
        <v>200</v>
      </c>
      <c r="E511" s="1">
        <v>2834.4799999999996</v>
      </c>
      <c r="F511" s="90">
        <v>0.14099999999999999</v>
      </c>
      <c r="G511" s="1">
        <v>2342.6700860000005</v>
      </c>
      <c r="H511" s="1">
        <v>2.5241680631422208</v>
      </c>
      <c r="I511" s="1">
        <v>5958</v>
      </c>
      <c r="J511" s="1">
        <v>1.6461442661790038</v>
      </c>
      <c r="K511" s="1">
        <v>3886.23719656</v>
      </c>
      <c r="L511" s="1">
        <v>1543.5671105600004</v>
      </c>
      <c r="M511" s="3">
        <v>0.3923712547863687</v>
      </c>
    </row>
    <row r="512" spans="1:13" x14ac:dyDescent="0.25">
      <c r="A512" t="s">
        <v>202</v>
      </c>
      <c r="B512" t="s">
        <v>33</v>
      </c>
      <c r="C512"/>
      <c r="D512" t="s">
        <v>201</v>
      </c>
      <c r="E512" s="1">
        <v>723.3599999999999</v>
      </c>
      <c r="F512" s="90">
        <v>0.15</v>
      </c>
      <c r="G512" s="1">
        <v>596.41032000000007</v>
      </c>
      <c r="H512" s="1">
        <v>2.5147125797674574</v>
      </c>
      <c r="I512" s="1">
        <v>1500</v>
      </c>
      <c r="J512" s="1">
        <v>1.6398280032846615</v>
      </c>
      <c r="K512" s="1">
        <v>978.14358720000018</v>
      </c>
      <c r="L512" s="1">
        <v>381.73326720000011</v>
      </c>
      <c r="M512" s="3">
        <v>0.38969209162862495</v>
      </c>
    </row>
    <row r="513" spans="1:13" x14ac:dyDescent="0.25">
      <c r="A513" t="s">
        <v>202</v>
      </c>
      <c r="B513" t="s">
        <v>33</v>
      </c>
      <c r="C513" t="s">
        <v>266</v>
      </c>
      <c r="D513"/>
      <c r="E513" s="1">
        <v>3557.8399999999997</v>
      </c>
      <c r="F513" s="90">
        <v>0.14279999999999998</v>
      </c>
      <c r="G513" s="1">
        <v>2939.0804060000009</v>
      </c>
      <c r="H513" s="1">
        <v>2.5222769664672682</v>
      </c>
      <c r="I513" s="1">
        <v>7458</v>
      </c>
      <c r="J513" s="1">
        <v>1.6448810136001351</v>
      </c>
      <c r="K513" s="1">
        <v>4864.3807837599988</v>
      </c>
      <c r="L513" s="1">
        <v>1925.3003777600004</v>
      </c>
      <c r="M513" s="3">
        <v>0.39183542215481998</v>
      </c>
    </row>
    <row r="514" spans="1:13" x14ac:dyDescent="0.25">
      <c r="C514"/>
      <c r="D514"/>
      <c r="F514" s="90"/>
      <c r="G514" s="1"/>
      <c r="H514" s="1"/>
      <c r="K514" s="1"/>
      <c r="M514" s="3"/>
    </row>
    <row r="515" spans="1:13" x14ac:dyDescent="0.25">
      <c r="A515" t="s">
        <v>202</v>
      </c>
      <c r="B515" t="s">
        <v>33</v>
      </c>
      <c r="C515" t="s">
        <v>205</v>
      </c>
      <c r="D515" t="s">
        <v>200</v>
      </c>
      <c r="E515" s="1">
        <v>0</v>
      </c>
      <c r="F515" s="90" t="s">
        <v>237</v>
      </c>
      <c r="G515" s="1">
        <v>0</v>
      </c>
      <c r="H515" s="1">
        <v>0</v>
      </c>
      <c r="I515" s="1">
        <v>0</v>
      </c>
      <c r="J515" s="1">
        <v>0</v>
      </c>
      <c r="K515" s="1">
        <v>0</v>
      </c>
      <c r="L515" s="1">
        <v>0</v>
      </c>
      <c r="M515" s="3">
        <v>0</v>
      </c>
    </row>
    <row r="516" spans="1:13" x14ac:dyDescent="0.25">
      <c r="A516" t="s">
        <v>202</v>
      </c>
      <c r="B516" t="s">
        <v>33</v>
      </c>
      <c r="C516"/>
      <c r="D516" t="s">
        <v>201</v>
      </c>
      <c r="E516" s="1">
        <v>0</v>
      </c>
      <c r="F516" s="90" t="s">
        <v>237</v>
      </c>
      <c r="G516" s="1">
        <v>0</v>
      </c>
      <c r="H516" s="1">
        <v>0</v>
      </c>
      <c r="I516" s="1">
        <v>0</v>
      </c>
      <c r="J516" s="1">
        <v>0</v>
      </c>
      <c r="K516" s="1">
        <v>0</v>
      </c>
      <c r="L516" s="1">
        <v>0</v>
      </c>
      <c r="M516" s="3">
        <v>0</v>
      </c>
    </row>
    <row r="517" spans="1:13" x14ac:dyDescent="0.25">
      <c r="A517" t="s">
        <v>202</v>
      </c>
      <c r="B517" t="s">
        <v>33</v>
      </c>
      <c r="C517" t="s">
        <v>248</v>
      </c>
      <c r="D517"/>
      <c r="E517" s="1">
        <v>0</v>
      </c>
      <c r="F517" s="90" t="s">
        <v>237</v>
      </c>
      <c r="G517" s="1">
        <v>0</v>
      </c>
      <c r="H517" s="1">
        <v>0</v>
      </c>
      <c r="I517" s="1">
        <v>0</v>
      </c>
      <c r="J517" s="1">
        <v>0</v>
      </c>
      <c r="K517" s="1">
        <v>0</v>
      </c>
      <c r="L517" s="1">
        <v>0</v>
      </c>
      <c r="M517" s="3">
        <v>0</v>
      </c>
    </row>
    <row r="518" spans="1:13" x14ac:dyDescent="0.25">
      <c r="C518"/>
      <c r="D518"/>
      <c r="F518" s="90"/>
      <c r="G518" s="1"/>
      <c r="H518" s="1"/>
      <c r="K518" s="1"/>
      <c r="M518" s="3"/>
    </row>
    <row r="519" spans="1:13" x14ac:dyDescent="0.25">
      <c r="A519" t="s">
        <v>202</v>
      </c>
      <c r="B519" t="s">
        <v>33</v>
      </c>
      <c r="C519" t="s">
        <v>54</v>
      </c>
      <c r="D519" t="s">
        <v>200</v>
      </c>
      <c r="E519" s="1">
        <v>0</v>
      </c>
      <c r="F519" s="90" t="s">
        <v>237</v>
      </c>
      <c r="G519" s="1">
        <v>0</v>
      </c>
      <c r="H519" s="1">
        <v>0</v>
      </c>
      <c r="I519" s="1">
        <v>0</v>
      </c>
      <c r="J519" s="1">
        <v>0</v>
      </c>
      <c r="K519" s="1">
        <v>0</v>
      </c>
      <c r="L519" s="1">
        <v>0</v>
      </c>
      <c r="M519" s="3">
        <v>0</v>
      </c>
    </row>
    <row r="520" spans="1:13" x14ac:dyDescent="0.25">
      <c r="A520" t="s">
        <v>202</v>
      </c>
      <c r="B520" t="s">
        <v>33</v>
      </c>
      <c r="C520"/>
      <c r="D520" t="s">
        <v>201</v>
      </c>
      <c r="E520" s="1">
        <v>0</v>
      </c>
      <c r="F520" s="90" t="s">
        <v>237</v>
      </c>
      <c r="G520" s="1">
        <v>0</v>
      </c>
      <c r="H520" s="1">
        <v>0</v>
      </c>
      <c r="I520" s="1">
        <v>0</v>
      </c>
      <c r="J520" s="1">
        <v>0</v>
      </c>
      <c r="K520" s="1">
        <v>0</v>
      </c>
      <c r="L520" s="1">
        <v>0</v>
      </c>
      <c r="M520" s="3">
        <v>0</v>
      </c>
    </row>
    <row r="521" spans="1:13" x14ac:dyDescent="0.25">
      <c r="A521" t="s">
        <v>202</v>
      </c>
      <c r="B521" t="s">
        <v>33</v>
      </c>
      <c r="C521" t="s">
        <v>249</v>
      </c>
      <c r="D521"/>
      <c r="E521" s="1">
        <v>0</v>
      </c>
      <c r="F521" s="90" t="s">
        <v>237</v>
      </c>
      <c r="G521" s="1">
        <v>0</v>
      </c>
      <c r="H521" s="1">
        <v>0</v>
      </c>
      <c r="I521" s="1">
        <v>0</v>
      </c>
      <c r="J521" s="1">
        <v>0</v>
      </c>
      <c r="K521" s="1">
        <v>0</v>
      </c>
      <c r="L521" s="1">
        <v>0</v>
      </c>
      <c r="M521" s="3">
        <v>0</v>
      </c>
    </row>
    <row r="522" spans="1:13" x14ac:dyDescent="0.25">
      <c r="C522"/>
      <c r="D522"/>
      <c r="F522" s="90"/>
      <c r="G522" s="1"/>
      <c r="H522" s="1"/>
      <c r="K522" s="1"/>
      <c r="M522" s="3"/>
    </row>
    <row r="523" spans="1:13" x14ac:dyDescent="0.25">
      <c r="A523" t="s">
        <v>202</v>
      </c>
      <c r="B523" t="s">
        <v>33</v>
      </c>
      <c r="C523" t="s">
        <v>23</v>
      </c>
      <c r="D523" t="s">
        <v>242</v>
      </c>
      <c r="E523" s="1" t="s">
        <v>237</v>
      </c>
      <c r="F523" s="90" t="s">
        <v>237</v>
      </c>
      <c r="G523" s="1" t="s">
        <v>237</v>
      </c>
      <c r="H523" s="1" t="s">
        <v>237</v>
      </c>
      <c r="I523" s="1" t="s">
        <v>237</v>
      </c>
      <c r="J523" s="1" t="s">
        <v>237</v>
      </c>
      <c r="K523" s="1" t="s">
        <v>237</v>
      </c>
      <c r="L523" s="1" t="s">
        <v>237</v>
      </c>
      <c r="M523" s="3" t="s">
        <v>237</v>
      </c>
    </row>
    <row r="524" spans="1:13" x14ac:dyDescent="0.25">
      <c r="A524" t="s">
        <v>202</v>
      </c>
      <c r="B524" t="s">
        <v>33</v>
      </c>
      <c r="C524"/>
      <c r="D524" t="s">
        <v>200</v>
      </c>
      <c r="E524" s="1" t="s">
        <v>237</v>
      </c>
      <c r="F524" s="90" t="s">
        <v>237</v>
      </c>
      <c r="G524" s="1" t="s">
        <v>237</v>
      </c>
      <c r="H524" s="1" t="s">
        <v>237</v>
      </c>
      <c r="I524" s="1" t="s">
        <v>237</v>
      </c>
      <c r="J524" s="1" t="s">
        <v>237</v>
      </c>
      <c r="K524" s="1" t="s">
        <v>237</v>
      </c>
      <c r="L524" s="1" t="s">
        <v>237</v>
      </c>
      <c r="M524" s="3" t="s">
        <v>237</v>
      </c>
    </row>
    <row r="525" spans="1:13" x14ac:dyDescent="0.25">
      <c r="A525" t="s">
        <v>202</v>
      </c>
      <c r="B525" t="s">
        <v>33</v>
      </c>
      <c r="C525"/>
      <c r="D525" t="s">
        <v>201</v>
      </c>
      <c r="E525" s="1" t="s">
        <v>237</v>
      </c>
      <c r="F525" s="90" t="s">
        <v>237</v>
      </c>
      <c r="G525" s="1" t="s">
        <v>237</v>
      </c>
      <c r="H525" s="1" t="s">
        <v>237</v>
      </c>
      <c r="I525" s="1" t="s">
        <v>237</v>
      </c>
      <c r="J525" s="1" t="s">
        <v>237</v>
      </c>
      <c r="K525" s="1" t="s">
        <v>237</v>
      </c>
      <c r="L525" s="1" t="s">
        <v>237</v>
      </c>
      <c r="M525" s="3" t="s">
        <v>237</v>
      </c>
    </row>
    <row r="526" spans="1:13" x14ac:dyDescent="0.25">
      <c r="A526" t="s">
        <v>202</v>
      </c>
      <c r="B526" t="s">
        <v>33</v>
      </c>
      <c r="C526" t="s">
        <v>250</v>
      </c>
      <c r="D526"/>
      <c r="E526" s="1" t="s">
        <v>237</v>
      </c>
      <c r="F526" s="90" t="s">
        <v>237</v>
      </c>
      <c r="G526" s="1" t="s">
        <v>237</v>
      </c>
      <c r="H526" s="1" t="s">
        <v>237</v>
      </c>
      <c r="I526" s="1" t="s">
        <v>237</v>
      </c>
      <c r="J526" s="1" t="s">
        <v>237</v>
      </c>
      <c r="K526" s="1" t="s">
        <v>237</v>
      </c>
      <c r="L526" s="1" t="s">
        <v>237</v>
      </c>
      <c r="M526" s="3" t="s">
        <v>237</v>
      </c>
    </row>
    <row r="527" spans="1:13" x14ac:dyDescent="0.25">
      <c r="C527"/>
      <c r="D527"/>
      <c r="F527" s="90"/>
      <c r="G527" s="1"/>
      <c r="H527" s="1"/>
      <c r="K527" s="1"/>
      <c r="M527" s="3"/>
    </row>
    <row r="528" spans="1:13" x14ac:dyDescent="0.25">
      <c r="A528" t="s">
        <v>202</v>
      </c>
      <c r="B528" t="s">
        <v>33</v>
      </c>
      <c r="C528" t="s">
        <v>222</v>
      </c>
      <c r="D528" t="s">
        <v>242</v>
      </c>
      <c r="E528" s="1" t="s">
        <v>237</v>
      </c>
      <c r="F528" s="90" t="s">
        <v>237</v>
      </c>
      <c r="G528" s="1" t="s">
        <v>237</v>
      </c>
      <c r="H528" s="1" t="s">
        <v>237</v>
      </c>
      <c r="I528" s="1" t="s">
        <v>237</v>
      </c>
      <c r="J528" s="1" t="s">
        <v>237</v>
      </c>
      <c r="K528" s="1" t="s">
        <v>237</v>
      </c>
      <c r="L528" s="1" t="s">
        <v>237</v>
      </c>
      <c r="M528" s="3" t="s">
        <v>237</v>
      </c>
    </row>
    <row r="529" spans="1:13" x14ac:dyDescent="0.25">
      <c r="A529" t="s">
        <v>202</v>
      </c>
      <c r="B529" t="s">
        <v>33</v>
      </c>
      <c r="C529"/>
      <c r="D529" t="s">
        <v>200</v>
      </c>
      <c r="E529" s="1" t="s">
        <v>237</v>
      </c>
      <c r="F529" s="90" t="s">
        <v>237</v>
      </c>
      <c r="G529" s="1" t="s">
        <v>237</v>
      </c>
      <c r="H529" s="1" t="s">
        <v>237</v>
      </c>
      <c r="I529" s="1" t="s">
        <v>237</v>
      </c>
      <c r="J529" s="1" t="s">
        <v>237</v>
      </c>
      <c r="K529" s="1" t="s">
        <v>237</v>
      </c>
      <c r="L529" s="1" t="s">
        <v>237</v>
      </c>
      <c r="M529" s="3" t="s">
        <v>237</v>
      </c>
    </row>
    <row r="530" spans="1:13" x14ac:dyDescent="0.25">
      <c r="A530" t="s">
        <v>202</v>
      </c>
      <c r="B530" t="s">
        <v>33</v>
      </c>
      <c r="C530"/>
      <c r="D530" t="s">
        <v>201</v>
      </c>
      <c r="E530" s="1" t="s">
        <v>237</v>
      </c>
      <c r="F530" s="90" t="s">
        <v>237</v>
      </c>
      <c r="G530" s="1" t="s">
        <v>237</v>
      </c>
      <c r="H530" s="1" t="s">
        <v>237</v>
      </c>
      <c r="I530" s="1" t="s">
        <v>237</v>
      </c>
      <c r="J530" s="1" t="s">
        <v>237</v>
      </c>
      <c r="K530" s="1" t="s">
        <v>237</v>
      </c>
      <c r="L530" s="1" t="s">
        <v>237</v>
      </c>
      <c r="M530" s="3" t="s">
        <v>237</v>
      </c>
    </row>
    <row r="531" spans="1:13" x14ac:dyDescent="0.25">
      <c r="A531" t="s">
        <v>202</v>
      </c>
      <c r="B531" t="s">
        <v>33</v>
      </c>
      <c r="C531" t="s">
        <v>251</v>
      </c>
      <c r="D531"/>
      <c r="E531" s="1" t="s">
        <v>237</v>
      </c>
      <c r="F531" s="90" t="s">
        <v>237</v>
      </c>
      <c r="G531" s="1" t="s">
        <v>237</v>
      </c>
      <c r="H531" s="1" t="s">
        <v>237</v>
      </c>
      <c r="I531" s="1" t="s">
        <v>237</v>
      </c>
      <c r="J531" s="1" t="s">
        <v>237</v>
      </c>
      <c r="K531" s="1" t="s">
        <v>237</v>
      </c>
      <c r="L531" s="1" t="s">
        <v>237</v>
      </c>
      <c r="M531" s="3" t="s">
        <v>237</v>
      </c>
    </row>
    <row r="532" spans="1:13" x14ac:dyDescent="0.25">
      <c r="C532"/>
      <c r="D532"/>
      <c r="F532" s="90"/>
      <c r="G532" s="1"/>
      <c r="H532" s="1"/>
      <c r="K532" s="1"/>
      <c r="M532" s="3"/>
    </row>
    <row r="533" spans="1:13" x14ac:dyDescent="0.25">
      <c r="A533" t="s">
        <v>202</v>
      </c>
      <c r="B533" t="s">
        <v>33</v>
      </c>
      <c r="C533" t="s">
        <v>242</v>
      </c>
      <c r="D533" t="s">
        <v>242</v>
      </c>
      <c r="E533" s="1" t="s">
        <v>237</v>
      </c>
      <c r="F533" s="90" t="s">
        <v>237</v>
      </c>
      <c r="G533" s="1" t="s">
        <v>237</v>
      </c>
      <c r="H533" s="1" t="s">
        <v>237</v>
      </c>
      <c r="I533" s="1" t="s">
        <v>237</v>
      </c>
      <c r="J533" s="1" t="s">
        <v>237</v>
      </c>
      <c r="K533" s="1" t="s">
        <v>237</v>
      </c>
      <c r="L533" s="1" t="s">
        <v>237</v>
      </c>
      <c r="M533" s="3" t="s">
        <v>237</v>
      </c>
    </row>
    <row r="534" spans="1:13" x14ac:dyDescent="0.25">
      <c r="A534" t="s">
        <v>202</v>
      </c>
      <c r="B534" t="s">
        <v>33</v>
      </c>
      <c r="C534"/>
      <c r="D534" t="s">
        <v>200</v>
      </c>
      <c r="E534" s="1" t="s">
        <v>237</v>
      </c>
      <c r="F534" s="90" t="s">
        <v>237</v>
      </c>
      <c r="G534" s="1" t="s">
        <v>237</v>
      </c>
      <c r="H534" s="1" t="s">
        <v>237</v>
      </c>
      <c r="I534" s="1" t="s">
        <v>237</v>
      </c>
      <c r="J534" s="1" t="s">
        <v>237</v>
      </c>
      <c r="K534" s="1" t="s">
        <v>237</v>
      </c>
      <c r="L534" s="1" t="s">
        <v>237</v>
      </c>
      <c r="M534" s="3" t="s">
        <v>237</v>
      </c>
    </row>
    <row r="535" spans="1:13" x14ac:dyDescent="0.25">
      <c r="A535" t="s">
        <v>202</v>
      </c>
      <c r="B535" t="s">
        <v>33</v>
      </c>
      <c r="C535"/>
      <c r="D535" t="s">
        <v>201</v>
      </c>
      <c r="E535" s="1" t="s">
        <v>237</v>
      </c>
      <c r="F535" s="90" t="s">
        <v>237</v>
      </c>
      <c r="G535" s="1" t="s">
        <v>237</v>
      </c>
      <c r="H535" s="1" t="s">
        <v>237</v>
      </c>
      <c r="I535" s="1" t="s">
        <v>237</v>
      </c>
      <c r="J535" s="1" t="s">
        <v>237</v>
      </c>
      <c r="K535" s="1" t="s">
        <v>237</v>
      </c>
      <c r="L535" s="1" t="s">
        <v>237</v>
      </c>
      <c r="M535" s="3" t="s">
        <v>237</v>
      </c>
    </row>
    <row r="536" spans="1:13" x14ac:dyDescent="0.25">
      <c r="A536" t="s">
        <v>202</v>
      </c>
      <c r="B536" t="s">
        <v>33</v>
      </c>
      <c r="C536" t="s">
        <v>247</v>
      </c>
      <c r="D536"/>
      <c r="E536" s="1" t="s">
        <v>237</v>
      </c>
      <c r="F536" s="90" t="s">
        <v>237</v>
      </c>
      <c r="G536" s="1" t="s">
        <v>237</v>
      </c>
      <c r="H536" s="1" t="s">
        <v>237</v>
      </c>
      <c r="I536" s="1" t="s">
        <v>237</v>
      </c>
      <c r="J536" s="1" t="s">
        <v>237</v>
      </c>
      <c r="K536" s="1" t="s">
        <v>237</v>
      </c>
      <c r="L536" s="1" t="s">
        <v>237</v>
      </c>
      <c r="M536" s="3" t="s">
        <v>237</v>
      </c>
    </row>
    <row r="537" spans="1:13" x14ac:dyDescent="0.25">
      <c r="C537"/>
      <c r="D537"/>
      <c r="F537" s="90"/>
      <c r="G537" s="1"/>
      <c r="H537" s="1"/>
      <c r="K537" s="1"/>
      <c r="M537" s="3"/>
    </row>
    <row r="538" spans="1:13" x14ac:dyDescent="0.25">
      <c r="A538" t="s">
        <v>202</v>
      </c>
      <c r="B538" t="s">
        <v>33</v>
      </c>
      <c r="C538" t="s">
        <v>203</v>
      </c>
      <c r="D538" t="s">
        <v>200</v>
      </c>
      <c r="E538" s="1">
        <v>0</v>
      </c>
      <c r="F538" s="90" t="s">
        <v>237</v>
      </c>
      <c r="G538" s="1">
        <v>0</v>
      </c>
      <c r="H538" s="1">
        <v>0</v>
      </c>
      <c r="I538" s="1">
        <v>0</v>
      </c>
      <c r="J538" s="1">
        <v>0</v>
      </c>
      <c r="K538" s="1">
        <v>0</v>
      </c>
      <c r="L538" s="1">
        <v>0</v>
      </c>
      <c r="M538" s="3">
        <v>0</v>
      </c>
    </row>
    <row r="539" spans="1:13" x14ac:dyDescent="0.25">
      <c r="A539" t="s">
        <v>202</v>
      </c>
      <c r="B539" t="s">
        <v>33</v>
      </c>
      <c r="C539"/>
      <c r="D539" t="s">
        <v>201</v>
      </c>
      <c r="E539" s="1">
        <v>0</v>
      </c>
      <c r="F539" s="90" t="s">
        <v>237</v>
      </c>
      <c r="G539" s="1">
        <v>0</v>
      </c>
      <c r="H539" s="1">
        <v>0</v>
      </c>
      <c r="I539" s="1">
        <v>0</v>
      </c>
      <c r="J539" s="1">
        <v>0</v>
      </c>
      <c r="K539" s="1">
        <v>0</v>
      </c>
      <c r="L539" s="1">
        <v>0</v>
      </c>
      <c r="M539" s="3">
        <v>0</v>
      </c>
    </row>
    <row r="540" spans="1:13" x14ac:dyDescent="0.25">
      <c r="A540" t="s">
        <v>202</v>
      </c>
      <c r="B540" t="s">
        <v>33</v>
      </c>
      <c r="C540" t="s">
        <v>252</v>
      </c>
      <c r="D540"/>
      <c r="E540" s="1">
        <v>0</v>
      </c>
      <c r="F540" s="90" t="s">
        <v>237</v>
      </c>
      <c r="G540" s="1">
        <v>0</v>
      </c>
      <c r="H540" s="1">
        <v>0</v>
      </c>
      <c r="I540" s="1">
        <v>0</v>
      </c>
      <c r="J540" s="1">
        <v>0</v>
      </c>
      <c r="K540" s="1">
        <v>0</v>
      </c>
      <c r="L540" s="1">
        <v>0</v>
      </c>
      <c r="M540" s="3">
        <v>0</v>
      </c>
    </row>
    <row r="541" spans="1:13" x14ac:dyDescent="0.25">
      <c r="C541"/>
      <c r="D541"/>
      <c r="F541" s="90"/>
      <c r="G541" s="1"/>
      <c r="H541" s="1"/>
      <c r="K541" s="1"/>
      <c r="M541" s="3"/>
    </row>
    <row r="542" spans="1:13" x14ac:dyDescent="0.25">
      <c r="A542" t="s">
        <v>202</v>
      </c>
      <c r="B542" t="s">
        <v>33</v>
      </c>
      <c r="C542" t="s">
        <v>204</v>
      </c>
      <c r="D542" t="s">
        <v>200</v>
      </c>
      <c r="E542" s="1">
        <v>0</v>
      </c>
      <c r="F542" s="90" t="s">
        <v>237</v>
      </c>
      <c r="G542" s="1">
        <v>0</v>
      </c>
      <c r="H542" s="1">
        <v>0</v>
      </c>
      <c r="I542" s="1">
        <v>0</v>
      </c>
      <c r="J542" s="1">
        <v>0</v>
      </c>
      <c r="K542" s="1">
        <v>0</v>
      </c>
      <c r="L542" s="1">
        <v>0</v>
      </c>
      <c r="M542" s="3">
        <v>0</v>
      </c>
    </row>
    <row r="543" spans="1:13" x14ac:dyDescent="0.25">
      <c r="A543" t="s">
        <v>202</v>
      </c>
      <c r="B543" t="s">
        <v>33</v>
      </c>
      <c r="C543"/>
      <c r="D543" t="s">
        <v>201</v>
      </c>
      <c r="E543" s="1">
        <v>0</v>
      </c>
      <c r="F543" s="90" t="s">
        <v>237</v>
      </c>
      <c r="G543" s="1">
        <v>0</v>
      </c>
      <c r="H543" s="1">
        <v>0</v>
      </c>
      <c r="I543" s="1">
        <v>0</v>
      </c>
      <c r="J543" s="1">
        <v>0</v>
      </c>
      <c r="K543" s="1">
        <v>0</v>
      </c>
      <c r="L543" s="1">
        <v>0</v>
      </c>
      <c r="M543" s="3">
        <v>0</v>
      </c>
    </row>
    <row r="544" spans="1:13" x14ac:dyDescent="0.25">
      <c r="A544" t="s">
        <v>202</v>
      </c>
      <c r="B544" t="s">
        <v>33</v>
      </c>
      <c r="C544" t="s">
        <v>253</v>
      </c>
      <c r="D544"/>
      <c r="E544" s="1">
        <v>0</v>
      </c>
      <c r="F544" s="90" t="s">
        <v>237</v>
      </c>
      <c r="G544" s="1">
        <v>0</v>
      </c>
      <c r="H544" s="1">
        <v>0</v>
      </c>
      <c r="I544" s="1">
        <v>0</v>
      </c>
      <c r="J544" s="1">
        <v>0</v>
      </c>
      <c r="K544" s="1">
        <v>0</v>
      </c>
      <c r="L544" s="1">
        <v>0</v>
      </c>
      <c r="M544" s="3">
        <v>0</v>
      </c>
    </row>
    <row r="545" spans="1:13" x14ac:dyDescent="0.25">
      <c r="C545"/>
      <c r="D545"/>
      <c r="F545" s="90"/>
      <c r="G545" s="1"/>
      <c r="H545" s="1"/>
      <c r="K545" s="1"/>
      <c r="M545" s="3"/>
    </row>
    <row r="546" spans="1:13" x14ac:dyDescent="0.25">
      <c r="A546" t="s">
        <v>202</v>
      </c>
      <c r="B546" t="s">
        <v>33</v>
      </c>
      <c r="C546" t="s">
        <v>221</v>
      </c>
      <c r="D546" t="s">
        <v>242</v>
      </c>
      <c r="E546" s="1" t="s">
        <v>237</v>
      </c>
      <c r="F546" s="90" t="s">
        <v>237</v>
      </c>
      <c r="G546" s="1" t="s">
        <v>237</v>
      </c>
      <c r="H546" s="1" t="s">
        <v>237</v>
      </c>
      <c r="I546" s="1" t="s">
        <v>237</v>
      </c>
      <c r="J546" s="1" t="s">
        <v>237</v>
      </c>
      <c r="K546" s="1" t="s">
        <v>237</v>
      </c>
      <c r="L546" s="1" t="s">
        <v>237</v>
      </c>
      <c r="M546" s="3" t="s">
        <v>237</v>
      </c>
    </row>
    <row r="547" spans="1:13" x14ac:dyDescent="0.25">
      <c r="A547" t="s">
        <v>202</v>
      </c>
      <c r="B547" t="s">
        <v>33</v>
      </c>
      <c r="C547"/>
      <c r="D547" t="s">
        <v>200</v>
      </c>
      <c r="E547" s="1" t="s">
        <v>237</v>
      </c>
      <c r="F547" s="90" t="s">
        <v>237</v>
      </c>
      <c r="G547" s="1" t="s">
        <v>237</v>
      </c>
      <c r="H547" s="1" t="s">
        <v>237</v>
      </c>
      <c r="I547" s="1" t="s">
        <v>237</v>
      </c>
      <c r="J547" s="1" t="s">
        <v>237</v>
      </c>
      <c r="K547" s="1" t="s">
        <v>237</v>
      </c>
      <c r="L547" s="1" t="s">
        <v>237</v>
      </c>
      <c r="M547" s="3" t="s">
        <v>237</v>
      </c>
    </row>
    <row r="548" spans="1:13" x14ac:dyDescent="0.25">
      <c r="A548" t="s">
        <v>202</v>
      </c>
      <c r="B548" t="s">
        <v>33</v>
      </c>
      <c r="C548"/>
      <c r="D548" t="s">
        <v>201</v>
      </c>
      <c r="E548" s="1" t="s">
        <v>237</v>
      </c>
      <c r="F548" s="90" t="s">
        <v>237</v>
      </c>
      <c r="G548" s="1" t="s">
        <v>237</v>
      </c>
      <c r="H548" s="1" t="s">
        <v>237</v>
      </c>
      <c r="I548" s="1" t="s">
        <v>237</v>
      </c>
      <c r="J548" s="1" t="s">
        <v>237</v>
      </c>
      <c r="K548" s="1" t="s">
        <v>237</v>
      </c>
      <c r="L548" s="1" t="s">
        <v>237</v>
      </c>
      <c r="M548" s="3" t="s">
        <v>237</v>
      </c>
    </row>
    <row r="549" spans="1:13" x14ac:dyDescent="0.25">
      <c r="A549" t="s">
        <v>202</v>
      </c>
      <c r="B549" t="s">
        <v>33</v>
      </c>
      <c r="C549" t="s">
        <v>254</v>
      </c>
      <c r="D549"/>
      <c r="E549" s="1" t="s">
        <v>237</v>
      </c>
      <c r="F549" s="90" t="s">
        <v>237</v>
      </c>
      <c r="G549" s="1" t="s">
        <v>237</v>
      </c>
      <c r="H549" s="1" t="s">
        <v>237</v>
      </c>
      <c r="I549" s="1" t="s">
        <v>237</v>
      </c>
      <c r="J549" s="1" t="s">
        <v>237</v>
      </c>
      <c r="K549" s="1" t="s">
        <v>237</v>
      </c>
      <c r="L549" s="1" t="s">
        <v>237</v>
      </c>
      <c r="M549" s="3" t="s">
        <v>237</v>
      </c>
    </row>
    <row r="550" spans="1:13" x14ac:dyDescent="0.25">
      <c r="C550"/>
      <c r="D550"/>
      <c r="F550" s="90"/>
      <c r="G550" s="1"/>
      <c r="H550" s="1"/>
      <c r="K550" s="1"/>
      <c r="M550" s="3"/>
    </row>
    <row r="551" spans="1:13" x14ac:dyDescent="0.25">
      <c r="A551" t="s">
        <v>202</v>
      </c>
      <c r="B551" t="s">
        <v>33</v>
      </c>
      <c r="C551">
        <v>1</v>
      </c>
      <c r="D551" t="s">
        <v>242</v>
      </c>
      <c r="E551" s="1" t="s">
        <v>237</v>
      </c>
      <c r="F551" s="90" t="s">
        <v>237</v>
      </c>
      <c r="G551" s="1" t="s">
        <v>237</v>
      </c>
      <c r="H551" s="1" t="s">
        <v>237</v>
      </c>
      <c r="I551" s="1" t="s">
        <v>237</v>
      </c>
      <c r="J551" s="1" t="s">
        <v>237</v>
      </c>
      <c r="K551" s="1" t="s">
        <v>237</v>
      </c>
      <c r="L551" s="1" t="s">
        <v>237</v>
      </c>
      <c r="M551" s="3" t="s">
        <v>237</v>
      </c>
    </row>
    <row r="552" spans="1:13" x14ac:dyDescent="0.25">
      <c r="A552" t="s">
        <v>202</v>
      </c>
      <c r="B552" t="s">
        <v>33</v>
      </c>
      <c r="C552"/>
      <c r="D552" t="s">
        <v>200</v>
      </c>
      <c r="E552" s="1" t="s">
        <v>237</v>
      </c>
      <c r="F552" s="90" t="s">
        <v>237</v>
      </c>
      <c r="G552" s="1" t="s">
        <v>237</v>
      </c>
      <c r="H552" s="1" t="s">
        <v>237</v>
      </c>
      <c r="I552" s="1" t="s">
        <v>237</v>
      </c>
      <c r="J552" s="1" t="s">
        <v>237</v>
      </c>
      <c r="K552" s="1" t="s">
        <v>237</v>
      </c>
      <c r="L552" s="1" t="s">
        <v>237</v>
      </c>
      <c r="M552" s="3" t="s">
        <v>237</v>
      </c>
    </row>
    <row r="553" spans="1:13" x14ac:dyDescent="0.25">
      <c r="A553" t="s">
        <v>202</v>
      </c>
      <c r="B553" t="s">
        <v>33</v>
      </c>
      <c r="C553"/>
      <c r="D553" t="s">
        <v>201</v>
      </c>
      <c r="E553" s="1" t="s">
        <v>237</v>
      </c>
      <c r="F553" s="90" t="s">
        <v>237</v>
      </c>
      <c r="G553" s="1" t="s">
        <v>237</v>
      </c>
      <c r="H553" s="1" t="s">
        <v>237</v>
      </c>
      <c r="I553" s="1" t="s">
        <v>237</v>
      </c>
      <c r="J553" s="1" t="s">
        <v>237</v>
      </c>
      <c r="K553" s="1" t="s">
        <v>237</v>
      </c>
      <c r="L553" s="1" t="s">
        <v>237</v>
      </c>
      <c r="M553" s="3" t="s">
        <v>237</v>
      </c>
    </row>
    <row r="554" spans="1:13" x14ac:dyDescent="0.25">
      <c r="A554" t="s">
        <v>202</v>
      </c>
      <c r="B554" t="s">
        <v>33</v>
      </c>
      <c r="C554" t="s">
        <v>325</v>
      </c>
      <c r="D554"/>
      <c r="E554" s="1" t="s">
        <v>237</v>
      </c>
      <c r="F554" s="90" t="s">
        <v>237</v>
      </c>
      <c r="G554" s="1" t="s">
        <v>237</v>
      </c>
      <c r="H554" s="1" t="s">
        <v>237</v>
      </c>
      <c r="I554" s="1" t="s">
        <v>237</v>
      </c>
      <c r="J554" s="1" t="s">
        <v>237</v>
      </c>
      <c r="K554" s="1" t="s">
        <v>237</v>
      </c>
      <c r="L554" s="1" t="s">
        <v>237</v>
      </c>
      <c r="M554" s="3" t="s">
        <v>237</v>
      </c>
    </row>
    <row r="555" spans="1:13" x14ac:dyDescent="0.25">
      <c r="C555"/>
      <c r="D555"/>
      <c r="F555" s="90"/>
      <c r="G555" s="1"/>
      <c r="H555" s="1"/>
      <c r="K555" s="1"/>
      <c r="M555" s="3"/>
    </row>
    <row r="556" spans="1:13" x14ac:dyDescent="0.25">
      <c r="A556" t="s">
        <v>202</v>
      </c>
      <c r="B556" t="s">
        <v>33</v>
      </c>
      <c r="C556">
        <v>2</v>
      </c>
      <c r="D556" t="s">
        <v>242</v>
      </c>
      <c r="E556" s="1" t="s">
        <v>237</v>
      </c>
      <c r="F556" s="90" t="s">
        <v>237</v>
      </c>
      <c r="G556" s="1" t="s">
        <v>237</v>
      </c>
      <c r="H556" s="1" t="s">
        <v>237</v>
      </c>
      <c r="I556" s="1" t="s">
        <v>237</v>
      </c>
      <c r="J556" s="1" t="s">
        <v>237</v>
      </c>
      <c r="K556" s="1" t="s">
        <v>237</v>
      </c>
      <c r="L556" s="1" t="s">
        <v>237</v>
      </c>
      <c r="M556" s="3" t="s">
        <v>237</v>
      </c>
    </row>
    <row r="557" spans="1:13" x14ac:dyDescent="0.25">
      <c r="A557" t="s">
        <v>202</v>
      </c>
      <c r="B557" t="s">
        <v>33</v>
      </c>
      <c r="C557"/>
      <c r="D557" t="s">
        <v>200</v>
      </c>
      <c r="E557" s="1" t="s">
        <v>237</v>
      </c>
      <c r="F557" s="90" t="s">
        <v>237</v>
      </c>
      <c r="G557" s="1" t="s">
        <v>237</v>
      </c>
      <c r="H557" s="1" t="s">
        <v>237</v>
      </c>
      <c r="I557" s="1" t="s">
        <v>237</v>
      </c>
      <c r="J557" s="1" t="s">
        <v>237</v>
      </c>
      <c r="K557" s="1" t="s">
        <v>237</v>
      </c>
      <c r="L557" s="1" t="s">
        <v>237</v>
      </c>
      <c r="M557" s="3" t="s">
        <v>237</v>
      </c>
    </row>
    <row r="558" spans="1:13" x14ac:dyDescent="0.25">
      <c r="A558" t="s">
        <v>202</v>
      </c>
      <c r="B558" t="s">
        <v>33</v>
      </c>
      <c r="C558"/>
      <c r="D558" t="s">
        <v>201</v>
      </c>
      <c r="E558" s="1" t="s">
        <v>237</v>
      </c>
      <c r="F558" s="90" t="s">
        <v>237</v>
      </c>
      <c r="G558" s="1" t="s">
        <v>237</v>
      </c>
      <c r="H558" s="1" t="s">
        <v>237</v>
      </c>
      <c r="I558" s="1" t="s">
        <v>237</v>
      </c>
      <c r="J558" s="1" t="s">
        <v>237</v>
      </c>
      <c r="K558" s="1" t="s">
        <v>237</v>
      </c>
      <c r="L558" s="1" t="s">
        <v>237</v>
      </c>
      <c r="M558" s="3" t="s">
        <v>237</v>
      </c>
    </row>
    <row r="559" spans="1:13" x14ac:dyDescent="0.25">
      <c r="A559" t="s">
        <v>202</v>
      </c>
      <c r="B559" t="s">
        <v>33</v>
      </c>
      <c r="C559" t="s">
        <v>326</v>
      </c>
      <c r="D559"/>
      <c r="E559" s="1" t="s">
        <v>237</v>
      </c>
      <c r="F559" s="90" t="s">
        <v>237</v>
      </c>
      <c r="G559" s="1" t="s">
        <v>237</v>
      </c>
      <c r="H559" s="1" t="s">
        <v>237</v>
      </c>
      <c r="I559" s="1" t="s">
        <v>237</v>
      </c>
      <c r="J559" s="1" t="s">
        <v>237</v>
      </c>
      <c r="K559" s="1" t="s">
        <v>237</v>
      </c>
      <c r="L559" s="1" t="s">
        <v>237</v>
      </c>
      <c r="M559" s="3" t="s">
        <v>237</v>
      </c>
    </row>
    <row r="560" spans="1:13" x14ac:dyDescent="0.25">
      <c r="C560"/>
      <c r="D560"/>
      <c r="F560" s="90"/>
      <c r="G560" s="1"/>
      <c r="H560" s="1"/>
      <c r="K560" s="1"/>
      <c r="M560" s="3"/>
    </row>
    <row r="561" spans="1:13" x14ac:dyDescent="0.25">
      <c r="A561" t="s">
        <v>202</v>
      </c>
      <c r="B561" t="s">
        <v>33</v>
      </c>
      <c r="C561">
        <v>3</v>
      </c>
      <c r="D561" t="s">
        <v>242</v>
      </c>
      <c r="E561" s="1" t="s">
        <v>237</v>
      </c>
      <c r="F561" s="90" t="s">
        <v>237</v>
      </c>
      <c r="G561" s="1" t="s">
        <v>237</v>
      </c>
      <c r="H561" s="1" t="s">
        <v>237</v>
      </c>
      <c r="I561" s="1" t="s">
        <v>237</v>
      </c>
      <c r="J561" s="1" t="s">
        <v>237</v>
      </c>
      <c r="K561" s="1" t="s">
        <v>237</v>
      </c>
      <c r="L561" s="1" t="s">
        <v>237</v>
      </c>
      <c r="M561" s="3" t="s">
        <v>237</v>
      </c>
    </row>
    <row r="562" spans="1:13" x14ac:dyDescent="0.25">
      <c r="A562" t="s">
        <v>202</v>
      </c>
      <c r="B562" t="s">
        <v>33</v>
      </c>
      <c r="C562"/>
      <c r="D562" t="s">
        <v>200</v>
      </c>
      <c r="E562" s="1" t="s">
        <v>237</v>
      </c>
      <c r="F562" s="90" t="s">
        <v>237</v>
      </c>
      <c r="G562" s="1" t="s">
        <v>237</v>
      </c>
      <c r="H562" s="1" t="s">
        <v>237</v>
      </c>
      <c r="I562" s="1" t="s">
        <v>237</v>
      </c>
      <c r="J562" s="1" t="s">
        <v>237</v>
      </c>
      <c r="K562" s="1" t="s">
        <v>237</v>
      </c>
      <c r="L562" s="1" t="s">
        <v>237</v>
      </c>
      <c r="M562" s="3" t="s">
        <v>237</v>
      </c>
    </row>
    <row r="563" spans="1:13" x14ac:dyDescent="0.25">
      <c r="A563" t="s">
        <v>202</v>
      </c>
      <c r="B563" t="s">
        <v>33</v>
      </c>
      <c r="C563"/>
      <c r="D563" t="s">
        <v>201</v>
      </c>
      <c r="E563" s="1" t="s">
        <v>237</v>
      </c>
      <c r="F563" s="90" t="s">
        <v>237</v>
      </c>
      <c r="G563" s="1" t="s">
        <v>237</v>
      </c>
      <c r="H563" s="1" t="s">
        <v>237</v>
      </c>
      <c r="I563" s="1" t="s">
        <v>237</v>
      </c>
      <c r="J563" s="1" t="s">
        <v>237</v>
      </c>
      <c r="K563" s="1" t="s">
        <v>237</v>
      </c>
      <c r="L563" s="1" t="s">
        <v>237</v>
      </c>
      <c r="M563" s="3" t="s">
        <v>237</v>
      </c>
    </row>
    <row r="564" spans="1:13" x14ac:dyDescent="0.25">
      <c r="A564" t="s">
        <v>202</v>
      </c>
      <c r="B564" t="s">
        <v>33</v>
      </c>
      <c r="C564" t="s">
        <v>327</v>
      </c>
      <c r="D564"/>
      <c r="E564" s="1" t="s">
        <v>237</v>
      </c>
      <c r="F564" s="90" t="s">
        <v>237</v>
      </c>
      <c r="G564" s="1" t="s">
        <v>237</v>
      </c>
      <c r="H564" s="1" t="s">
        <v>237</v>
      </c>
      <c r="I564" s="1" t="s">
        <v>237</v>
      </c>
      <c r="J564" s="1" t="s">
        <v>237</v>
      </c>
      <c r="K564" s="1" t="s">
        <v>237</v>
      </c>
      <c r="L564" s="1" t="s">
        <v>237</v>
      </c>
      <c r="M564" s="3" t="s">
        <v>237</v>
      </c>
    </row>
    <row r="565" spans="1:13" x14ac:dyDescent="0.25">
      <c r="C565"/>
      <c r="D565"/>
      <c r="F565" s="90"/>
      <c r="G565" s="1"/>
      <c r="H565" s="1"/>
      <c r="K565" s="1"/>
      <c r="M565" s="3"/>
    </row>
    <row r="566" spans="1:13" x14ac:dyDescent="0.25">
      <c r="A566" t="s">
        <v>202</v>
      </c>
      <c r="B566" t="s">
        <v>33</v>
      </c>
      <c r="C566">
        <v>4</v>
      </c>
      <c r="D566" t="s">
        <v>242</v>
      </c>
      <c r="E566" s="1" t="s">
        <v>237</v>
      </c>
      <c r="F566" s="90" t="s">
        <v>237</v>
      </c>
      <c r="G566" s="1" t="s">
        <v>237</v>
      </c>
      <c r="H566" s="1" t="s">
        <v>237</v>
      </c>
      <c r="I566" s="1" t="s">
        <v>237</v>
      </c>
      <c r="J566" s="1" t="s">
        <v>237</v>
      </c>
      <c r="K566" s="1" t="s">
        <v>237</v>
      </c>
      <c r="L566" s="1" t="s">
        <v>237</v>
      </c>
      <c r="M566" s="3" t="s">
        <v>237</v>
      </c>
    </row>
    <row r="567" spans="1:13" x14ac:dyDescent="0.25">
      <c r="A567" t="s">
        <v>202</v>
      </c>
      <c r="B567" t="s">
        <v>33</v>
      </c>
      <c r="C567"/>
      <c r="D567" t="s">
        <v>200</v>
      </c>
      <c r="E567" s="1" t="s">
        <v>237</v>
      </c>
      <c r="F567" s="90" t="s">
        <v>237</v>
      </c>
      <c r="G567" s="1" t="s">
        <v>237</v>
      </c>
      <c r="H567" s="1" t="s">
        <v>237</v>
      </c>
      <c r="I567" s="1" t="s">
        <v>237</v>
      </c>
      <c r="J567" s="1" t="s">
        <v>237</v>
      </c>
      <c r="K567" s="1" t="s">
        <v>237</v>
      </c>
      <c r="L567" s="1" t="s">
        <v>237</v>
      </c>
      <c r="M567" s="3" t="s">
        <v>237</v>
      </c>
    </row>
    <row r="568" spans="1:13" x14ac:dyDescent="0.25">
      <c r="A568" t="s">
        <v>202</v>
      </c>
      <c r="B568" t="s">
        <v>33</v>
      </c>
      <c r="C568"/>
      <c r="D568" t="s">
        <v>201</v>
      </c>
      <c r="E568" s="1" t="s">
        <v>237</v>
      </c>
      <c r="F568" s="90" t="s">
        <v>237</v>
      </c>
      <c r="G568" s="1" t="s">
        <v>237</v>
      </c>
      <c r="H568" s="1" t="s">
        <v>237</v>
      </c>
      <c r="I568" s="1" t="s">
        <v>237</v>
      </c>
      <c r="J568" s="1" t="s">
        <v>237</v>
      </c>
      <c r="K568" s="1" t="s">
        <v>237</v>
      </c>
      <c r="L568" s="1" t="s">
        <v>237</v>
      </c>
      <c r="M568" s="3" t="s">
        <v>237</v>
      </c>
    </row>
    <row r="569" spans="1:13" x14ac:dyDescent="0.25">
      <c r="A569" t="s">
        <v>202</v>
      </c>
      <c r="B569" t="s">
        <v>33</v>
      </c>
      <c r="C569" t="s">
        <v>328</v>
      </c>
      <c r="D569"/>
      <c r="E569" s="1" t="s">
        <v>237</v>
      </c>
      <c r="F569" s="90" t="s">
        <v>237</v>
      </c>
      <c r="G569" s="1" t="s">
        <v>237</v>
      </c>
      <c r="H569" s="1" t="s">
        <v>237</v>
      </c>
      <c r="I569" s="1" t="s">
        <v>237</v>
      </c>
      <c r="J569" s="1" t="s">
        <v>237</v>
      </c>
      <c r="K569" s="1" t="s">
        <v>237</v>
      </c>
      <c r="L569" s="1" t="s">
        <v>237</v>
      </c>
      <c r="M569" s="3" t="s">
        <v>237</v>
      </c>
    </row>
    <row r="570" spans="1:13" x14ac:dyDescent="0.25">
      <c r="C570"/>
      <c r="D570"/>
      <c r="F570" s="90"/>
      <c r="G570" s="1"/>
      <c r="H570" s="1"/>
      <c r="K570" s="1"/>
      <c r="M570" s="3"/>
    </row>
    <row r="571" spans="1:13" x14ac:dyDescent="0.25">
      <c r="A571" t="s">
        <v>202</v>
      </c>
      <c r="B571" t="s">
        <v>33</v>
      </c>
      <c r="C571">
        <v>7</v>
      </c>
      <c r="D571" t="s">
        <v>200</v>
      </c>
      <c r="E571" s="1">
        <v>0</v>
      </c>
      <c r="F571" s="90" t="s">
        <v>237</v>
      </c>
      <c r="G571" s="1">
        <v>0</v>
      </c>
      <c r="H571" s="1">
        <v>0</v>
      </c>
      <c r="I571" s="1">
        <v>0</v>
      </c>
      <c r="J571" s="1">
        <v>0</v>
      </c>
      <c r="K571" s="1">
        <v>0</v>
      </c>
      <c r="L571" s="1">
        <v>0</v>
      </c>
      <c r="M571" s="3">
        <v>0</v>
      </c>
    </row>
    <row r="572" spans="1:13" x14ac:dyDescent="0.25">
      <c r="A572" t="s">
        <v>202</v>
      </c>
      <c r="B572" t="s">
        <v>33</v>
      </c>
      <c r="C572"/>
      <c r="D572" t="s">
        <v>201</v>
      </c>
      <c r="E572" s="1">
        <v>0</v>
      </c>
      <c r="F572" s="90" t="s">
        <v>237</v>
      </c>
      <c r="G572" s="1">
        <v>0</v>
      </c>
      <c r="H572" s="1">
        <v>0</v>
      </c>
      <c r="I572" s="1">
        <v>0</v>
      </c>
      <c r="J572" s="1">
        <v>0</v>
      </c>
      <c r="K572" s="1">
        <v>0</v>
      </c>
      <c r="L572" s="1">
        <v>0</v>
      </c>
      <c r="M572" s="3">
        <v>0</v>
      </c>
    </row>
    <row r="573" spans="1:13" x14ac:dyDescent="0.25">
      <c r="A573" t="s">
        <v>202</v>
      </c>
      <c r="B573" t="s">
        <v>33</v>
      </c>
      <c r="C573" t="s">
        <v>342</v>
      </c>
      <c r="D573"/>
      <c r="E573" s="1">
        <v>0</v>
      </c>
      <c r="F573" s="90" t="s">
        <v>237</v>
      </c>
      <c r="G573" s="1">
        <v>0</v>
      </c>
      <c r="H573" s="1">
        <v>0</v>
      </c>
      <c r="I573" s="1">
        <v>0</v>
      </c>
      <c r="J573" s="1">
        <v>0</v>
      </c>
      <c r="K573" s="1">
        <v>0</v>
      </c>
      <c r="L573" s="1">
        <v>0</v>
      </c>
      <c r="M573" s="3">
        <v>0</v>
      </c>
    </row>
    <row r="574" spans="1:13" x14ac:dyDescent="0.25">
      <c r="C574"/>
      <c r="D574"/>
      <c r="F574" s="90"/>
      <c r="G574" s="1"/>
      <c r="H574" s="1"/>
      <c r="K574" s="1"/>
      <c r="M574" s="3"/>
    </row>
    <row r="575" spans="1:13" x14ac:dyDescent="0.25">
      <c r="A575" t="s">
        <v>202</v>
      </c>
      <c r="B575" t="s">
        <v>33</v>
      </c>
      <c r="C575">
        <v>8</v>
      </c>
      <c r="D575" t="s">
        <v>200</v>
      </c>
      <c r="E575" s="1">
        <v>0</v>
      </c>
      <c r="F575" s="90" t="s">
        <v>237</v>
      </c>
      <c r="G575" s="1">
        <v>0</v>
      </c>
      <c r="H575" s="1">
        <v>0</v>
      </c>
      <c r="I575" s="1">
        <v>0</v>
      </c>
      <c r="J575" s="1">
        <v>0</v>
      </c>
      <c r="K575" s="1">
        <v>0</v>
      </c>
      <c r="L575" s="1">
        <v>0</v>
      </c>
      <c r="M575" s="3">
        <v>0</v>
      </c>
    </row>
    <row r="576" spans="1:13" x14ac:dyDescent="0.25">
      <c r="A576" t="s">
        <v>202</v>
      </c>
      <c r="B576" t="s">
        <v>33</v>
      </c>
      <c r="C576"/>
      <c r="D576" t="s">
        <v>201</v>
      </c>
      <c r="E576" s="1">
        <v>0</v>
      </c>
      <c r="F576" s="90" t="s">
        <v>237</v>
      </c>
      <c r="G576" s="1">
        <v>0</v>
      </c>
      <c r="H576" s="1">
        <v>0</v>
      </c>
      <c r="I576" s="1">
        <v>0</v>
      </c>
      <c r="J576" s="1">
        <v>0</v>
      </c>
      <c r="K576" s="1">
        <v>0</v>
      </c>
      <c r="L576" s="1">
        <v>0</v>
      </c>
      <c r="M576" s="3">
        <v>0</v>
      </c>
    </row>
    <row r="577" spans="1:13" x14ac:dyDescent="0.25">
      <c r="A577" t="s">
        <v>202</v>
      </c>
      <c r="B577" t="s">
        <v>33</v>
      </c>
      <c r="C577" t="s">
        <v>343</v>
      </c>
      <c r="D577"/>
      <c r="E577" s="1">
        <v>0</v>
      </c>
      <c r="F577" s="90" t="s">
        <v>237</v>
      </c>
      <c r="G577" s="1">
        <v>0</v>
      </c>
      <c r="H577" s="1">
        <v>0</v>
      </c>
      <c r="I577" s="1">
        <v>0</v>
      </c>
      <c r="J577" s="1">
        <v>0</v>
      </c>
      <c r="K577" s="1">
        <v>0</v>
      </c>
      <c r="L577" s="1">
        <v>0</v>
      </c>
      <c r="M577" s="3">
        <v>0</v>
      </c>
    </row>
    <row r="578" spans="1:13" x14ac:dyDescent="0.25">
      <c r="C578"/>
      <c r="D578"/>
      <c r="F578" s="90"/>
      <c r="G578" s="1"/>
      <c r="H578" s="1"/>
      <c r="K578" s="1"/>
      <c r="M578" s="3"/>
    </row>
    <row r="579" spans="1:13" x14ac:dyDescent="0.25">
      <c r="A579" t="s">
        <v>202</v>
      </c>
      <c r="B579" t="s">
        <v>33</v>
      </c>
      <c r="C579">
        <v>9</v>
      </c>
      <c r="D579" t="s">
        <v>200</v>
      </c>
      <c r="E579" s="1">
        <v>0</v>
      </c>
      <c r="F579" s="90" t="s">
        <v>237</v>
      </c>
      <c r="G579" s="1">
        <v>0</v>
      </c>
      <c r="H579" s="1">
        <v>0</v>
      </c>
      <c r="I579" s="1">
        <v>0</v>
      </c>
      <c r="J579" s="1">
        <v>0</v>
      </c>
      <c r="K579" s="1">
        <v>0</v>
      </c>
      <c r="L579" s="1">
        <v>0</v>
      </c>
      <c r="M579" s="3">
        <v>0</v>
      </c>
    </row>
    <row r="580" spans="1:13" x14ac:dyDescent="0.25">
      <c r="A580" t="s">
        <v>202</v>
      </c>
      <c r="B580" t="s">
        <v>33</v>
      </c>
      <c r="C580"/>
      <c r="D580" t="s">
        <v>201</v>
      </c>
      <c r="E580" s="1">
        <v>0</v>
      </c>
      <c r="F580" s="90" t="s">
        <v>237</v>
      </c>
      <c r="G580" s="1">
        <v>0</v>
      </c>
      <c r="H580" s="1">
        <v>0</v>
      </c>
      <c r="I580" s="1">
        <v>0</v>
      </c>
      <c r="J580" s="1">
        <v>0</v>
      </c>
      <c r="K580" s="1">
        <v>0</v>
      </c>
      <c r="L580" s="1">
        <v>0</v>
      </c>
      <c r="M580" s="3">
        <v>0</v>
      </c>
    </row>
    <row r="581" spans="1:13" x14ac:dyDescent="0.25">
      <c r="A581" t="s">
        <v>202</v>
      </c>
      <c r="B581" t="s">
        <v>33</v>
      </c>
      <c r="C581" t="s">
        <v>344</v>
      </c>
      <c r="D581"/>
      <c r="E581" s="1">
        <v>0</v>
      </c>
      <c r="F581" s="90" t="s">
        <v>237</v>
      </c>
      <c r="G581" s="1">
        <v>0</v>
      </c>
      <c r="H581" s="1">
        <v>0</v>
      </c>
      <c r="I581" s="1">
        <v>0</v>
      </c>
      <c r="J581" s="1">
        <v>0</v>
      </c>
      <c r="K581" s="1">
        <v>0</v>
      </c>
      <c r="L581" s="1">
        <v>0</v>
      </c>
      <c r="M581" s="3">
        <v>0</v>
      </c>
    </row>
    <row r="582" spans="1:13" x14ac:dyDescent="0.25">
      <c r="C582"/>
      <c r="D582"/>
      <c r="F582" s="90"/>
      <c r="G582" s="1"/>
      <c r="H582" s="1"/>
      <c r="K582" s="1"/>
      <c r="M582" s="3"/>
    </row>
    <row r="583" spans="1:13" x14ac:dyDescent="0.25">
      <c r="A583" t="s">
        <v>202</v>
      </c>
      <c r="B583" t="s">
        <v>33</v>
      </c>
      <c r="C583">
        <v>10</v>
      </c>
      <c r="D583" t="s">
        <v>200</v>
      </c>
      <c r="E583" s="1">
        <v>0</v>
      </c>
      <c r="F583" s="90" t="s">
        <v>237</v>
      </c>
      <c r="G583" s="1">
        <v>0</v>
      </c>
      <c r="H583" s="1">
        <v>0</v>
      </c>
      <c r="I583" s="1">
        <v>0</v>
      </c>
      <c r="J583" s="1">
        <v>0</v>
      </c>
      <c r="K583" s="1">
        <v>0</v>
      </c>
      <c r="L583" s="1">
        <v>0</v>
      </c>
      <c r="M583" s="3">
        <v>0</v>
      </c>
    </row>
    <row r="584" spans="1:13" x14ac:dyDescent="0.25">
      <c r="A584" t="s">
        <v>202</v>
      </c>
      <c r="B584" t="s">
        <v>33</v>
      </c>
      <c r="C584"/>
      <c r="D584" t="s">
        <v>201</v>
      </c>
      <c r="E584" s="1">
        <v>0</v>
      </c>
      <c r="F584" s="90" t="s">
        <v>237</v>
      </c>
      <c r="G584" s="1">
        <v>0</v>
      </c>
      <c r="H584" s="1">
        <v>0</v>
      </c>
      <c r="I584" s="1">
        <v>0</v>
      </c>
      <c r="J584" s="1">
        <v>0</v>
      </c>
      <c r="K584" s="1">
        <v>0</v>
      </c>
      <c r="L584" s="1">
        <v>0</v>
      </c>
      <c r="M584" s="3">
        <v>0</v>
      </c>
    </row>
    <row r="585" spans="1:13" x14ac:dyDescent="0.25">
      <c r="A585" t="s">
        <v>202</v>
      </c>
      <c r="B585" t="s">
        <v>33</v>
      </c>
      <c r="C585" t="s">
        <v>345</v>
      </c>
      <c r="D585"/>
      <c r="E585" s="1">
        <v>0</v>
      </c>
      <c r="F585" s="90" t="s">
        <v>237</v>
      </c>
      <c r="G585" s="1">
        <v>0</v>
      </c>
      <c r="H585" s="1">
        <v>0</v>
      </c>
      <c r="I585" s="1">
        <v>0</v>
      </c>
      <c r="J585" s="1">
        <v>0</v>
      </c>
      <c r="K585" s="1">
        <v>0</v>
      </c>
      <c r="L585" s="1">
        <v>0</v>
      </c>
      <c r="M585" s="3">
        <v>0</v>
      </c>
    </row>
    <row r="586" spans="1:13" x14ac:dyDescent="0.25">
      <c r="C586"/>
      <c r="D586"/>
      <c r="F586" s="90"/>
      <c r="G586" s="1"/>
      <c r="H586" s="1"/>
      <c r="K586" s="1"/>
      <c r="M586" s="3"/>
    </row>
    <row r="587" spans="1:13" x14ac:dyDescent="0.25">
      <c r="A587" t="s">
        <v>202</v>
      </c>
      <c r="B587" t="s">
        <v>33</v>
      </c>
      <c r="C587" t="s">
        <v>256</v>
      </c>
      <c r="D587" t="s">
        <v>242</v>
      </c>
      <c r="E587" s="1" t="s">
        <v>237</v>
      </c>
      <c r="F587" s="90" t="s">
        <v>237</v>
      </c>
      <c r="G587" s="1" t="s">
        <v>237</v>
      </c>
      <c r="H587" s="1" t="s">
        <v>237</v>
      </c>
      <c r="I587" s="1" t="s">
        <v>237</v>
      </c>
      <c r="J587" s="1" t="s">
        <v>237</v>
      </c>
      <c r="K587" s="1" t="s">
        <v>237</v>
      </c>
      <c r="L587" s="1" t="s">
        <v>237</v>
      </c>
      <c r="M587" s="3" t="s">
        <v>237</v>
      </c>
    </row>
    <row r="588" spans="1:13" x14ac:dyDescent="0.25">
      <c r="A588" t="s">
        <v>202</v>
      </c>
      <c r="B588" t="s">
        <v>33</v>
      </c>
      <c r="C588"/>
      <c r="D588" t="s">
        <v>200</v>
      </c>
      <c r="E588" s="1" t="s">
        <v>237</v>
      </c>
      <c r="F588" s="90" t="s">
        <v>237</v>
      </c>
      <c r="G588" s="1" t="s">
        <v>237</v>
      </c>
      <c r="H588" s="1" t="s">
        <v>237</v>
      </c>
      <c r="I588" s="1" t="s">
        <v>237</v>
      </c>
      <c r="J588" s="1" t="s">
        <v>237</v>
      </c>
      <c r="K588" s="1" t="s">
        <v>237</v>
      </c>
      <c r="L588" s="1" t="s">
        <v>237</v>
      </c>
      <c r="M588" s="3" t="s">
        <v>237</v>
      </c>
    </row>
    <row r="589" spans="1:13" x14ac:dyDescent="0.25">
      <c r="A589" t="s">
        <v>202</v>
      </c>
      <c r="B589" t="s">
        <v>33</v>
      </c>
      <c r="C589"/>
      <c r="D589" t="s">
        <v>201</v>
      </c>
      <c r="E589" s="1" t="s">
        <v>237</v>
      </c>
      <c r="F589" s="90" t="s">
        <v>237</v>
      </c>
      <c r="G589" s="1" t="s">
        <v>237</v>
      </c>
      <c r="H589" s="1" t="s">
        <v>237</v>
      </c>
      <c r="I589" s="1" t="s">
        <v>237</v>
      </c>
      <c r="J589" s="1" t="s">
        <v>237</v>
      </c>
      <c r="K589" s="1" t="s">
        <v>237</v>
      </c>
      <c r="L589" s="1" t="s">
        <v>237</v>
      </c>
      <c r="M589" s="3" t="s">
        <v>237</v>
      </c>
    </row>
    <row r="590" spans="1:13" x14ac:dyDescent="0.25">
      <c r="A590" t="s">
        <v>202</v>
      </c>
      <c r="B590" t="s">
        <v>33</v>
      </c>
      <c r="C590" t="s">
        <v>257</v>
      </c>
      <c r="D590"/>
      <c r="E590" s="1" t="s">
        <v>237</v>
      </c>
      <c r="F590" s="90" t="s">
        <v>237</v>
      </c>
      <c r="G590" s="1" t="s">
        <v>237</v>
      </c>
      <c r="H590" s="1" t="s">
        <v>237</v>
      </c>
      <c r="I590" s="1" t="s">
        <v>237</v>
      </c>
      <c r="J590" s="1" t="s">
        <v>237</v>
      </c>
      <c r="K590" s="1" t="s">
        <v>237</v>
      </c>
      <c r="L590" s="1" t="s">
        <v>237</v>
      </c>
      <c r="M590" s="3" t="s">
        <v>237</v>
      </c>
    </row>
    <row r="591" spans="1:13" x14ac:dyDescent="0.25">
      <c r="C591"/>
      <c r="D591"/>
      <c r="F591" s="90"/>
      <c r="G591" s="1"/>
      <c r="H591" s="1"/>
      <c r="K591" s="1"/>
      <c r="M591" s="3"/>
    </row>
    <row r="592" spans="1:13" x14ac:dyDescent="0.25">
      <c r="A592" t="s">
        <v>202</v>
      </c>
      <c r="B592" t="s">
        <v>262</v>
      </c>
      <c r="C592"/>
      <c r="D592"/>
      <c r="E592" s="1">
        <v>3557.8399999999997</v>
      </c>
      <c r="F592" s="90">
        <v>0.14279999999999998</v>
      </c>
      <c r="G592" s="1">
        <v>2939.0804060000009</v>
      </c>
      <c r="H592" s="1">
        <v>1.537973760041017</v>
      </c>
      <c r="I592" s="1">
        <v>7458</v>
      </c>
      <c r="J592" s="1">
        <v>1.0029762278049603</v>
      </c>
      <c r="K592" s="1">
        <v>4864.3807837599988</v>
      </c>
      <c r="L592" s="1">
        <v>1925.3003777600004</v>
      </c>
      <c r="M592" s="3">
        <v>0.23892403789928049</v>
      </c>
    </row>
    <row r="593" spans="1:13" x14ac:dyDescent="0.25">
      <c r="A593" t="s">
        <v>239</v>
      </c>
      <c r="C593"/>
      <c r="D593"/>
      <c r="E593" s="1">
        <v>10255.920000000002</v>
      </c>
      <c r="F593" s="90">
        <v>0.13676470588235298</v>
      </c>
      <c r="G593" s="1">
        <v>8656.5614939999978</v>
      </c>
      <c r="H593" s="1">
        <v>1.1999988147381819</v>
      </c>
      <c r="I593" s="1">
        <v>20762</v>
      </c>
      <c r="J593" s="1">
        <v>0.78217063681653376</v>
      </c>
      <c r="K593" s="1">
        <v>13522.753540240003</v>
      </c>
      <c r="L593" s="1">
        <v>4866.1920462400003</v>
      </c>
      <c r="M593" s="3">
        <v>0.18361518777135358</v>
      </c>
    </row>
    <row r="594" spans="1:13" x14ac:dyDescent="0.25">
      <c r="A594" t="s">
        <v>242</v>
      </c>
      <c r="B594" t="s">
        <v>242</v>
      </c>
      <c r="C594" t="s">
        <v>99</v>
      </c>
      <c r="D594" t="s">
        <v>242</v>
      </c>
      <c r="E594" s="1" t="s">
        <v>237</v>
      </c>
      <c r="F594" s="90" t="s">
        <v>237</v>
      </c>
      <c r="G594" s="1" t="s">
        <v>237</v>
      </c>
      <c r="H594" s="1" t="s">
        <v>237</v>
      </c>
      <c r="I594" s="1" t="s">
        <v>237</v>
      </c>
      <c r="J594" s="1" t="s">
        <v>237</v>
      </c>
      <c r="K594" s="1" t="s">
        <v>237</v>
      </c>
      <c r="L594" s="1" t="s">
        <v>237</v>
      </c>
      <c r="M594" s="3" t="s">
        <v>237</v>
      </c>
    </row>
    <row r="595" spans="1:13" x14ac:dyDescent="0.25">
      <c r="A595" t="s">
        <v>242</v>
      </c>
      <c r="B595" t="s">
        <v>242</v>
      </c>
      <c r="C595"/>
      <c r="D595" t="s">
        <v>200</v>
      </c>
      <c r="E595" s="1" t="s">
        <v>237</v>
      </c>
      <c r="F595" s="90" t="s">
        <v>237</v>
      </c>
      <c r="G595" s="1" t="s">
        <v>237</v>
      </c>
      <c r="H595" s="1" t="s">
        <v>237</v>
      </c>
      <c r="I595" s="1" t="s">
        <v>237</v>
      </c>
      <c r="J595" s="1" t="s">
        <v>237</v>
      </c>
      <c r="K595" s="1" t="s">
        <v>237</v>
      </c>
      <c r="L595" s="1" t="s">
        <v>237</v>
      </c>
      <c r="M595" s="3" t="s">
        <v>237</v>
      </c>
    </row>
    <row r="596" spans="1:13" x14ac:dyDescent="0.25">
      <c r="A596" t="s">
        <v>242</v>
      </c>
      <c r="B596" t="s">
        <v>242</v>
      </c>
      <c r="C596"/>
      <c r="D596" t="s">
        <v>201</v>
      </c>
      <c r="E596" s="1" t="s">
        <v>237</v>
      </c>
      <c r="F596" s="90" t="s">
        <v>237</v>
      </c>
      <c r="G596" s="1" t="s">
        <v>237</v>
      </c>
      <c r="H596" s="1" t="s">
        <v>237</v>
      </c>
      <c r="I596" s="1" t="s">
        <v>237</v>
      </c>
      <c r="J596" s="1" t="s">
        <v>237</v>
      </c>
      <c r="K596" s="1" t="s">
        <v>237</v>
      </c>
      <c r="L596" s="1" t="s">
        <v>237</v>
      </c>
      <c r="M596" s="3" t="s">
        <v>237</v>
      </c>
    </row>
    <row r="597" spans="1:13" x14ac:dyDescent="0.25">
      <c r="A597" t="s">
        <v>242</v>
      </c>
      <c r="B597" t="s">
        <v>242</v>
      </c>
      <c r="C597" t="s">
        <v>266</v>
      </c>
      <c r="D597"/>
      <c r="E597" s="1" t="s">
        <v>237</v>
      </c>
      <c r="F597" s="90" t="s">
        <v>237</v>
      </c>
      <c r="G597" s="1" t="s">
        <v>237</v>
      </c>
      <c r="H597" s="1" t="s">
        <v>237</v>
      </c>
      <c r="I597" s="1" t="s">
        <v>237</v>
      </c>
      <c r="J597" s="1" t="s">
        <v>237</v>
      </c>
      <c r="K597" s="1" t="s">
        <v>237</v>
      </c>
      <c r="L597" s="1" t="s">
        <v>237</v>
      </c>
      <c r="M597" s="3" t="s">
        <v>237</v>
      </c>
    </row>
    <row r="598" spans="1:13" x14ac:dyDescent="0.25">
      <c r="C598"/>
      <c r="D598"/>
      <c r="F598" s="90"/>
      <c r="G598" s="1"/>
      <c r="H598" s="1"/>
      <c r="K598" s="1"/>
      <c r="M598" s="3"/>
    </row>
    <row r="599" spans="1:13" x14ac:dyDescent="0.25">
      <c r="A599" t="s">
        <v>242</v>
      </c>
      <c r="B599" t="s">
        <v>242</v>
      </c>
      <c r="C599" t="s">
        <v>205</v>
      </c>
      <c r="D599" t="s">
        <v>242</v>
      </c>
      <c r="E599" s="1" t="s">
        <v>237</v>
      </c>
      <c r="F599" s="90" t="s">
        <v>237</v>
      </c>
      <c r="G599" s="1" t="s">
        <v>237</v>
      </c>
      <c r="H599" s="1" t="s">
        <v>237</v>
      </c>
      <c r="I599" s="1" t="s">
        <v>237</v>
      </c>
      <c r="J599" s="1" t="s">
        <v>237</v>
      </c>
      <c r="K599" s="1" t="s">
        <v>237</v>
      </c>
      <c r="L599" s="1" t="s">
        <v>237</v>
      </c>
      <c r="M599" s="3" t="s">
        <v>237</v>
      </c>
    </row>
    <row r="600" spans="1:13" x14ac:dyDescent="0.25">
      <c r="A600" t="s">
        <v>242</v>
      </c>
      <c r="B600" t="s">
        <v>242</v>
      </c>
      <c r="C600"/>
      <c r="D600" t="s">
        <v>200</v>
      </c>
      <c r="E600" s="1" t="s">
        <v>237</v>
      </c>
      <c r="F600" s="90" t="s">
        <v>237</v>
      </c>
      <c r="G600" s="1" t="s">
        <v>237</v>
      </c>
      <c r="H600" s="1" t="s">
        <v>237</v>
      </c>
      <c r="I600" s="1" t="s">
        <v>237</v>
      </c>
      <c r="J600" s="1" t="s">
        <v>237</v>
      </c>
      <c r="K600" s="1" t="s">
        <v>237</v>
      </c>
      <c r="L600" s="1" t="s">
        <v>237</v>
      </c>
      <c r="M600" s="3" t="s">
        <v>237</v>
      </c>
    </row>
    <row r="601" spans="1:13" x14ac:dyDescent="0.25">
      <c r="A601" t="s">
        <v>242</v>
      </c>
      <c r="B601" t="s">
        <v>242</v>
      </c>
      <c r="C601"/>
      <c r="D601" t="s">
        <v>201</v>
      </c>
      <c r="E601" s="1" t="s">
        <v>237</v>
      </c>
      <c r="F601" s="90" t="s">
        <v>237</v>
      </c>
      <c r="G601" s="1" t="s">
        <v>237</v>
      </c>
      <c r="H601" s="1" t="s">
        <v>237</v>
      </c>
      <c r="I601" s="1" t="s">
        <v>237</v>
      </c>
      <c r="J601" s="1" t="s">
        <v>237</v>
      </c>
      <c r="K601" s="1" t="s">
        <v>237</v>
      </c>
      <c r="L601" s="1" t="s">
        <v>237</v>
      </c>
      <c r="M601" s="3" t="s">
        <v>237</v>
      </c>
    </row>
    <row r="602" spans="1:13" x14ac:dyDescent="0.25">
      <c r="A602" t="s">
        <v>242</v>
      </c>
      <c r="B602" t="s">
        <v>242</v>
      </c>
      <c r="C602" t="s">
        <v>248</v>
      </c>
      <c r="D602"/>
      <c r="E602" s="1" t="s">
        <v>237</v>
      </c>
      <c r="F602" s="90" t="s">
        <v>237</v>
      </c>
      <c r="G602" s="1" t="s">
        <v>237</v>
      </c>
      <c r="H602" s="1" t="s">
        <v>237</v>
      </c>
      <c r="I602" s="1" t="s">
        <v>237</v>
      </c>
      <c r="J602" s="1" t="s">
        <v>237</v>
      </c>
      <c r="K602" s="1" t="s">
        <v>237</v>
      </c>
      <c r="L602" s="1" t="s">
        <v>237</v>
      </c>
      <c r="M602" s="3" t="s">
        <v>237</v>
      </c>
    </row>
    <row r="603" spans="1:13" x14ac:dyDescent="0.25">
      <c r="C603"/>
      <c r="D603"/>
      <c r="F603" s="90"/>
      <c r="G603" s="1"/>
      <c r="H603" s="1"/>
      <c r="K603" s="1"/>
      <c r="M603" s="3"/>
    </row>
    <row r="604" spans="1:13" x14ac:dyDescent="0.25">
      <c r="A604" t="s">
        <v>242</v>
      </c>
      <c r="B604" t="s">
        <v>242</v>
      </c>
      <c r="C604" t="s">
        <v>54</v>
      </c>
      <c r="D604" t="s">
        <v>242</v>
      </c>
      <c r="E604" s="1" t="s">
        <v>237</v>
      </c>
      <c r="F604" s="90" t="s">
        <v>237</v>
      </c>
      <c r="G604" s="1" t="s">
        <v>237</v>
      </c>
      <c r="H604" s="1" t="s">
        <v>237</v>
      </c>
      <c r="I604" s="1" t="s">
        <v>237</v>
      </c>
      <c r="J604" s="1" t="s">
        <v>237</v>
      </c>
      <c r="K604" s="1" t="s">
        <v>237</v>
      </c>
      <c r="L604" s="1" t="s">
        <v>237</v>
      </c>
      <c r="M604" s="3" t="s">
        <v>237</v>
      </c>
    </row>
    <row r="605" spans="1:13" x14ac:dyDescent="0.25">
      <c r="A605" t="s">
        <v>242</v>
      </c>
      <c r="B605" t="s">
        <v>242</v>
      </c>
      <c r="C605"/>
      <c r="D605" t="s">
        <v>200</v>
      </c>
      <c r="E605" s="1" t="s">
        <v>237</v>
      </c>
      <c r="F605" s="90" t="s">
        <v>237</v>
      </c>
      <c r="G605" s="1" t="s">
        <v>237</v>
      </c>
      <c r="H605" s="1" t="s">
        <v>237</v>
      </c>
      <c r="I605" s="1" t="s">
        <v>237</v>
      </c>
      <c r="J605" s="1" t="s">
        <v>237</v>
      </c>
      <c r="K605" s="1" t="s">
        <v>237</v>
      </c>
      <c r="L605" s="1" t="s">
        <v>237</v>
      </c>
      <c r="M605" s="3" t="s">
        <v>237</v>
      </c>
    </row>
    <row r="606" spans="1:13" x14ac:dyDescent="0.25">
      <c r="A606" t="s">
        <v>242</v>
      </c>
      <c r="B606" t="s">
        <v>242</v>
      </c>
      <c r="C606"/>
      <c r="D606" t="s">
        <v>201</v>
      </c>
      <c r="E606" s="1" t="s">
        <v>237</v>
      </c>
      <c r="F606" s="90" t="s">
        <v>237</v>
      </c>
      <c r="G606" s="1" t="s">
        <v>237</v>
      </c>
      <c r="H606" s="1" t="s">
        <v>237</v>
      </c>
      <c r="I606" s="1" t="s">
        <v>237</v>
      </c>
      <c r="J606" s="1" t="s">
        <v>237</v>
      </c>
      <c r="K606" s="1" t="s">
        <v>237</v>
      </c>
      <c r="L606" s="1" t="s">
        <v>237</v>
      </c>
      <c r="M606" s="3" t="s">
        <v>237</v>
      </c>
    </row>
    <row r="607" spans="1:13" x14ac:dyDescent="0.25">
      <c r="A607" t="s">
        <v>242</v>
      </c>
      <c r="B607" t="s">
        <v>242</v>
      </c>
      <c r="C607" t="s">
        <v>249</v>
      </c>
      <c r="D607"/>
      <c r="E607" s="1" t="s">
        <v>237</v>
      </c>
      <c r="F607" s="90" t="s">
        <v>237</v>
      </c>
      <c r="G607" s="1" t="s">
        <v>237</v>
      </c>
      <c r="H607" s="1" t="s">
        <v>237</v>
      </c>
      <c r="I607" s="1" t="s">
        <v>237</v>
      </c>
      <c r="J607" s="1" t="s">
        <v>237</v>
      </c>
      <c r="K607" s="1" t="s">
        <v>237</v>
      </c>
      <c r="L607" s="1" t="s">
        <v>237</v>
      </c>
      <c r="M607" s="3" t="s">
        <v>237</v>
      </c>
    </row>
    <row r="608" spans="1:13" x14ac:dyDescent="0.25">
      <c r="C608"/>
      <c r="D608"/>
      <c r="F608" s="90"/>
      <c r="G608" s="1"/>
      <c r="H608" s="1"/>
      <c r="K608" s="1"/>
      <c r="M608" s="3"/>
    </row>
    <row r="609" spans="1:13" x14ac:dyDescent="0.25">
      <c r="A609" t="s">
        <v>242</v>
      </c>
      <c r="B609" t="s">
        <v>242</v>
      </c>
      <c r="C609" t="s">
        <v>23</v>
      </c>
      <c r="D609" t="s">
        <v>242</v>
      </c>
      <c r="E609" s="1" t="s">
        <v>237</v>
      </c>
      <c r="F609" s="90" t="s">
        <v>237</v>
      </c>
      <c r="G609" s="1" t="s">
        <v>237</v>
      </c>
      <c r="H609" s="1" t="s">
        <v>237</v>
      </c>
      <c r="I609" s="1" t="s">
        <v>237</v>
      </c>
      <c r="J609" s="1" t="s">
        <v>237</v>
      </c>
      <c r="K609" s="1" t="s">
        <v>237</v>
      </c>
      <c r="L609" s="1" t="s">
        <v>237</v>
      </c>
      <c r="M609" s="3" t="s">
        <v>237</v>
      </c>
    </row>
    <row r="610" spans="1:13" x14ac:dyDescent="0.25">
      <c r="A610" t="s">
        <v>242</v>
      </c>
      <c r="B610" t="s">
        <v>242</v>
      </c>
      <c r="C610"/>
      <c r="D610" t="s">
        <v>200</v>
      </c>
      <c r="E610" s="1" t="s">
        <v>237</v>
      </c>
      <c r="F610" s="90" t="s">
        <v>237</v>
      </c>
      <c r="G610" s="1" t="s">
        <v>237</v>
      </c>
      <c r="H610" s="1" t="s">
        <v>237</v>
      </c>
      <c r="I610" s="1" t="s">
        <v>237</v>
      </c>
      <c r="J610" s="1" t="s">
        <v>237</v>
      </c>
      <c r="K610" s="1" t="s">
        <v>237</v>
      </c>
      <c r="L610" s="1" t="s">
        <v>237</v>
      </c>
      <c r="M610" s="3" t="s">
        <v>237</v>
      </c>
    </row>
    <row r="611" spans="1:13" x14ac:dyDescent="0.25">
      <c r="A611" t="s">
        <v>242</v>
      </c>
      <c r="B611" t="s">
        <v>242</v>
      </c>
      <c r="C611"/>
      <c r="D611" t="s">
        <v>201</v>
      </c>
      <c r="E611" s="1" t="s">
        <v>237</v>
      </c>
      <c r="F611" s="90" t="s">
        <v>237</v>
      </c>
      <c r="G611" s="1" t="s">
        <v>237</v>
      </c>
      <c r="H611" s="1" t="s">
        <v>237</v>
      </c>
      <c r="I611" s="1" t="s">
        <v>237</v>
      </c>
      <c r="J611" s="1" t="s">
        <v>237</v>
      </c>
      <c r="K611" s="1" t="s">
        <v>237</v>
      </c>
      <c r="L611" s="1" t="s">
        <v>237</v>
      </c>
      <c r="M611" s="3" t="s">
        <v>237</v>
      </c>
    </row>
    <row r="612" spans="1:13" x14ac:dyDescent="0.25">
      <c r="A612" t="s">
        <v>242</v>
      </c>
      <c r="B612" t="s">
        <v>242</v>
      </c>
      <c r="C612" t="s">
        <v>250</v>
      </c>
      <c r="D612"/>
      <c r="E612" s="1" t="s">
        <v>237</v>
      </c>
      <c r="F612" s="90" t="s">
        <v>237</v>
      </c>
      <c r="G612" s="1" t="s">
        <v>237</v>
      </c>
      <c r="H612" s="1" t="s">
        <v>237</v>
      </c>
      <c r="I612" s="1" t="s">
        <v>237</v>
      </c>
      <c r="J612" s="1" t="s">
        <v>237</v>
      </c>
      <c r="K612" s="1" t="s">
        <v>237</v>
      </c>
      <c r="L612" s="1" t="s">
        <v>237</v>
      </c>
      <c r="M612" s="3" t="s">
        <v>237</v>
      </c>
    </row>
    <row r="613" spans="1:13" x14ac:dyDescent="0.25">
      <c r="C613"/>
      <c r="D613"/>
      <c r="F613" s="90"/>
      <c r="G613" s="1"/>
      <c r="H613" s="1"/>
      <c r="K613" s="1"/>
      <c r="M613" s="3"/>
    </row>
    <row r="614" spans="1:13" x14ac:dyDescent="0.25">
      <c r="A614" t="s">
        <v>242</v>
      </c>
      <c r="B614" t="s">
        <v>242</v>
      </c>
      <c r="C614" t="s">
        <v>222</v>
      </c>
      <c r="D614" t="s">
        <v>242</v>
      </c>
      <c r="E614" s="1" t="s">
        <v>237</v>
      </c>
      <c r="F614" s="90" t="s">
        <v>237</v>
      </c>
      <c r="G614" s="1" t="s">
        <v>237</v>
      </c>
      <c r="H614" s="1" t="s">
        <v>237</v>
      </c>
      <c r="I614" s="1" t="s">
        <v>237</v>
      </c>
      <c r="J614" s="1" t="s">
        <v>237</v>
      </c>
      <c r="K614" s="1" t="s">
        <v>237</v>
      </c>
      <c r="L614" s="1" t="s">
        <v>237</v>
      </c>
      <c r="M614" s="3" t="s">
        <v>237</v>
      </c>
    </row>
    <row r="615" spans="1:13" x14ac:dyDescent="0.25">
      <c r="A615" t="s">
        <v>242</v>
      </c>
      <c r="B615" t="s">
        <v>242</v>
      </c>
      <c r="C615"/>
      <c r="D615" t="s">
        <v>200</v>
      </c>
      <c r="E615" s="1" t="s">
        <v>237</v>
      </c>
      <c r="F615" s="90" t="s">
        <v>237</v>
      </c>
      <c r="G615" s="1" t="s">
        <v>237</v>
      </c>
      <c r="H615" s="1" t="s">
        <v>237</v>
      </c>
      <c r="I615" s="1" t="s">
        <v>237</v>
      </c>
      <c r="J615" s="1" t="s">
        <v>237</v>
      </c>
      <c r="K615" s="1" t="s">
        <v>237</v>
      </c>
      <c r="L615" s="1" t="s">
        <v>237</v>
      </c>
      <c r="M615" s="3" t="s">
        <v>237</v>
      </c>
    </row>
    <row r="616" spans="1:13" x14ac:dyDescent="0.25">
      <c r="A616" t="s">
        <v>242</v>
      </c>
      <c r="B616" t="s">
        <v>242</v>
      </c>
      <c r="C616"/>
      <c r="D616" t="s">
        <v>201</v>
      </c>
      <c r="E616" s="1" t="s">
        <v>237</v>
      </c>
      <c r="F616" s="90" t="s">
        <v>237</v>
      </c>
      <c r="G616" s="1" t="s">
        <v>237</v>
      </c>
      <c r="H616" s="1" t="s">
        <v>237</v>
      </c>
      <c r="I616" s="1" t="s">
        <v>237</v>
      </c>
      <c r="J616" s="1" t="s">
        <v>237</v>
      </c>
      <c r="K616" s="1" t="s">
        <v>237</v>
      </c>
      <c r="L616" s="1" t="s">
        <v>237</v>
      </c>
      <c r="M616" s="3" t="s">
        <v>237</v>
      </c>
    </row>
    <row r="617" spans="1:13" x14ac:dyDescent="0.25">
      <c r="A617" t="s">
        <v>242</v>
      </c>
      <c r="B617" t="s">
        <v>242</v>
      </c>
      <c r="C617" t="s">
        <v>251</v>
      </c>
      <c r="D617"/>
      <c r="E617" s="1" t="s">
        <v>237</v>
      </c>
      <c r="F617" s="90" t="s">
        <v>237</v>
      </c>
      <c r="G617" s="1" t="s">
        <v>237</v>
      </c>
      <c r="H617" s="1" t="s">
        <v>237</v>
      </c>
      <c r="I617" s="1" t="s">
        <v>237</v>
      </c>
      <c r="J617" s="1" t="s">
        <v>237</v>
      </c>
      <c r="K617" s="1" t="s">
        <v>237</v>
      </c>
      <c r="L617" s="1" t="s">
        <v>237</v>
      </c>
      <c r="M617" s="3" t="s">
        <v>237</v>
      </c>
    </row>
    <row r="618" spans="1:13" x14ac:dyDescent="0.25">
      <c r="C618"/>
      <c r="D618"/>
      <c r="F618" s="90"/>
      <c r="G618" s="1"/>
      <c r="H618" s="1"/>
      <c r="K618" s="1"/>
      <c r="M618" s="3"/>
    </row>
    <row r="619" spans="1:13" x14ac:dyDescent="0.25">
      <c r="A619" t="s">
        <v>242</v>
      </c>
      <c r="B619" t="s">
        <v>242</v>
      </c>
      <c r="C619" t="s">
        <v>242</v>
      </c>
      <c r="D619" t="s">
        <v>242</v>
      </c>
      <c r="E619" s="1" t="s">
        <v>237</v>
      </c>
      <c r="F619" s="90" t="s">
        <v>237</v>
      </c>
      <c r="G619" s="1" t="s">
        <v>237</v>
      </c>
      <c r="H619" s="1" t="s">
        <v>237</v>
      </c>
      <c r="I619" s="1" t="s">
        <v>237</v>
      </c>
      <c r="J619" s="1" t="s">
        <v>237</v>
      </c>
      <c r="K619" s="1" t="s">
        <v>237</v>
      </c>
      <c r="L619" s="1" t="s">
        <v>237</v>
      </c>
      <c r="M619" s="3" t="s">
        <v>237</v>
      </c>
    </row>
    <row r="620" spans="1:13" x14ac:dyDescent="0.25">
      <c r="A620" t="s">
        <v>242</v>
      </c>
      <c r="B620" t="s">
        <v>242</v>
      </c>
      <c r="C620" t="s">
        <v>247</v>
      </c>
      <c r="D620"/>
      <c r="E620" s="1" t="s">
        <v>237</v>
      </c>
      <c r="F620" s="90" t="s">
        <v>237</v>
      </c>
      <c r="G620" s="1" t="s">
        <v>237</v>
      </c>
      <c r="H620" s="1" t="s">
        <v>237</v>
      </c>
      <c r="I620" s="1" t="s">
        <v>237</v>
      </c>
      <c r="J620" s="1" t="s">
        <v>237</v>
      </c>
      <c r="K620" s="1" t="s">
        <v>237</v>
      </c>
      <c r="L620" s="1" t="s">
        <v>237</v>
      </c>
      <c r="M620" s="3" t="s">
        <v>237</v>
      </c>
    </row>
    <row r="621" spans="1:13" x14ac:dyDescent="0.25">
      <c r="C621"/>
      <c r="D621"/>
      <c r="F621" s="90"/>
      <c r="G621" s="1"/>
      <c r="H621" s="1"/>
      <c r="K621" s="1"/>
      <c r="M621" s="3"/>
    </row>
    <row r="622" spans="1:13" x14ac:dyDescent="0.25">
      <c r="A622" t="s">
        <v>242</v>
      </c>
      <c r="B622" t="s">
        <v>242</v>
      </c>
      <c r="C622" t="s">
        <v>203</v>
      </c>
      <c r="D622" t="s">
        <v>242</v>
      </c>
      <c r="E622" s="1" t="s">
        <v>237</v>
      </c>
      <c r="F622" s="90" t="s">
        <v>237</v>
      </c>
      <c r="G622" s="1" t="s">
        <v>237</v>
      </c>
      <c r="H622" s="1" t="s">
        <v>237</v>
      </c>
      <c r="I622" s="1" t="s">
        <v>237</v>
      </c>
      <c r="J622" s="1" t="s">
        <v>237</v>
      </c>
      <c r="K622" s="1" t="s">
        <v>237</v>
      </c>
      <c r="L622" s="1" t="s">
        <v>237</v>
      </c>
      <c r="M622" s="3" t="s">
        <v>237</v>
      </c>
    </row>
    <row r="623" spans="1:13" x14ac:dyDescent="0.25">
      <c r="A623" t="s">
        <v>242</v>
      </c>
      <c r="B623" t="s">
        <v>242</v>
      </c>
      <c r="C623"/>
      <c r="D623" t="s">
        <v>200</v>
      </c>
      <c r="E623" s="1" t="s">
        <v>237</v>
      </c>
      <c r="F623" s="90" t="s">
        <v>237</v>
      </c>
      <c r="G623" s="1" t="s">
        <v>237</v>
      </c>
      <c r="H623" s="1" t="s">
        <v>237</v>
      </c>
      <c r="I623" s="1" t="s">
        <v>237</v>
      </c>
      <c r="J623" s="1" t="s">
        <v>237</v>
      </c>
      <c r="K623" s="1" t="s">
        <v>237</v>
      </c>
      <c r="L623" s="1" t="s">
        <v>237</v>
      </c>
      <c r="M623" s="3" t="s">
        <v>237</v>
      </c>
    </row>
    <row r="624" spans="1:13" x14ac:dyDescent="0.25">
      <c r="A624" t="s">
        <v>242</v>
      </c>
      <c r="B624" t="s">
        <v>242</v>
      </c>
      <c r="C624"/>
      <c r="D624" t="s">
        <v>201</v>
      </c>
      <c r="E624" s="1" t="s">
        <v>237</v>
      </c>
      <c r="F624" s="90" t="s">
        <v>237</v>
      </c>
      <c r="G624" s="1" t="s">
        <v>237</v>
      </c>
      <c r="H624" s="1" t="s">
        <v>237</v>
      </c>
      <c r="I624" s="1" t="s">
        <v>237</v>
      </c>
      <c r="J624" s="1" t="s">
        <v>237</v>
      </c>
      <c r="K624" s="1" t="s">
        <v>237</v>
      </c>
      <c r="L624" s="1" t="s">
        <v>237</v>
      </c>
      <c r="M624" s="3" t="s">
        <v>237</v>
      </c>
    </row>
    <row r="625" spans="1:13" x14ac:dyDescent="0.25">
      <c r="A625" t="s">
        <v>242</v>
      </c>
      <c r="B625" t="s">
        <v>242</v>
      </c>
      <c r="C625" t="s">
        <v>252</v>
      </c>
      <c r="D625"/>
      <c r="E625" s="1" t="s">
        <v>237</v>
      </c>
      <c r="F625" s="90" t="s">
        <v>237</v>
      </c>
      <c r="G625" s="1" t="s">
        <v>237</v>
      </c>
      <c r="H625" s="1" t="s">
        <v>237</v>
      </c>
      <c r="I625" s="1" t="s">
        <v>237</v>
      </c>
      <c r="J625" s="1" t="s">
        <v>237</v>
      </c>
      <c r="K625" s="1" t="s">
        <v>237</v>
      </c>
      <c r="L625" s="1" t="s">
        <v>237</v>
      </c>
      <c r="M625" s="3" t="s">
        <v>237</v>
      </c>
    </row>
    <row r="626" spans="1:13" x14ac:dyDescent="0.25">
      <c r="C626"/>
      <c r="D626"/>
      <c r="F626" s="90"/>
      <c r="G626" s="1"/>
      <c r="H626" s="1"/>
      <c r="K626" s="1"/>
      <c r="M626" s="3"/>
    </row>
    <row r="627" spans="1:13" x14ac:dyDescent="0.25">
      <c r="A627" t="s">
        <v>242</v>
      </c>
      <c r="B627" t="s">
        <v>242</v>
      </c>
      <c r="C627" t="s">
        <v>204</v>
      </c>
      <c r="D627" t="s">
        <v>242</v>
      </c>
      <c r="E627" s="1" t="s">
        <v>237</v>
      </c>
      <c r="F627" s="90" t="s">
        <v>237</v>
      </c>
      <c r="G627" s="1" t="s">
        <v>237</v>
      </c>
      <c r="H627" s="1" t="s">
        <v>237</v>
      </c>
      <c r="I627" s="1" t="s">
        <v>237</v>
      </c>
      <c r="J627" s="1" t="s">
        <v>237</v>
      </c>
      <c r="K627" s="1" t="s">
        <v>237</v>
      </c>
      <c r="L627" s="1" t="s">
        <v>237</v>
      </c>
      <c r="M627" s="3" t="s">
        <v>237</v>
      </c>
    </row>
    <row r="628" spans="1:13" x14ac:dyDescent="0.25">
      <c r="A628" t="s">
        <v>242</v>
      </c>
      <c r="B628" t="s">
        <v>242</v>
      </c>
      <c r="C628"/>
      <c r="D628" t="s">
        <v>200</v>
      </c>
      <c r="E628" s="1" t="s">
        <v>237</v>
      </c>
      <c r="F628" s="90" t="s">
        <v>237</v>
      </c>
      <c r="G628" s="1" t="s">
        <v>237</v>
      </c>
      <c r="H628" s="1" t="s">
        <v>237</v>
      </c>
      <c r="I628" s="1" t="s">
        <v>237</v>
      </c>
      <c r="J628" s="1" t="s">
        <v>237</v>
      </c>
      <c r="K628" s="1" t="s">
        <v>237</v>
      </c>
      <c r="L628" s="1" t="s">
        <v>237</v>
      </c>
      <c r="M628" s="3" t="s">
        <v>237</v>
      </c>
    </row>
    <row r="629" spans="1:13" x14ac:dyDescent="0.25">
      <c r="A629" t="s">
        <v>242</v>
      </c>
      <c r="B629" t="s">
        <v>242</v>
      </c>
      <c r="C629"/>
      <c r="D629" t="s">
        <v>201</v>
      </c>
      <c r="E629" s="1" t="s">
        <v>237</v>
      </c>
      <c r="F629" s="90" t="s">
        <v>237</v>
      </c>
      <c r="G629" s="1" t="s">
        <v>237</v>
      </c>
      <c r="H629" s="1" t="s">
        <v>237</v>
      </c>
      <c r="I629" s="1" t="s">
        <v>237</v>
      </c>
      <c r="J629" s="1" t="s">
        <v>237</v>
      </c>
      <c r="K629" s="1" t="s">
        <v>237</v>
      </c>
      <c r="L629" s="1" t="s">
        <v>237</v>
      </c>
      <c r="M629" s="3" t="s">
        <v>237</v>
      </c>
    </row>
    <row r="630" spans="1:13" x14ac:dyDescent="0.25">
      <c r="A630" t="s">
        <v>242</v>
      </c>
      <c r="B630" t="s">
        <v>242</v>
      </c>
      <c r="C630" t="s">
        <v>253</v>
      </c>
      <c r="D630"/>
      <c r="E630" s="1" t="s">
        <v>237</v>
      </c>
      <c r="F630" s="90" t="s">
        <v>237</v>
      </c>
      <c r="G630" s="1" t="s">
        <v>237</v>
      </c>
      <c r="H630" s="1" t="s">
        <v>237</v>
      </c>
      <c r="I630" s="1" t="s">
        <v>237</v>
      </c>
      <c r="J630" s="1" t="s">
        <v>237</v>
      </c>
      <c r="K630" s="1" t="s">
        <v>237</v>
      </c>
      <c r="L630" s="1" t="s">
        <v>237</v>
      </c>
      <c r="M630" s="3" t="s">
        <v>237</v>
      </c>
    </row>
    <row r="631" spans="1:13" x14ac:dyDescent="0.25">
      <c r="C631"/>
      <c r="D631"/>
      <c r="F631" s="90"/>
      <c r="G631" s="1"/>
      <c r="H631" s="1"/>
      <c r="K631" s="1"/>
      <c r="M631" s="3"/>
    </row>
    <row r="632" spans="1:13" x14ac:dyDescent="0.25">
      <c r="A632" t="s">
        <v>242</v>
      </c>
      <c r="B632" t="s">
        <v>242</v>
      </c>
      <c r="C632" t="s">
        <v>221</v>
      </c>
      <c r="D632" t="s">
        <v>242</v>
      </c>
      <c r="E632" s="1" t="s">
        <v>237</v>
      </c>
      <c r="F632" s="90" t="s">
        <v>237</v>
      </c>
      <c r="G632" s="1" t="s">
        <v>237</v>
      </c>
      <c r="H632" s="1" t="s">
        <v>237</v>
      </c>
      <c r="I632" s="1" t="s">
        <v>237</v>
      </c>
      <c r="J632" s="1" t="s">
        <v>237</v>
      </c>
      <c r="K632" s="1" t="s">
        <v>237</v>
      </c>
      <c r="L632" s="1" t="s">
        <v>237</v>
      </c>
      <c r="M632" s="3" t="s">
        <v>237</v>
      </c>
    </row>
    <row r="633" spans="1:13" x14ac:dyDescent="0.25">
      <c r="A633" t="s">
        <v>242</v>
      </c>
      <c r="B633" t="s">
        <v>242</v>
      </c>
      <c r="C633"/>
      <c r="D633" t="s">
        <v>200</v>
      </c>
      <c r="E633" s="1" t="s">
        <v>237</v>
      </c>
      <c r="F633" s="90" t="s">
        <v>237</v>
      </c>
      <c r="G633" s="1" t="s">
        <v>237</v>
      </c>
      <c r="H633" s="1" t="s">
        <v>237</v>
      </c>
      <c r="I633" s="1" t="s">
        <v>237</v>
      </c>
      <c r="J633" s="1" t="s">
        <v>237</v>
      </c>
      <c r="K633" s="1" t="s">
        <v>237</v>
      </c>
      <c r="L633" s="1" t="s">
        <v>237</v>
      </c>
      <c r="M633" s="3" t="s">
        <v>237</v>
      </c>
    </row>
    <row r="634" spans="1:13" x14ac:dyDescent="0.25">
      <c r="A634" t="s">
        <v>242</v>
      </c>
      <c r="B634" t="s">
        <v>242</v>
      </c>
      <c r="C634"/>
      <c r="D634" t="s">
        <v>201</v>
      </c>
      <c r="E634" s="1" t="s">
        <v>237</v>
      </c>
      <c r="F634" s="90" t="s">
        <v>237</v>
      </c>
      <c r="G634" s="1" t="s">
        <v>237</v>
      </c>
      <c r="H634" s="1" t="s">
        <v>237</v>
      </c>
      <c r="I634" s="1" t="s">
        <v>237</v>
      </c>
      <c r="J634" s="1" t="s">
        <v>237</v>
      </c>
      <c r="K634" s="1" t="s">
        <v>237</v>
      </c>
      <c r="L634" s="1" t="s">
        <v>237</v>
      </c>
      <c r="M634" s="3" t="s">
        <v>237</v>
      </c>
    </row>
    <row r="635" spans="1:13" x14ac:dyDescent="0.25">
      <c r="A635" t="s">
        <v>242</v>
      </c>
      <c r="B635" t="s">
        <v>242</v>
      </c>
      <c r="C635" t="s">
        <v>254</v>
      </c>
      <c r="D635"/>
      <c r="E635" s="1" t="s">
        <v>237</v>
      </c>
      <c r="F635" s="90" t="s">
        <v>237</v>
      </c>
      <c r="G635" s="1" t="s">
        <v>237</v>
      </c>
      <c r="H635" s="1" t="s">
        <v>237</v>
      </c>
      <c r="I635" s="1" t="s">
        <v>237</v>
      </c>
      <c r="J635" s="1" t="s">
        <v>237</v>
      </c>
      <c r="K635" s="1" t="s">
        <v>237</v>
      </c>
      <c r="L635" s="1" t="s">
        <v>237</v>
      </c>
      <c r="M635" s="3" t="s">
        <v>237</v>
      </c>
    </row>
    <row r="636" spans="1:13" x14ac:dyDescent="0.25">
      <c r="C636"/>
      <c r="D636"/>
      <c r="F636" s="90"/>
      <c r="G636" s="1"/>
      <c r="H636" s="1"/>
      <c r="K636" s="1"/>
      <c r="M636" s="3"/>
    </row>
    <row r="637" spans="1:13" x14ac:dyDescent="0.25">
      <c r="A637" t="s">
        <v>242</v>
      </c>
      <c r="B637" t="s">
        <v>242</v>
      </c>
      <c r="C637">
        <v>1</v>
      </c>
      <c r="D637" t="s">
        <v>242</v>
      </c>
      <c r="E637" s="1" t="s">
        <v>237</v>
      </c>
      <c r="F637" s="90" t="s">
        <v>237</v>
      </c>
      <c r="G637" s="1" t="s">
        <v>237</v>
      </c>
      <c r="H637" s="1" t="s">
        <v>237</v>
      </c>
      <c r="I637" s="1" t="s">
        <v>237</v>
      </c>
      <c r="J637" s="1" t="s">
        <v>237</v>
      </c>
      <c r="K637" s="1" t="s">
        <v>237</v>
      </c>
      <c r="L637" s="1" t="s">
        <v>237</v>
      </c>
      <c r="M637" s="3" t="s">
        <v>237</v>
      </c>
    </row>
    <row r="638" spans="1:13" x14ac:dyDescent="0.25">
      <c r="A638" t="s">
        <v>242</v>
      </c>
      <c r="B638" t="s">
        <v>242</v>
      </c>
      <c r="C638"/>
      <c r="D638" t="s">
        <v>200</v>
      </c>
      <c r="E638" s="1" t="s">
        <v>237</v>
      </c>
      <c r="F638" s="90" t="s">
        <v>237</v>
      </c>
      <c r="G638" s="1" t="s">
        <v>237</v>
      </c>
      <c r="H638" s="1" t="s">
        <v>237</v>
      </c>
      <c r="I638" s="1" t="s">
        <v>237</v>
      </c>
      <c r="J638" s="1" t="s">
        <v>237</v>
      </c>
      <c r="K638" s="1" t="s">
        <v>237</v>
      </c>
      <c r="L638" s="1" t="s">
        <v>237</v>
      </c>
      <c r="M638" s="3" t="s">
        <v>237</v>
      </c>
    </row>
    <row r="639" spans="1:13" x14ac:dyDescent="0.25">
      <c r="A639" t="s">
        <v>242</v>
      </c>
      <c r="B639" t="s">
        <v>242</v>
      </c>
      <c r="C639"/>
      <c r="D639" t="s">
        <v>201</v>
      </c>
      <c r="E639" s="1" t="s">
        <v>237</v>
      </c>
      <c r="F639" s="90" t="s">
        <v>237</v>
      </c>
      <c r="G639" s="1" t="s">
        <v>237</v>
      </c>
      <c r="H639" s="1" t="s">
        <v>237</v>
      </c>
      <c r="I639" s="1" t="s">
        <v>237</v>
      </c>
      <c r="J639" s="1" t="s">
        <v>237</v>
      </c>
      <c r="K639" s="1" t="s">
        <v>237</v>
      </c>
      <c r="L639" s="1" t="s">
        <v>237</v>
      </c>
      <c r="M639" s="3" t="s">
        <v>237</v>
      </c>
    </row>
    <row r="640" spans="1:13" x14ac:dyDescent="0.25">
      <c r="A640" t="s">
        <v>242</v>
      </c>
      <c r="B640" t="s">
        <v>242</v>
      </c>
      <c r="C640" t="s">
        <v>325</v>
      </c>
      <c r="D640"/>
      <c r="E640" s="1" t="s">
        <v>237</v>
      </c>
      <c r="F640" s="90" t="s">
        <v>237</v>
      </c>
      <c r="G640" s="1" t="s">
        <v>237</v>
      </c>
      <c r="H640" s="1" t="s">
        <v>237</v>
      </c>
      <c r="I640" s="1" t="s">
        <v>237</v>
      </c>
      <c r="J640" s="1" t="s">
        <v>237</v>
      </c>
      <c r="K640" s="1" t="s">
        <v>237</v>
      </c>
      <c r="L640" s="1" t="s">
        <v>237</v>
      </c>
      <c r="M640" s="3" t="s">
        <v>237</v>
      </c>
    </row>
    <row r="641" spans="1:13" x14ac:dyDescent="0.25">
      <c r="C641"/>
      <c r="D641"/>
      <c r="F641" s="90"/>
      <c r="G641" s="1"/>
      <c r="H641" s="1"/>
      <c r="K641" s="1"/>
      <c r="M641" s="3"/>
    </row>
    <row r="642" spans="1:13" x14ac:dyDescent="0.25">
      <c r="A642" t="s">
        <v>242</v>
      </c>
      <c r="B642" t="s">
        <v>242</v>
      </c>
      <c r="C642">
        <v>2</v>
      </c>
      <c r="D642" t="s">
        <v>242</v>
      </c>
      <c r="E642" s="1" t="s">
        <v>237</v>
      </c>
      <c r="F642" s="90" t="s">
        <v>237</v>
      </c>
      <c r="G642" s="1" t="s">
        <v>237</v>
      </c>
      <c r="H642" s="1" t="s">
        <v>237</v>
      </c>
      <c r="I642" s="1" t="s">
        <v>237</v>
      </c>
      <c r="J642" s="1" t="s">
        <v>237</v>
      </c>
      <c r="K642" s="1" t="s">
        <v>237</v>
      </c>
      <c r="L642" s="1" t="s">
        <v>237</v>
      </c>
      <c r="M642" s="3" t="s">
        <v>237</v>
      </c>
    </row>
    <row r="643" spans="1:13" x14ac:dyDescent="0.25">
      <c r="A643" t="s">
        <v>242</v>
      </c>
      <c r="B643" t="s">
        <v>242</v>
      </c>
      <c r="C643"/>
      <c r="D643" t="s">
        <v>200</v>
      </c>
      <c r="E643" s="1" t="s">
        <v>237</v>
      </c>
      <c r="F643" s="90" t="s">
        <v>237</v>
      </c>
      <c r="G643" s="1" t="s">
        <v>237</v>
      </c>
      <c r="H643" s="1" t="s">
        <v>237</v>
      </c>
      <c r="I643" s="1" t="s">
        <v>237</v>
      </c>
      <c r="J643" s="1" t="s">
        <v>237</v>
      </c>
      <c r="K643" s="1" t="s">
        <v>237</v>
      </c>
      <c r="L643" s="1" t="s">
        <v>237</v>
      </c>
      <c r="M643" s="3" t="s">
        <v>237</v>
      </c>
    </row>
    <row r="644" spans="1:13" x14ac:dyDescent="0.25">
      <c r="A644" t="s">
        <v>242</v>
      </c>
      <c r="B644" t="s">
        <v>242</v>
      </c>
      <c r="C644"/>
      <c r="D644" t="s">
        <v>201</v>
      </c>
      <c r="E644" s="1" t="s">
        <v>237</v>
      </c>
      <c r="F644" s="90" t="s">
        <v>237</v>
      </c>
      <c r="G644" s="1" t="s">
        <v>237</v>
      </c>
      <c r="H644" s="1" t="s">
        <v>237</v>
      </c>
      <c r="I644" s="1" t="s">
        <v>237</v>
      </c>
      <c r="J644" s="1" t="s">
        <v>237</v>
      </c>
      <c r="K644" s="1" t="s">
        <v>237</v>
      </c>
      <c r="L644" s="1" t="s">
        <v>237</v>
      </c>
      <c r="M644" s="3" t="s">
        <v>237</v>
      </c>
    </row>
    <row r="645" spans="1:13" x14ac:dyDescent="0.25">
      <c r="A645" t="s">
        <v>242</v>
      </c>
      <c r="B645" t="s">
        <v>242</v>
      </c>
      <c r="C645" t="s">
        <v>326</v>
      </c>
      <c r="D645"/>
      <c r="E645" s="1" t="s">
        <v>237</v>
      </c>
      <c r="F645" s="90" t="s">
        <v>237</v>
      </c>
      <c r="G645" s="1" t="s">
        <v>237</v>
      </c>
      <c r="H645" s="1" t="s">
        <v>237</v>
      </c>
      <c r="I645" s="1" t="s">
        <v>237</v>
      </c>
      <c r="J645" s="1" t="s">
        <v>237</v>
      </c>
      <c r="K645" s="1" t="s">
        <v>237</v>
      </c>
      <c r="L645" s="1" t="s">
        <v>237</v>
      </c>
      <c r="M645" s="3" t="s">
        <v>237</v>
      </c>
    </row>
    <row r="646" spans="1:13" x14ac:dyDescent="0.25">
      <c r="C646"/>
      <c r="D646"/>
      <c r="F646" s="90"/>
      <c r="G646" s="1"/>
      <c r="H646" s="1"/>
      <c r="K646" s="1"/>
      <c r="M646" s="3"/>
    </row>
    <row r="647" spans="1:13" x14ac:dyDescent="0.25">
      <c r="A647" t="s">
        <v>242</v>
      </c>
      <c r="B647" t="s">
        <v>242</v>
      </c>
      <c r="C647">
        <v>3</v>
      </c>
      <c r="D647" t="s">
        <v>242</v>
      </c>
      <c r="E647" s="1" t="s">
        <v>237</v>
      </c>
      <c r="F647" s="90" t="s">
        <v>237</v>
      </c>
      <c r="G647" s="1" t="s">
        <v>237</v>
      </c>
      <c r="H647" s="1" t="s">
        <v>237</v>
      </c>
      <c r="I647" s="1" t="s">
        <v>237</v>
      </c>
      <c r="J647" s="1" t="s">
        <v>237</v>
      </c>
      <c r="K647" s="1" t="s">
        <v>237</v>
      </c>
      <c r="L647" s="1" t="s">
        <v>237</v>
      </c>
      <c r="M647" s="3" t="s">
        <v>237</v>
      </c>
    </row>
    <row r="648" spans="1:13" x14ac:dyDescent="0.25">
      <c r="A648" t="s">
        <v>242</v>
      </c>
      <c r="B648" t="s">
        <v>242</v>
      </c>
      <c r="C648"/>
      <c r="D648" t="s">
        <v>200</v>
      </c>
      <c r="E648" s="1" t="s">
        <v>237</v>
      </c>
      <c r="F648" s="90" t="s">
        <v>237</v>
      </c>
      <c r="G648" s="1" t="s">
        <v>237</v>
      </c>
      <c r="H648" s="1" t="s">
        <v>237</v>
      </c>
      <c r="I648" s="1" t="s">
        <v>237</v>
      </c>
      <c r="J648" s="1" t="s">
        <v>237</v>
      </c>
      <c r="K648" s="1" t="s">
        <v>237</v>
      </c>
      <c r="L648" s="1" t="s">
        <v>237</v>
      </c>
      <c r="M648" s="3" t="s">
        <v>237</v>
      </c>
    </row>
    <row r="649" spans="1:13" x14ac:dyDescent="0.25">
      <c r="A649" t="s">
        <v>242</v>
      </c>
      <c r="B649" t="s">
        <v>242</v>
      </c>
      <c r="C649"/>
      <c r="D649" t="s">
        <v>201</v>
      </c>
      <c r="E649" s="1" t="s">
        <v>237</v>
      </c>
      <c r="F649" s="90" t="s">
        <v>237</v>
      </c>
      <c r="G649" s="1" t="s">
        <v>237</v>
      </c>
      <c r="H649" s="1" t="s">
        <v>237</v>
      </c>
      <c r="I649" s="1" t="s">
        <v>237</v>
      </c>
      <c r="J649" s="1" t="s">
        <v>237</v>
      </c>
      <c r="K649" s="1" t="s">
        <v>237</v>
      </c>
      <c r="L649" s="1" t="s">
        <v>237</v>
      </c>
      <c r="M649" s="3" t="s">
        <v>237</v>
      </c>
    </row>
    <row r="650" spans="1:13" x14ac:dyDescent="0.25">
      <c r="A650" t="s">
        <v>242</v>
      </c>
      <c r="B650" t="s">
        <v>242</v>
      </c>
      <c r="C650" t="s">
        <v>327</v>
      </c>
      <c r="D650"/>
      <c r="E650" s="1" t="s">
        <v>237</v>
      </c>
      <c r="F650" s="90" t="s">
        <v>237</v>
      </c>
      <c r="G650" s="1" t="s">
        <v>237</v>
      </c>
      <c r="H650" s="1" t="s">
        <v>237</v>
      </c>
      <c r="I650" s="1" t="s">
        <v>237</v>
      </c>
      <c r="J650" s="1" t="s">
        <v>237</v>
      </c>
      <c r="K650" s="1" t="s">
        <v>237</v>
      </c>
      <c r="L650" s="1" t="s">
        <v>237</v>
      </c>
      <c r="M650" s="3" t="s">
        <v>237</v>
      </c>
    </row>
    <row r="651" spans="1:13" x14ac:dyDescent="0.25">
      <c r="C651"/>
      <c r="D651"/>
      <c r="F651" s="90"/>
      <c r="G651" s="1"/>
      <c r="H651" s="1"/>
      <c r="K651" s="1"/>
      <c r="M651" s="3"/>
    </row>
    <row r="652" spans="1:13" x14ac:dyDescent="0.25">
      <c r="A652" t="s">
        <v>242</v>
      </c>
      <c r="B652" t="s">
        <v>242</v>
      </c>
      <c r="C652">
        <v>4</v>
      </c>
      <c r="D652" t="s">
        <v>242</v>
      </c>
      <c r="E652" s="1" t="s">
        <v>237</v>
      </c>
      <c r="F652" s="90" t="s">
        <v>237</v>
      </c>
      <c r="G652" s="1" t="s">
        <v>237</v>
      </c>
      <c r="H652" s="1" t="s">
        <v>237</v>
      </c>
      <c r="I652" s="1" t="s">
        <v>237</v>
      </c>
      <c r="J652" s="1" t="s">
        <v>237</v>
      </c>
      <c r="K652" s="1" t="s">
        <v>237</v>
      </c>
      <c r="L652" s="1" t="s">
        <v>237</v>
      </c>
      <c r="M652" s="3" t="s">
        <v>237</v>
      </c>
    </row>
    <row r="653" spans="1:13" x14ac:dyDescent="0.25">
      <c r="A653" t="s">
        <v>242</v>
      </c>
      <c r="B653" t="s">
        <v>242</v>
      </c>
      <c r="C653"/>
      <c r="D653" t="s">
        <v>200</v>
      </c>
      <c r="E653" s="1" t="s">
        <v>237</v>
      </c>
      <c r="F653" s="90" t="s">
        <v>237</v>
      </c>
      <c r="G653" s="1" t="s">
        <v>237</v>
      </c>
      <c r="H653" s="1" t="s">
        <v>237</v>
      </c>
      <c r="I653" s="1" t="s">
        <v>237</v>
      </c>
      <c r="J653" s="1" t="s">
        <v>237</v>
      </c>
      <c r="K653" s="1" t="s">
        <v>237</v>
      </c>
      <c r="L653" s="1" t="s">
        <v>237</v>
      </c>
      <c r="M653" s="3" t="s">
        <v>237</v>
      </c>
    </row>
    <row r="654" spans="1:13" x14ac:dyDescent="0.25">
      <c r="A654" t="s">
        <v>242</v>
      </c>
      <c r="B654" t="s">
        <v>242</v>
      </c>
      <c r="C654"/>
      <c r="D654" t="s">
        <v>201</v>
      </c>
      <c r="E654" s="1" t="s">
        <v>237</v>
      </c>
      <c r="F654" s="90" t="s">
        <v>237</v>
      </c>
      <c r="G654" s="1" t="s">
        <v>237</v>
      </c>
      <c r="H654" s="1" t="s">
        <v>237</v>
      </c>
      <c r="I654" s="1" t="s">
        <v>237</v>
      </c>
      <c r="J654" s="1" t="s">
        <v>237</v>
      </c>
      <c r="K654" s="1" t="s">
        <v>237</v>
      </c>
      <c r="L654" s="1" t="s">
        <v>237</v>
      </c>
      <c r="M654" s="3" t="s">
        <v>237</v>
      </c>
    </row>
    <row r="655" spans="1:13" x14ac:dyDescent="0.25">
      <c r="A655" t="s">
        <v>242</v>
      </c>
      <c r="B655" t="s">
        <v>242</v>
      </c>
      <c r="C655" t="s">
        <v>328</v>
      </c>
      <c r="D655"/>
      <c r="E655" s="1" t="s">
        <v>237</v>
      </c>
      <c r="F655" s="90" t="s">
        <v>237</v>
      </c>
      <c r="G655" s="1" t="s">
        <v>237</v>
      </c>
      <c r="H655" s="1" t="s">
        <v>237</v>
      </c>
      <c r="I655" s="1" t="s">
        <v>237</v>
      </c>
      <c r="J655" s="1" t="s">
        <v>237</v>
      </c>
      <c r="K655" s="1" t="s">
        <v>237</v>
      </c>
      <c r="L655" s="1" t="s">
        <v>237</v>
      </c>
      <c r="M655" s="3" t="s">
        <v>237</v>
      </c>
    </row>
    <row r="656" spans="1:13" x14ac:dyDescent="0.25">
      <c r="C656"/>
      <c r="D656"/>
      <c r="F656" s="90"/>
      <c r="G656" s="1"/>
      <c r="H656" s="1"/>
      <c r="K656" s="1"/>
      <c r="M656" s="3"/>
    </row>
    <row r="657" spans="1:13" x14ac:dyDescent="0.25">
      <c r="A657" t="s">
        <v>242</v>
      </c>
      <c r="B657" t="s">
        <v>242</v>
      </c>
      <c r="C657">
        <v>7</v>
      </c>
      <c r="D657" t="s">
        <v>242</v>
      </c>
      <c r="E657" s="1" t="s">
        <v>237</v>
      </c>
      <c r="F657" s="90" t="s">
        <v>237</v>
      </c>
      <c r="G657" s="1" t="s">
        <v>237</v>
      </c>
      <c r="H657" s="1" t="s">
        <v>237</v>
      </c>
      <c r="I657" s="1" t="s">
        <v>237</v>
      </c>
      <c r="J657" s="1" t="s">
        <v>237</v>
      </c>
      <c r="K657" s="1" t="s">
        <v>237</v>
      </c>
      <c r="L657" s="1" t="s">
        <v>237</v>
      </c>
      <c r="M657" s="3" t="s">
        <v>237</v>
      </c>
    </row>
    <row r="658" spans="1:13" x14ac:dyDescent="0.25">
      <c r="A658" t="s">
        <v>242</v>
      </c>
      <c r="B658" t="s">
        <v>242</v>
      </c>
      <c r="C658"/>
      <c r="D658" t="s">
        <v>200</v>
      </c>
      <c r="E658" s="1" t="s">
        <v>237</v>
      </c>
      <c r="F658" s="90" t="s">
        <v>237</v>
      </c>
      <c r="G658" s="1" t="s">
        <v>237</v>
      </c>
      <c r="H658" s="1" t="s">
        <v>237</v>
      </c>
      <c r="I658" s="1" t="s">
        <v>237</v>
      </c>
      <c r="J658" s="1" t="s">
        <v>237</v>
      </c>
      <c r="K658" s="1" t="s">
        <v>237</v>
      </c>
      <c r="L658" s="1" t="s">
        <v>237</v>
      </c>
      <c r="M658" s="3" t="s">
        <v>237</v>
      </c>
    </row>
    <row r="659" spans="1:13" x14ac:dyDescent="0.25">
      <c r="A659" t="s">
        <v>242</v>
      </c>
      <c r="B659" t="s">
        <v>242</v>
      </c>
      <c r="C659"/>
      <c r="D659" t="s">
        <v>201</v>
      </c>
      <c r="E659" s="1" t="s">
        <v>237</v>
      </c>
      <c r="F659" s="90" t="s">
        <v>237</v>
      </c>
      <c r="G659" s="1" t="s">
        <v>237</v>
      </c>
      <c r="H659" s="1" t="s">
        <v>237</v>
      </c>
      <c r="I659" s="1" t="s">
        <v>237</v>
      </c>
      <c r="J659" s="1" t="s">
        <v>237</v>
      </c>
      <c r="K659" s="1" t="s">
        <v>237</v>
      </c>
      <c r="L659" s="1" t="s">
        <v>237</v>
      </c>
      <c r="M659" s="3" t="s">
        <v>237</v>
      </c>
    </row>
    <row r="660" spans="1:13" x14ac:dyDescent="0.25">
      <c r="A660" t="s">
        <v>242</v>
      </c>
      <c r="B660" t="s">
        <v>242</v>
      </c>
      <c r="C660" t="s">
        <v>342</v>
      </c>
      <c r="D660"/>
      <c r="E660" s="1" t="s">
        <v>237</v>
      </c>
      <c r="F660" s="90" t="s">
        <v>237</v>
      </c>
      <c r="G660" s="1" t="s">
        <v>237</v>
      </c>
      <c r="H660" s="1" t="s">
        <v>237</v>
      </c>
      <c r="I660" s="1" t="s">
        <v>237</v>
      </c>
      <c r="J660" s="1" t="s">
        <v>237</v>
      </c>
      <c r="K660" s="1" t="s">
        <v>237</v>
      </c>
      <c r="L660" s="1" t="s">
        <v>237</v>
      </c>
      <c r="M660" s="3" t="s">
        <v>237</v>
      </c>
    </row>
    <row r="661" spans="1:13" x14ac:dyDescent="0.25">
      <c r="C661"/>
      <c r="D661"/>
      <c r="F661" s="90"/>
      <c r="G661" s="1"/>
      <c r="H661" s="1"/>
      <c r="K661" s="1"/>
      <c r="M661" s="3"/>
    </row>
    <row r="662" spans="1:13" x14ac:dyDescent="0.25">
      <c r="A662" t="s">
        <v>242</v>
      </c>
      <c r="B662" t="s">
        <v>242</v>
      </c>
      <c r="C662">
        <v>8</v>
      </c>
      <c r="D662" t="s">
        <v>242</v>
      </c>
      <c r="E662" s="1" t="s">
        <v>237</v>
      </c>
      <c r="F662" s="90" t="s">
        <v>237</v>
      </c>
      <c r="G662" s="1" t="s">
        <v>237</v>
      </c>
      <c r="H662" s="1" t="s">
        <v>237</v>
      </c>
      <c r="I662" s="1" t="s">
        <v>237</v>
      </c>
      <c r="J662" s="1" t="s">
        <v>237</v>
      </c>
      <c r="K662" s="1" t="s">
        <v>237</v>
      </c>
      <c r="L662" s="1" t="s">
        <v>237</v>
      </c>
      <c r="M662" s="3" t="s">
        <v>237</v>
      </c>
    </row>
    <row r="663" spans="1:13" x14ac:dyDescent="0.25">
      <c r="A663" t="s">
        <v>242</v>
      </c>
      <c r="B663" t="s">
        <v>242</v>
      </c>
      <c r="C663"/>
      <c r="D663" t="s">
        <v>200</v>
      </c>
      <c r="E663" s="1" t="s">
        <v>237</v>
      </c>
      <c r="F663" s="90" t="s">
        <v>237</v>
      </c>
      <c r="G663" s="1" t="s">
        <v>237</v>
      </c>
      <c r="H663" s="1" t="s">
        <v>237</v>
      </c>
      <c r="I663" s="1" t="s">
        <v>237</v>
      </c>
      <c r="J663" s="1" t="s">
        <v>237</v>
      </c>
      <c r="K663" s="1" t="s">
        <v>237</v>
      </c>
      <c r="L663" s="1" t="s">
        <v>237</v>
      </c>
      <c r="M663" s="3" t="s">
        <v>237</v>
      </c>
    </row>
    <row r="664" spans="1:13" x14ac:dyDescent="0.25">
      <c r="A664" t="s">
        <v>242</v>
      </c>
      <c r="B664" t="s">
        <v>242</v>
      </c>
      <c r="C664"/>
      <c r="D664" t="s">
        <v>201</v>
      </c>
      <c r="E664" s="1" t="s">
        <v>237</v>
      </c>
      <c r="F664" s="90" t="s">
        <v>237</v>
      </c>
      <c r="G664" s="1" t="s">
        <v>237</v>
      </c>
      <c r="H664" s="1" t="s">
        <v>237</v>
      </c>
      <c r="I664" s="1" t="s">
        <v>237</v>
      </c>
      <c r="J664" s="1" t="s">
        <v>237</v>
      </c>
      <c r="K664" s="1" t="s">
        <v>237</v>
      </c>
      <c r="L664" s="1" t="s">
        <v>237</v>
      </c>
      <c r="M664" s="3" t="s">
        <v>237</v>
      </c>
    </row>
    <row r="665" spans="1:13" x14ac:dyDescent="0.25">
      <c r="A665" t="s">
        <v>242</v>
      </c>
      <c r="B665" t="s">
        <v>242</v>
      </c>
      <c r="C665" t="s">
        <v>343</v>
      </c>
      <c r="D665"/>
      <c r="E665" s="1" t="s">
        <v>237</v>
      </c>
      <c r="F665" s="90" t="s">
        <v>237</v>
      </c>
      <c r="G665" s="1" t="s">
        <v>237</v>
      </c>
      <c r="H665" s="1" t="s">
        <v>237</v>
      </c>
      <c r="I665" s="1" t="s">
        <v>237</v>
      </c>
      <c r="J665" s="1" t="s">
        <v>237</v>
      </c>
      <c r="K665" s="1" t="s">
        <v>237</v>
      </c>
      <c r="L665" s="1" t="s">
        <v>237</v>
      </c>
      <c r="M665" s="3" t="s">
        <v>237</v>
      </c>
    </row>
    <row r="666" spans="1:13" x14ac:dyDescent="0.25">
      <c r="C666"/>
      <c r="D666"/>
      <c r="F666" s="90"/>
      <c r="G666" s="1"/>
      <c r="H666" s="1"/>
      <c r="K666" s="1"/>
      <c r="M666" s="3"/>
    </row>
    <row r="667" spans="1:13" x14ac:dyDescent="0.25">
      <c r="A667" t="s">
        <v>242</v>
      </c>
      <c r="B667" t="s">
        <v>242</v>
      </c>
      <c r="C667">
        <v>9</v>
      </c>
      <c r="D667" t="s">
        <v>242</v>
      </c>
      <c r="E667" s="1" t="s">
        <v>237</v>
      </c>
      <c r="F667" s="90" t="s">
        <v>237</v>
      </c>
      <c r="G667" s="1" t="s">
        <v>237</v>
      </c>
      <c r="H667" s="1" t="s">
        <v>237</v>
      </c>
      <c r="I667" s="1" t="s">
        <v>237</v>
      </c>
      <c r="J667" s="1" t="s">
        <v>237</v>
      </c>
      <c r="K667" s="1" t="s">
        <v>237</v>
      </c>
      <c r="L667" s="1" t="s">
        <v>237</v>
      </c>
      <c r="M667" s="3" t="s">
        <v>237</v>
      </c>
    </row>
    <row r="668" spans="1:13" x14ac:dyDescent="0.25">
      <c r="A668" t="s">
        <v>242</v>
      </c>
      <c r="B668" t="s">
        <v>242</v>
      </c>
      <c r="C668"/>
      <c r="D668" t="s">
        <v>200</v>
      </c>
      <c r="E668" s="1" t="s">
        <v>237</v>
      </c>
      <c r="F668" s="90" t="s">
        <v>237</v>
      </c>
      <c r="G668" s="1" t="s">
        <v>237</v>
      </c>
      <c r="H668" s="1" t="s">
        <v>237</v>
      </c>
      <c r="I668" s="1" t="s">
        <v>237</v>
      </c>
      <c r="J668" s="1" t="s">
        <v>237</v>
      </c>
      <c r="K668" s="1" t="s">
        <v>237</v>
      </c>
      <c r="L668" s="1" t="s">
        <v>237</v>
      </c>
      <c r="M668" s="3" t="s">
        <v>237</v>
      </c>
    </row>
    <row r="669" spans="1:13" x14ac:dyDescent="0.25">
      <c r="A669" t="s">
        <v>242</v>
      </c>
      <c r="B669" t="s">
        <v>242</v>
      </c>
      <c r="C669"/>
      <c r="D669" t="s">
        <v>201</v>
      </c>
      <c r="E669" s="1" t="s">
        <v>237</v>
      </c>
      <c r="F669" s="90" t="s">
        <v>237</v>
      </c>
      <c r="G669" s="1" t="s">
        <v>237</v>
      </c>
      <c r="H669" s="1" t="s">
        <v>237</v>
      </c>
      <c r="I669" s="1" t="s">
        <v>237</v>
      </c>
      <c r="J669" s="1" t="s">
        <v>237</v>
      </c>
      <c r="K669" s="1" t="s">
        <v>237</v>
      </c>
      <c r="L669" s="1" t="s">
        <v>237</v>
      </c>
      <c r="M669" s="3" t="s">
        <v>237</v>
      </c>
    </row>
    <row r="670" spans="1:13" x14ac:dyDescent="0.25">
      <c r="A670" t="s">
        <v>242</v>
      </c>
      <c r="B670" t="s">
        <v>242</v>
      </c>
      <c r="C670" t="s">
        <v>344</v>
      </c>
      <c r="D670"/>
      <c r="E670" s="1" t="s">
        <v>237</v>
      </c>
      <c r="F670" s="90" t="s">
        <v>237</v>
      </c>
      <c r="G670" s="1" t="s">
        <v>237</v>
      </c>
      <c r="H670" s="1" t="s">
        <v>237</v>
      </c>
      <c r="I670" s="1" t="s">
        <v>237</v>
      </c>
      <c r="J670" s="1" t="s">
        <v>237</v>
      </c>
      <c r="K670" s="1" t="s">
        <v>237</v>
      </c>
      <c r="L670" s="1" t="s">
        <v>237</v>
      </c>
      <c r="M670" s="3" t="s">
        <v>237</v>
      </c>
    </row>
    <row r="671" spans="1:13" x14ac:dyDescent="0.25">
      <c r="C671"/>
      <c r="D671"/>
      <c r="F671" s="90"/>
      <c r="G671" s="1"/>
      <c r="H671" s="1"/>
      <c r="K671" s="1"/>
      <c r="M671" s="3"/>
    </row>
    <row r="672" spans="1:13" x14ac:dyDescent="0.25">
      <c r="A672" t="s">
        <v>242</v>
      </c>
      <c r="B672" t="s">
        <v>242</v>
      </c>
      <c r="C672">
        <v>10</v>
      </c>
      <c r="D672" t="s">
        <v>242</v>
      </c>
      <c r="E672" s="1" t="s">
        <v>237</v>
      </c>
      <c r="F672" s="90" t="s">
        <v>237</v>
      </c>
      <c r="G672" s="1" t="s">
        <v>237</v>
      </c>
      <c r="H672" s="1" t="s">
        <v>237</v>
      </c>
      <c r="I672" s="1" t="s">
        <v>237</v>
      </c>
      <c r="J672" s="1" t="s">
        <v>237</v>
      </c>
      <c r="K672" s="1" t="s">
        <v>237</v>
      </c>
      <c r="L672" s="1" t="s">
        <v>237</v>
      </c>
      <c r="M672" s="3" t="s">
        <v>237</v>
      </c>
    </row>
    <row r="673" spans="1:13" x14ac:dyDescent="0.25">
      <c r="A673" t="s">
        <v>242</v>
      </c>
      <c r="B673" t="s">
        <v>242</v>
      </c>
      <c r="C673"/>
      <c r="D673" t="s">
        <v>200</v>
      </c>
      <c r="E673" s="1" t="s">
        <v>237</v>
      </c>
      <c r="F673" s="90" t="s">
        <v>237</v>
      </c>
      <c r="G673" s="1" t="s">
        <v>237</v>
      </c>
      <c r="H673" s="1" t="s">
        <v>237</v>
      </c>
      <c r="I673" s="1" t="s">
        <v>237</v>
      </c>
      <c r="J673" s="1" t="s">
        <v>237</v>
      </c>
      <c r="K673" s="1" t="s">
        <v>237</v>
      </c>
      <c r="L673" s="1" t="s">
        <v>237</v>
      </c>
      <c r="M673" s="3" t="s">
        <v>237</v>
      </c>
    </row>
    <row r="674" spans="1:13" x14ac:dyDescent="0.25">
      <c r="A674" t="s">
        <v>242</v>
      </c>
      <c r="B674" t="s">
        <v>242</v>
      </c>
      <c r="C674"/>
      <c r="D674" t="s">
        <v>201</v>
      </c>
      <c r="E674" s="1" t="s">
        <v>237</v>
      </c>
      <c r="F674" s="90" t="s">
        <v>237</v>
      </c>
      <c r="G674" s="1" t="s">
        <v>237</v>
      </c>
      <c r="H674" s="1" t="s">
        <v>237</v>
      </c>
      <c r="I674" s="1" t="s">
        <v>237</v>
      </c>
      <c r="J674" s="1" t="s">
        <v>237</v>
      </c>
      <c r="K674" s="1" t="s">
        <v>237</v>
      </c>
      <c r="L674" s="1" t="s">
        <v>237</v>
      </c>
      <c r="M674" s="3" t="s">
        <v>237</v>
      </c>
    </row>
    <row r="675" spans="1:13" x14ac:dyDescent="0.25">
      <c r="A675" t="s">
        <v>242</v>
      </c>
      <c r="B675" t="s">
        <v>242</v>
      </c>
      <c r="C675" t="s">
        <v>345</v>
      </c>
      <c r="D675"/>
      <c r="E675" s="1" t="s">
        <v>237</v>
      </c>
      <c r="F675" s="90" t="s">
        <v>237</v>
      </c>
      <c r="G675" s="1" t="s">
        <v>237</v>
      </c>
      <c r="H675" s="1" t="s">
        <v>237</v>
      </c>
      <c r="I675" s="1" t="s">
        <v>237</v>
      </c>
      <c r="J675" s="1" t="s">
        <v>237</v>
      </c>
      <c r="K675" s="1" t="s">
        <v>237</v>
      </c>
      <c r="L675" s="1" t="s">
        <v>237</v>
      </c>
      <c r="M675" s="3" t="s">
        <v>237</v>
      </c>
    </row>
    <row r="676" spans="1:13" x14ac:dyDescent="0.25">
      <c r="C676"/>
      <c r="D676"/>
      <c r="F676" s="90"/>
      <c r="G676" s="1"/>
      <c r="H676" s="1"/>
      <c r="K676" s="1"/>
      <c r="M676" s="3"/>
    </row>
    <row r="677" spans="1:13" x14ac:dyDescent="0.25">
      <c r="A677" t="s">
        <v>242</v>
      </c>
      <c r="B677" t="s">
        <v>242</v>
      </c>
      <c r="C677" t="s">
        <v>256</v>
      </c>
      <c r="D677" t="s">
        <v>242</v>
      </c>
      <c r="E677" s="1" t="s">
        <v>237</v>
      </c>
      <c r="F677" s="90" t="s">
        <v>237</v>
      </c>
      <c r="G677" s="1" t="s">
        <v>237</v>
      </c>
      <c r="H677" s="1" t="s">
        <v>237</v>
      </c>
      <c r="I677" s="1" t="s">
        <v>237</v>
      </c>
      <c r="J677" s="1" t="s">
        <v>237</v>
      </c>
      <c r="K677" s="1" t="s">
        <v>237</v>
      </c>
      <c r="L677" s="1" t="s">
        <v>237</v>
      </c>
      <c r="M677" s="3" t="s">
        <v>237</v>
      </c>
    </row>
    <row r="678" spans="1:13" x14ac:dyDescent="0.25">
      <c r="A678" t="s">
        <v>242</v>
      </c>
      <c r="B678" t="s">
        <v>242</v>
      </c>
      <c r="C678"/>
      <c r="D678" t="s">
        <v>200</v>
      </c>
      <c r="E678" s="1" t="s">
        <v>237</v>
      </c>
      <c r="F678" s="90" t="s">
        <v>237</v>
      </c>
      <c r="G678" s="1" t="s">
        <v>237</v>
      </c>
      <c r="H678" s="1" t="s">
        <v>237</v>
      </c>
      <c r="I678" s="1" t="s">
        <v>237</v>
      </c>
      <c r="J678" s="1" t="s">
        <v>237</v>
      </c>
      <c r="K678" s="1" t="s">
        <v>237</v>
      </c>
      <c r="L678" s="1" t="s">
        <v>237</v>
      </c>
      <c r="M678" s="3" t="s">
        <v>237</v>
      </c>
    </row>
    <row r="679" spans="1:13" x14ac:dyDescent="0.25">
      <c r="A679" t="s">
        <v>242</v>
      </c>
      <c r="B679" t="s">
        <v>242</v>
      </c>
      <c r="C679"/>
      <c r="D679" t="s">
        <v>201</v>
      </c>
      <c r="E679" s="1" t="s">
        <v>237</v>
      </c>
      <c r="F679" s="90" t="s">
        <v>237</v>
      </c>
      <c r="G679" s="1" t="s">
        <v>237</v>
      </c>
      <c r="H679" s="1" t="s">
        <v>237</v>
      </c>
      <c r="I679" s="1" t="s">
        <v>237</v>
      </c>
      <c r="J679" s="1" t="s">
        <v>237</v>
      </c>
      <c r="K679" s="1" t="s">
        <v>237</v>
      </c>
      <c r="L679" s="1" t="s">
        <v>237</v>
      </c>
      <c r="M679" s="3" t="s">
        <v>237</v>
      </c>
    </row>
    <row r="680" spans="1:13" x14ac:dyDescent="0.25">
      <c r="A680" t="s">
        <v>242</v>
      </c>
      <c r="B680" t="s">
        <v>242</v>
      </c>
      <c r="C680" t="s">
        <v>257</v>
      </c>
      <c r="D680"/>
      <c r="E680" s="1" t="s">
        <v>237</v>
      </c>
      <c r="F680" s="90" t="s">
        <v>237</v>
      </c>
      <c r="G680" s="1" t="s">
        <v>237</v>
      </c>
      <c r="H680" s="1" t="s">
        <v>237</v>
      </c>
      <c r="I680" s="1" t="s">
        <v>237</v>
      </c>
      <c r="J680" s="1" t="s">
        <v>237</v>
      </c>
      <c r="K680" s="1" t="s">
        <v>237</v>
      </c>
      <c r="L680" s="1" t="s">
        <v>237</v>
      </c>
      <c r="M680" s="3" t="s">
        <v>237</v>
      </c>
    </row>
    <row r="681" spans="1:13" x14ac:dyDescent="0.25">
      <c r="C681"/>
      <c r="D681"/>
      <c r="F681" s="90"/>
      <c r="G681" s="1"/>
      <c r="H681" s="1"/>
      <c r="K681" s="1"/>
      <c r="M681" s="3"/>
    </row>
    <row r="682" spans="1:13" x14ac:dyDescent="0.25">
      <c r="A682" t="s">
        <v>242</v>
      </c>
      <c r="B682" t="s">
        <v>247</v>
      </c>
      <c r="C682"/>
      <c r="D682"/>
      <c r="E682" s="1" t="s">
        <v>237</v>
      </c>
      <c r="F682" s="90" t="s">
        <v>237</v>
      </c>
      <c r="G682" s="1" t="s">
        <v>237</v>
      </c>
      <c r="H682" s="1" t="s">
        <v>237</v>
      </c>
      <c r="I682" s="1" t="s">
        <v>237</v>
      </c>
      <c r="J682" s="1" t="s">
        <v>237</v>
      </c>
      <c r="K682" s="1" t="s">
        <v>237</v>
      </c>
      <c r="L682" s="1" t="s">
        <v>237</v>
      </c>
      <c r="M682" s="3" t="s">
        <v>237</v>
      </c>
    </row>
    <row r="683" spans="1:13" x14ac:dyDescent="0.25">
      <c r="A683" t="s">
        <v>247</v>
      </c>
      <c r="C683"/>
      <c r="D683"/>
      <c r="E683" s="1" t="s">
        <v>237</v>
      </c>
      <c r="F683" s="90" t="s">
        <v>237</v>
      </c>
      <c r="G683" s="1" t="s">
        <v>237</v>
      </c>
      <c r="H683" s="1" t="s">
        <v>237</v>
      </c>
      <c r="I683" s="1" t="s">
        <v>237</v>
      </c>
      <c r="J683" s="1" t="s">
        <v>237</v>
      </c>
      <c r="K683" s="1" t="s">
        <v>237</v>
      </c>
      <c r="L683" s="1" t="s">
        <v>237</v>
      </c>
      <c r="M683" s="3" t="s">
        <v>237</v>
      </c>
    </row>
    <row r="684" spans="1:13" x14ac:dyDescent="0.25">
      <c r="A684" t="s">
        <v>233</v>
      </c>
      <c r="B684" t="s">
        <v>57</v>
      </c>
      <c r="C684" t="s">
        <v>99</v>
      </c>
      <c r="D684" t="s">
        <v>242</v>
      </c>
      <c r="E684" s="1" t="s">
        <v>237</v>
      </c>
      <c r="F684" s="90" t="s">
        <v>237</v>
      </c>
      <c r="G684" s="1" t="s">
        <v>237</v>
      </c>
      <c r="H684" s="1" t="s">
        <v>237</v>
      </c>
      <c r="I684" s="1" t="s">
        <v>237</v>
      </c>
      <c r="J684" s="1" t="s">
        <v>237</v>
      </c>
      <c r="K684" s="1" t="s">
        <v>237</v>
      </c>
      <c r="L684" s="1" t="s">
        <v>237</v>
      </c>
      <c r="M684" s="3" t="s">
        <v>237</v>
      </c>
    </row>
    <row r="685" spans="1:13" x14ac:dyDescent="0.25">
      <c r="A685" t="s">
        <v>233</v>
      </c>
      <c r="B685" t="s">
        <v>57</v>
      </c>
      <c r="C685"/>
      <c r="D685" t="s">
        <v>200</v>
      </c>
      <c r="E685" s="1" t="s">
        <v>237</v>
      </c>
      <c r="F685" s="90" t="s">
        <v>237</v>
      </c>
      <c r="G685" s="1" t="s">
        <v>237</v>
      </c>
      <c r="H685" s="1" t="s">
        <v>237</v>
      </c>
      <c r="I685" s="1" t="s">
        <v>237</v>
      </c>
      <c r="J685" s="1" t="s">
        <v>237</v>
      </c>
      <c r="K685" s="1" t="s">
        <v>237</v>
      </c>
      <c r="L685" s="1" t="s">
        <v>237</v>
      </c>
      <c r="M685" s="3" t="s">
        <v>237</v>
      </c>
    </row>
    <row r="686" spans="1:13" x14ac:dyDescent="0.25">
      <c r="A686" t="s">
        <v>233</v>
      </c>
      <c r="B686" t="s">
        <v>57</v>
      </c>
      <c r="C686"/>
      <c r="D686" t="s">
        <v>201</v>
      </c>
      <c r="E686" s="1" t="s">
        <v>237</v>
      </c>
      <c r="F686" s="90" t="s">
        <v>237</v>
      </c>
      <c r="G686" s="1" t="s">
        <v>237</v>
      </c>
      <c r="H686" s="1" t="s">
        <v>237</v>
      </c>
      <c r="I686" s="1" t="s">
        <v>237</v>
      </c>
      <c r="J686" s="1" t="s">
        <v>237</v>
      </c>
      <c r="K686" s="1" t="s">
        <v>237</v>
      </c>
      <c r="L686" s="1" t="s">
        <v>237</v>
      </c>
      <c r="M686" s="3" t="s">
        <v>237</v>
      </c>
    </row>
    <row r="687" spans="1:13" x14ac:dyDescent="0.25">
      <c r="A687" t="s">
        <v>233</v>
      </c>
      <c r="B687" t="s">
        <v>57</v>
      </c>
      <c r="C687" t="s">
        <v>266</v>
      </c>
      <c r="D687"/>
      <c r="E687" s="1" t="s">
        <v>237</v>
      </c>
      <c r="F687" s="90" t="s">
        <v>237</v>
      </c>
      <c r="G687" s="1" t="s">
        <v>237</v>
      </c>
      <c r="H687" s="1" t="s">
        <v>237</v>
      </c>
      <c r="I687" s="1" t="s">
        <v>237</v>
      </c>
      <c r="J687" s="1" t="s">
        <v>237</v>
      </c>
      <c r="K687" s="1" t="s">
        <v>237</v>
      </c>
      <c r="L687" s="1" t="s">
        <v>237</v>
      </c>
      <c r="M687" s="3" t="s">
        <v>237</v>
      </c>
    </row>
    <row r="688" spans="1:13" x14ac:dyDescent="0.25">
      <c r="C688"/>
      <c r="D688"/>
      <c r="F688" s="90"/>
      <c r="G688" s="1"/>
      <c r="H688" s="1"/>
      <c r="K688" s="1"/>
      <c r="M688" s="3"/>
    </row>
    <row r="689" spans="1:13" x14ac:dyDescent="0.25">
      <c r="A689" t="s">
        <v>233</v>
      </c>
      <c r="B689" t="s">
        <v>57</v>
      </c>
      <c r="C689" t="s">
        <v>205</v>
      </c>
      <c r="D689" t="s">
        <v>201</v>
      </c>
      <c r="E689" s="1">
        <v>0</v>
      </c>
      <c r="F689" s="90" t="s">
        <v>237</v>
      </c>
      <c r="G689" s="1">
        <v>0</v>
      </c>
      <c r="H689" s="1">
        <v>0</v>
      </c>
      <c r="I689" s="1">
        <v>0</v>
      </c>
      <c r="J689" s="1">
        <v>0</v>
      </c>
      <c r="K689" s="1">
        <v>0</v>
      </c>
      <c r="L689" s="1">
        <v>0</v>
      </c>
      <c r="M689" s="3">
        <v>0</v>
      </c>
    </row>
    <row r="690" spans="1:13" x14ac:dyDescent="0.25">
      <c r="A690" t="s">
        <v>233</v>
      </c>
      <c r="B690" t="s">
        <v>57</v>
      </c>
      <c r="C690" t="s">
        <v>248</v>
      </c>
      <c r="D690"/>
      <c r="E690" s="1">
        <v>0</v>
      </c>
      <c r="F690" s="90" t="s">
        <v>237</v>
      </c>
      <c r="G690" s="1">
        <v>0</v>
      </c>
      <c r="H690" s="1">
        <v>0</v>
      </c>
      <c r="I690" s="1">
        <v>0</v>
      </c>
      <c r="J690" s="1">
        <v>0</v>
      </c>
      <c r="K690" s="1">
        <v>0</v>
      </c>
      <c r="L690" s="1">
        <v>0</v>
      </c>
      <c r="M690" s="3">
        <v>0</v>
      </c>
    </row>
    <row r="691" spans="1:13" x14ac:dyDescent="0.25">
      <c r="C691"/>
      <c r="D691"/>
      <c r="F691" s="90"/>
      <c r="G691" s="1"/>
      <c r="H691" s="1"/>
      <c r="K691" s="1"/>
      <c r="M691" s="3"/>
    </row>
    <row r="692" spans="1:13" x14ac:dyDescent="0.25">
      <c r="A692" t="s">
        <v>233</v>
      </c>
      <c r="B692" t="s">
        <v>57</v>
      </c>
      <c r="C692" t="s">
        <v>54</v>
      </c>
      <c r="D692" t="s">
        <v>201</v>
      </c>
      <c r="E692" s="1">
        <v>0</v>
      </c>
      <c r="F692" s="90" t="s">
        <v>237</v>
      </c>
      <c r="G692" s="1">
        <v>0</v>
      </c>
      <c r="H692" s="1">
        <v>0</v>
      </c>
      <c r="I692" s="1">
        <v>0</v>
      </c>
      <c r="J692" s="1">
        <v>0</v>
      </c>
      <c r="K692" s="1">
        <v>0</v>
      </c>
      <c r="L692" s="1">
        <v>0</v>
      </c>
      <c r="M692" s="3">
        <v>0</v>
      </c>
    </row>
    <row r="693" spans="1:13" x14ac:dyDescent="0.25">
      <c r="A693" t="s">
        <v>233</v>
      </c>
      <c r="B693" t="s">
        <v>57</v>
      </c>
      <c r="C693" t="s">
        <v>249</v>
      </c>
      <c r="D693"/>
      <c r="E693" s="1">
        <v>0</v>
      </c>
      <c r="F693" s="90" t="s">
        <v>237</v>
      </c>
      <c r="G693" s="1">
        <v>0</v>
      </c>
      <c r="H693" s="1">
        <v>0</v>
      </c>
      <c r="I693" s="1">
        <v>0</v>
      </c>
      <c r="J693" s="1">
        <v>0</v>
      </c>
      <c r="K693" s="1">
        <v>0</v>
      </c>
      <c r="L693" s="1">
        <v>0</v>
      </c>
      <c r="M693" s="3">
        <v>0</v>
      </c>
    </row>
    <row r="694" spans="1:13" x14ac:dyDescent="0.25">
      <c r="C694"/>
      <c r="D694"/>
      <c r="F694" s="90"/>
      <c r="G694" s="1"/>
      <c r="H694" s="1"/>
      <c r="K694" s="1"/>
      <c r="M694" s="3"/>
    </row>
    <row r="695" spans="1:13" x14ac:dyDescent="0.25">
      <c r="A695" t="s">
        <v>233</v>
      </c>
      <c r="B695" t="s">
        <v>57</v>
      </c>
      <c r="C695" t="s">
        <v>23</v>
      </c>
      <c r="D695" t="s">
        <v>242</v>
      </c>
      <c r="E695" s="1" t="s">
        <v>237</v>
      </c>
      <c r="F695" s="90" t="s">
        <v>237</v>
      </c>
      <c r="G695" s="1" t="s">
        <v>237</v>
      </c>
      <c r="H695" s="1" t="s">
        <v>237</v>
      </c>
      <c r="I695" s="1" t="s">
        <v>237</v>
      </c>
      <c r="J695" s="1" t="s">
        <v>237</v>
      </c>
      <c r="K695" s="1" t="s">
        <v>237</v>
      </c>
      <c r="L695" s="1" t="s">
        <v>237</v>
      </c>
      <c r="M695" s="3" t="s">
        <v>237</v>
      </c>
    </row>
    <row r="696" spans="1:13" x14ac:dyDescent="0.25">
      <c r="A696" t="s">
        <v>233</v>
      </c>
      <c r="B696" t="s">
        <v>57</v>
      </c>
      <c r="C696"/>
      <c r="D696" t="s">
        <v>200</v>
      </c>
      <c r="E696" s="1" t="s">
        <v>237</v>
      </c>
      <c r="F696" s="90" t="s">
        <v>237</v>
      </c>
      <c r="G696" s="1" t="s">
        <v>237</v>
      </c>
      <c r="H696" s="1" t="s">
        <v>237</v>
      </c>
      <c r="I696" s="1" t="s">
        <v>237</v>
      </c>
      <c r="J696" s="1" t="s">
        <v>237</v>
      </c>
      <c r="K696" s="1" t="s">
        <v>237</v>
      </c>
      <c r="L696" s="1" t="s">
        <v>237</v>
      </c>
      <c r="M696" s="3" t="s">
        <v>237</v>
      </c>
    </row>
    <row r="697" spans="1:13" x14ac:dyDescent="0.25">
      <c r="A697" t="s">
        <v>233</v>
      </c>
      <c r="B697" t="s">
        <v>57</v>
      </c>
      <c r="C697"/>
      <c r="D697" t="s">
        <v>201</v>
      </c>
      <c r="E697" s="1" t="s">
        <v>237</v>
      </c>
      <c r="F697" s="90" t="s">
        <v>237</v>
      </c>
      <c r="G697" s="1" t="s">
        <v>237</v>
      </c>
      <c r="H697" s="1" t="s">
        <v>237</v>
      </c>
      <c r="I697" s="1" t="s">
        <v>237</v>
      </c>
      <c r="J697" s="1" t="s">
        <v>237</v>
      </c>
      <c r="K697" s="1" t="s">
        <v>237</v>
      </c>
      <c r="L697" s="1" t="s">
        <v>237</v>
      </c>
      <c r="M697" s="3" t="s">
        <v>237</v>
      </c>
    </row>
    <row r="698" spans="1:13" x14ac:dyDescent="0.25">
      <c r="A698" t="s">
        <v>233</v>
      </c>
      <c r="B698" t="s">
        <v>57</v>
      </c>
      <c r="C698" t="s">
        <v>250</v>
      </c>
      <c r="D698"/>
      <c r="E698" s="1" t="s">
        <v>237</v>
      </c>
      <c r="F698" s="90" t="s">
        <v>237</v>
      </c>
      <c r="G698" s="1" t="s">
        <v>237</v>
      </c>
      <c r="H698" s="1" t="s">
        <v>237</v>
      </c>
      <c r="I698" s="1" t="s">
        <v>237</v>
      </c>
      <c r="J698" s="1" t="s">
        <v>237</v>
      </c>
      <c r="K698" s="1" t="s">
        <v>237</v>
      </c>
      <c r="L698" s="1" t="s">
        <v>237</v>
      </c>
      <c r="M698" s="3" t="s">
        <v>237</v>
      </c>
    </row>
    <row r="699" spans="1:13" x14ac:dyDescent="0.25">
      <c r="C699"/>
      <c r="D699"/>
      <c r="F699" s="90"/>
      <c r="G699" s="1"/>
      <c r="H699" s="1"/>
      <c r="K699" s="1"/>
      <c r="M699" s="3"/>
    </row>
    <row r="700" spans="1:13" x14ac:dyDescent="0.25">
      <c r="A700" t="s">
        <v>233</v>
      </c>
      <c r="B700" t="s">
        <v>57</v>
      </c>
      <c r="C700" t="s">
        <v>222</v>
      </c>
      <c r="D700" t="s">
        <v>242</v>
      </c>
      <c r="E700" s="1" t="s">
        <v>237</v>
      </c>
      <c r="F700" s="90" t="s">
        <v>237</v>
      </c>
      <c r="G700" s="1" t="s">
        <v>237</v>
      </c>
      <c r="H700" s="1" t="s">
        <v>237</v>
      </c>
      <c r="I700" s="1" t="s">
        <v>237</v>
      </c>
      <c r="J700" s="1" t="s">
        <v>237</v>
      </c>
      <c r="K700" s="1" t="s">
        <v>237</v>
      </c>
      <c r="L700" s="1" t="s">
        <v>237</v>
      </c>
      <c r="M700" s="3" t="s">
        <v>237</v>
      </c>
    </row>
    <row r="701" spans="1:13" x14ac:dyDescent="0.25">
      <c r="A701" t="s">
        <v>233</v>
      </c>
      <c r="B701" t="s">
        <v>57</v>
      </c>
      <c r="C701"/>
      <c r="D701" t="s">
        <v>200</v>
      </c>
      <c r="E701" s="1" t="s">
        <v>237</v>
      </c>
      <c r="F701" s="90" t="s">
        <v>237</v>
      </c>
      <c r="G701" s="1" t="s">
        <v>237</v>
      </c>
      <c r="H701" s="1" t="s">
        <v>237</v>
      </c>
      <c r="I701" s="1" t="s">
        <v>237</v>
      </c>
      <c r="J701" s="1" t="s">
        <v>237</v>
      </c>
      <c r="K701" s="1" t="s">
        <v>237</v>
      </c>
      <c r="L701" s="1" t="s">
        <v>237</v>
      </c>
      <c r="M701" s="3" t="s">
        <v>237</v>
      </c>
    </row>
    <row r="702" spans="1:13" x14ac:dyDescent="0.25">
      <c r="A702" t="s">
        <v>233</v>
      </c>
      <c r="B702" t="s">
        <v>57</v>
      </c>
      <c r="C702"/>
      <c r="D702" t="s">
        <v>201</v>
      </c>
      <c r="E702" s="1" t="s">
        <v>237</v>
      </c>
      <c r="F702" s="90" t="s">
        <v>237</v>
      </c>
      <c r="G702" s="1" t="s">
        <v>237</v>
      </c>
      <c r="H702" s="1" t="s">
        <v>237</v>
      </c>
      <c r="I702" s="1" t="s">
        <v>237</v>
      </c>
      <c r="J702" s="1" t="s">
        <v>237</v>
      </c>
      <c r="K702" s="1" t="s">
        <v>237</v>
      </c>
      <c r="L702" s="1" t="s">
        <v>237</v>
      </c>
      <c r="M702" s="3" t="s">
        <v>237</v>
      </c>
    </row>
    <row r="703" spans="1:13" x14ac:dyDescent="0.25">
      <c r="A703" t="s">
        <v>233</v>
      </c>
      <c r="B703" t="s">
        <v>57</v>
      </c>
      <c r="C703" t="s">
        <v>251</v>
      </c>
      <c r="D703"/>
      <c r="E703" s="1" t="s">
        <v>237</v>
      </c>
      <c r="F703" s="90" t="s">
        <v>237</v>
      </c>
      <c r="G703" s="1" t="s">
        <v>237</v>
      </c>
      <c r="H703" s="1" t="s">
        <v>237</v>
      </c>
      <c r="I703" s="1" t="s">
        <v>237</v>
      </c>
      <c r="J703" s="1" t="s">
        <v>237</v>
      </c>
      <c r="K703" s="1" t="s">
        <v>237</v>
      </c>
      <c r="L703" s="1" t="s">
        <v>237</v>
      </c>
      <c r="M703" s="3" t="s">
        <v>237</v>
      </c>
    </row>
    <row r="704" spans="1:13" x14ac:dyDescent="0.25">
      <c r="C704"/>
      <c r="D704"/>
      <c r="F704" s="90"/>
      <c r="G704" s="1"/>
      <c r="H704" s="1"/>
      <c r="K704" s="1"/>
      <c r="M704" s="3"/>
    </row>
    <row r="705" spans="1:13" x14ac:dyDescent="0.25">
      <c r="A705" t="s">
        <v>233</v>
      </c>
      <c r="B705" t="s">
        <v>57</v>
      </c>
      <c r="C705" t="s">
        <v>242</v>
      </c>
      <c r="D705" t="s">
        <v>242</v>
      </c>
      <c r="E705" s="1" t="s">
        <v>237</v>
      </c>
      <c r="F705" s="90" t="s">
        <v>237</v>
      </c>
      <c r="G705" s="1" t="s">
        <v>237</v>
      </c>
      <c r="H705" s="1" t="s">
        <v>237</v>
      </c>
      <c r="I705" s="1" t="s">
        <v>237</v>
      </c>
      <c r="J705" s="1" t="s">
        <v>237</v>
      </c>
      <c r="K705" s="1" t="s">
        <v>237</v>
      </c>
      <c r="L705" s="1" t="s">
        <v>237</v>
      </c>
      <c r="M705" s="3" t="s">
        <v>237</v>
      </c>
    </row>
    <row r="706" spans="1:13" x14ac:dyDescent="0.25">
      <c r="A706" t="s">
        <v>233</v>
      </c>
      <c r="B706" t="s">
        <v>57</v>
      </c>
      <c r="C706"/>
      <c r="D706" t="s">
        <v>200</v>
      </c>
      <c r="E706" s="1" t="s">
        <v>237</v>
      </c>
      <c r="F706" s="90" t="s">
        <v>237</v>
      </c>
      <c r="G706" s="1" t="s">
        <v>237</v>
      </c>
      <c r="H706" s="1" t="s">
        <v>237</v>
      </c>
      <c r="I706" s="1" t="s">
        <v>237</v>
      </c>
      <c r="J706" s="1" t="s">
        <v>237</v>
      </c>
      <c r="K706" s="1" t="s">
        <v>237</v>
      </c>
      <c r="L706" s="1" t="s">
        <v>237</v>
      </c>
      <c r="M706" s="3" t="s">
        <v>237</v>
      </c>
    </row>
    <row r="707" spans="1:13" x14ac:dyDescent="0.25">
      <c r="A707" t="s">
        <v>233</v>
      </c>
      <c r="B707" t="s">
        <v>57</v>
      </c>
      <c r="C707"/>
      <c r="D707" t="s">
        <v>201</v>
      </c>
      <c r="E707" s="1" t="s">
        <v>237</v>
      </c>
      <c r="F707" s="90" t="s">
        <v>237</v>
      </c>
      <c r="G707" s="1" t="s">
        <v>237</v>
      </c>
      <c r="H707" s="1" t="s">
        <v>237</v>
      </c>
      <c r="I707" s="1" t="s">
        <v>237</v>
      </c>
      <c r="J707" s="1" t="s">
        <v>237</v>
      </c>
      <c r="K707" s="1" t="s">
        <v>237</v>
      </c>
      <c r="L707" s="1" t="s">
        <v>237</v>
      </c>
      <c r="M707" s="3" t="s">
        <v>237</v>
      </c>
    </row>
    <row r="708" spans="1:13" x14ac:dyDescent="0.25">
      <c r="A708" t="s">
        <v>233</v>
      </c>
      <c r="B708" t="s">
        <v>57</v>
      </c>
      <c r="C708" t="s">
        <v>247</v>
      </c>
      <c r="D708"/>
      <c r="E708" s="1" t="s">
        <v>237</v>
      </c>
      <c r="F708" s="90" t="s">
        <v>237</v>
      </c>
      <c r="G708" s="1" t="s">
        <v>237</v>
      </c>
      <c r="H708" s="1" t="s">
        <v>237</v>
      </c>
      <c r="I708" s="1" t="s">
        <v>237</v>
      </c>
      <c r="J708" s="1" t="s">
        <v>237</v>
      </c>
      <c r="K708" s="1" t="s">
        <v>237</v>
      </c>
      <c r="L708" s="1" t="s">
        <v>237</v>
      </c>
      <c r="M708" s="3" t="s">
        <v>237</v>
      </c>
    </row>
    <row r="709" spans="1:13" x14ac:dyDescent="0.25">
      <c r="C709"/>
      <c r="D709"/>
      <c r="F709" s="90"/>
      <c r="G709" s="1"/>
      <c r="H709" s="1"/>
      <c r="K709" s="1"/>
      <c r="M709" s="3"/>
    </row>
    <row r="710" spans="1:13" x14ac:dyDescent="0.25">
      <c r="A710" t="s">
        <v>233</v>
      </c>
      <c r="B710" t="s">
        <v>57</v>
      </c>
      <c r="C710" t="s">
        <v>203</v>
      </c>
      <c r="D710" t="s">
        <v>242</v>
      </c>
      <c r="E710" s="1" t="s">
        <v>237</v>
      </c>
      <c r="F710" s="90" t="s">
        <v>237</v>
      </c>
      <c r="G710" s="1" t="s">
        <v>237</v>
      </c>
      <c r="H710" s="1" t="s">
        <v>237</v>
      </c>
      <c r="I710" s="1" t="s">
        <v>237</v>
      </c>
      <c r="J710" s="1" t="s">
        <v>237</v>
      </c>
      <c r="K710" s="1" t="s">
        <v>237</v>
      </c>
      <c r="L710" s="1" t="s">
        <v>237</v>
      </c>
      <c r="M710" s="3" t="s">
        <v>237</v>
      </c>
    </row>
    <row r="711" spans="1:13" x14ac:dyDescent="0.25">
      <c r="A711" t="s">
        <v>233</v>
      </c>
      <c r="B711" t="s">
        <v>57</v>
      </c>
      <c r="C711"/>
      <c r="D711" t="s">
        <v>200</v>
      </c>
      <c r="E711" s="1" t="s">
        <v>237</v>
      </c>
      <c r="F711" s="90" t="s">
        <v>237</v>
      </c>
      <c r="G711" s="1" t="s">
        <v>237</v>
      </c>
      <c r="H711" s="1" t="s">
        <v>237</v>
      </c>
      <c r="I711" s="1" t="s">
        <v>237</v>
      </c>
      <c r="J711" s="1" t="s">
        <v>237</v>
      </c>
      <c r="K711" s="1" t="s">
        <v>237</v>
      </c>
      <c r="L711" s="1" t="s">
        <v>237</v>
      </c>
      <c r="M711" s="3" t="s">
        <v>237</v>
      </c>
    </row>
    <row r="712" spans="1:13" x14ac:dyDescent="0.25">
      <c r="A712" t="s">
        <v>233</v>
      </c>
      <c r="B712" t="s">
        <v>57</v>
      </c>
      <c r="C712"/>
      <c r="D712" t="s">
        <v>201</v>
      </c>
      <c r="E712" s="1" t="s">
        <v>237</v>
      </c>
      <c r="F712" s="90" t="s">
        <v>237</v>
      </c>
      <c r="G712" s="1" t="s">
        <v>237</v>
      </c>
      <c r="H712" s="1" t="s">
        <v>237</v>
      </c>
      <c r="I712" s="1" t="s">
        <v>237</v>
      </c>
      <c r="J712" s="1" t="s">
        <v>237</v>
      </c>
      <c r="K712" s="1" t="s">
        <v>237</v>
      </c>
      <c r="L712" s="1" t="s">
        <v>237</v>
      </c>
      <c r="M712" s="3" t="s">
        <v>237</v>
      </c>
    </row>
    <row r="713" spans="1:13" x14ac:dyDescent="0.25">
      <c r="A713" t="s">
        <v>233</v>
      </c>
      <c r="B713" t="s">
        <v>57</v>
      </c>
      <c r="C713" t="s">
        <v>252</v>
      </c>
      <c r="D713"/>
      <c r="E713" s="1" t="s">
        <v>237</v>
      </c>
      <c r="F713" s="90" t="s">
        <v>237</v>
      </c>
      <c r="G713" s="1" t="s">
        <v>237</v>
      </c>
      <c r="H713" s="1" t="s">
        <v>237</v>
      </c>
      <c r="I713" s="1" t="s">
        <v>237</v>
      </c>
      <c r="J713" s="1" t="s">
        <v>237</v>
      </c>
      <c r="K713" s="1" t="s">
        <v>237</v>
      </c>
      <c r="L713" s="1" t="s">
        <v>237</v>
      </c>
      <c r="M713" s="3" t="s">
        <v>237</v>
      </c>
    </row>
    <row r="714" spans="1:13" x14ac:dyDescent="0.25">
      <c r="C714"/>
      <c r="D714"/>
      <c r="F714" s="90"/>
      <c r="G714" s="1"/>
      <c r="H714" s="1"/>
      <c r="K714" s="1"/>
      <c r="M714" s="3"/>
    </row>
    <row r="715" spans="1:13" x14ac:dyDescent="0.25">
      <c r="A715" t="s">
        <v>233</v>
      </c>
      <c r="B715" t="s">
        <v>57</v>
      </c>
      <c r="C715" t="s">
        <v>204</v>
      </c>
      <c r="D715" t="s">
        <v>242</v>
      </c>
      <c r="E715" s="1" t="s">
        <v>237</v>
      </c>
      <c r="F715" s="90" t="s">
        <v>237</v>
      </c>
      <c r="G715" s="1" t="s">
        <v>237</v>
      </c>
      <c r="H715" s="1" t="s">
        <v>237</v>
      </c>
      <c r="I715" s="1" t="s">
        <v>237</v>
      </c>
      <c r="J715" s="1" t="s">
        <v>237</v>
      </c>
      <c r="K715" s="1" t="s">
        <v>237</v>
      </c>
      <c r="L715" s="1" t="s">
        <v>237</v>
      </c>
      <c r="M715" s="3" t="s">
        <v>237</v>
      </c>
    </row>
    <row r="716" spans="1:13" x14ac:dyDescent="0.25">
      <c r="A716" t="s">
        <v>233</v>
      </c>
      <c r="B716" t="s">
        <v>57</v>
      </c>
      <c r="C716"/>
      <c r="D716" t="s">
        <v>200</v>
      </c>
      <c r="E716" s="1" t="s">
        <v>237</v>
      </c>
      <c r="F716" s="90" t="s">
        <v>237</v>
      </c>
      <c r="G716" s="1" t="s">
        <v>237</v>
      </c>
      <c r="H716" s="1" t="s">
        <v>237</v>
      </c>
      <c r="I716" s="1" t="s">
        <v>237</v>
      </c>
      <c r="J716" s="1" t="s">
        <v>237</v>
      </c>
      <c r="K716" s="1" t="s">
        <v>237</v>
      </c>
      <c r="L716" s="1" t="s">
        <v>237</v>
      </c>
      <c r="M716" s="3" t="s">
        <v>237</v>
      </c>
    </row>
    <row r="717" spans="1:13" x14ac:dyDescent="0.25">
      <c r="A717" t="s">
        <v>233</v>
      </c>
      <c r="B717" t="s">
        <v>57</v>
      </c>
      <c r="C717"/>
      <c r="D717" t="s">
        <v>201</v>
      </c>
      <c r="E717" s="1" t="s">
        <v>237</v>
      </c>
      <c r="F717" s="90" t="s">
        <v>237</v>
      </c>
      <c r="G717" s="1" t="s">
        <v>237</v>
      </c>
      <c r="H717" s="1" t="s">
        <v>237</v>
      </c>
      <c r="I717" s="1" t="s">
        <v>237</v>
      </c>
      <c r="J717" s="1" t="s">
        <v>237</v>
      </c>
      <c r="K717" s="1" t="s">
        <v>237</v>
      </c>
      <c r="L717" s="1" t="s">
        <v>237</v>
      </c>
      <c r="M717" s="3" t="s">
        <v>237</v>
      </c>
    </row>
    <row r="718" spans="1:13" x14ac:dyDescent="0.25">
      <c r="A718" t="s">
        <v>233</v>
      </c>
      <c r="B718" t="s">
        <v>57</v>
      </c>
      <c r="C718" t="s">
        <v>253</v>
      </c>
      <c r="D718"/>
      <c r="E718" s="1" t="s">
        <v>237</v>
      </c>
      <c r="F718" s="90" t="s">
        <v>237</v>
      </c>
      <c r="G718" s="1" t="s">
        <v>237</v>
      </c>
      <c r="H718" s="1" t="s">
        <v>237</v>
      </c>
      <c r="I718" s="1" t="s">
        <v>237</v>
      </c>
      <c r="J718" s="1" t="s">
        <v>237</v>
      </c>
      <c r="K718" s="1" t="s">
        <v>237</v>
      </c>
      <c r="L718" s="1" t="s">
        <v>237</v>
      </c>
      <c r="M718" s="3" t="s">
        <v>237</v>
      </c>
    </row>
    <row r="719" spans="1:13" x14ac:dyDescent="0.25">
      <c r="C719"/>
      <c r="D719"/>
      <c r="F719" s="90"/>
      <c r="G719" s="1"/>
      <c r="H719" s="1"/>
      <c r="K719" s="1"/>
      <c r="M719" s="3"/>
    </row>
    <row r="720" spans="1:13" x14ac:dyDescent="0.25">
      <c r="A720" t="s">
        <v>233</v>
      </c>
      <c r="B720" t="s">
        <v>57</v>
      </c>
      <c r="C720" t="s">
        <v>221</v>
      </c>
      <c r="D720" t="s">
        <v>242</v>
      </c>
      <c r="E720" s="1" t="s">
        <v>237</v>
      </c>
      <c r="F720" s="90" t="s">
        <v>237</v>
      </c>
      <c r="G720" s="1" t="s">
        <v>237</v>
      </c>
      <c r="H720" s="1" t="s">
        <v>237</v>
      </c>
      <c r="I720" s="1" t="s">
        <v>237</v>
      </c>
      <c r="J720" s="1" t="s">
        <v>237</v>
      </c>
      <c r="K720" s="1" t="s">
        <v>237</v>
      </c>
      <c r="L720" s="1" t="s">
        <v>237</v>
      </c>
      <c r="M720" s="3" t="s">
        <v>237</v>
      </c>
    </row>
    <row r="721" spans="1:13" x14ac:dyDescent="0.25">
      <c r="A721" t="s">
        <v>233</v>
      </c>
      <c r="B721" t="s">
        <v>57</v>
      </c>
      <c r="C721"/>
      <c r="D721" t="s">
        <v>200</v>
      </c>
      <c r="E721" s="1" t="s">
        <v>237</v>
      </c>
      <c r="F721" s="90" t="s">
        <v>237</v>
      </c>
      <c r="G721" s="1" t="s">
        <v>237</v>
      </c>
      <c r="H721" s="1" t="s">
        <v>237</v>
      </c>
      <c r="I721" s="1" t="s">
        <v>237</v>
      </c>
      <c r="J721" s="1" t="s">
        <v>237</v>
      </c>
      <c r="K721" s="1" t="s">
        <v>237</v>
      </c>
      <c r="L721" s="1" t="s">
        <v>237</v>
      </c>
      <c r="M721" s="3" t="s">
        <v>237</v>
      </c>
    </row>
    <row r="722" spans="1:13" x14ac:dyDescent="0.25">
      <c r="A722" t="s">
        <v>233</v>
      </c>
      <c r="B722" t="s">
        <v>57</v>
      </c>
      <c r="C722"/>
      <c r="D722" t="s">
        <v>201</v>
      </c>
      <c r="E722" s="1" t="s">
        <v>237</v>
      </c>
      <c r="F722" s="90" t="s">
        <v>237</v>
      </c>
      <c r="G722" s="1" t="s">
        <v>237</v>
      </c>
      <c r="H722" s="1" t="s">
        <v>237</v>
      </c>
      <c r="I722" s="1" t="s">
        <v>237</v>
      </c>
      <c r="J722" s="1" t="s">
        <v>237</v>
      </c>
      <c r="K722" s="1" t="s">
        <v>237</v>
      </c>
      <c r="L722" s="1" t="s">
        <v>237</v>
      </c>
      <c r="M722" s="3" t="s">
        <v>237</v>
      </c>
    </row>
    <row r="723" spans="1:13" x14ac:dyDescent="0.25">
      <c r="A723" t="s">
        <v>233</v>
      </c>
      <c r="B723" t="s">
        <v>57</v>
      </c>
      <c r="C723" t="s">
        <v>254</v>
      </c>
      <c r="D723"/>
      <c r="E723" s="1" t="s">
        <v>237</v>
      </c>
      <c r="F723" s="90" t="s">
        <v>237</v>
      </c>
      <c r="G723" s="1" t="s">
        <v>237</v>
      </c>
      <c r="H723" s="1" t="s">
        <v>237</v>
      </c>
      <c r="I723" s="1" t="s">
        <v>237</v>
      </c>
      <c r="J723" s="1" t="s">
        <v>237</v>
      </c>
      <c r="K723" s="1" t="s">
        <v>237</v>
      </c>
      <c r="L723" s="1" t="s">
        <v>237</v>
      </c>
      <c r="M723" s="3" t="s">
        <v>237</v>
      </c>
    </row>
    <row r="724" spans="1:13" x14ac:dyDescent="0.25">
      <c r="C724"/>
      <c r="D724"/>
      <c r="F724" s="90"/>
      <c r="G724" s="1"/>
      <c r="H724" s="1"/>
      <c r="K724" s="1"/>
      <c r="M724" s="3"/>
    </row>
    <row r="725" spans="1:13" x14ac:dyDescent="0.25">
      <c r="A725" t="s">
        <v>233</v>
      </c>
      <c r="B725" t="s">
        <v>57</v>
      </c>
      <c r="C725">
        <v>1</v>
      </c>
      <c r="D725" t="s">
        <v>242</v>
      </c>
      <c r="E725" s="1" t="s">
        <v>237</v>
      </c>
      <c r="F725" s="90" t="s">
        <v>237</v>
      </c>
      <c r="G725" s="1" t="s">
        <v>237</v>
      </c>
      <c r="H725" s="1" t="s">
        <v>237</v>
      </c>
      <c r="I725" s="1" t="s">
        <v>237</v>
      </c>
      <c r="J725" s="1" t="s">
        <v>237</v>
      </c>
      <c r="K725" s="1" t="s">
        <v>237</v>
      </c>
      <c r="L725" s="1" t="s">
        <v>237</v>
      </c>
      <c r="M725" s="3" t="s">
        <v>237</v>
      </c>
    </row>
    <row r="726" spans="1:13" x14ac:dyDescent="0.25">
      <c r="A726" t="s">
        <v>233</v>
      </c>
      <c r="B726" t="s">
        <v>57</v>
      </c>
      <c r="C726"/>
      <c r="D726" t="s">
        <v>200</v>
      </c>
      <c r="E726" s="1" t="s">
        <v>237</v>
      </c>
      <c r="F726" s="90" t="s">
        <v>237</v>
      </c>
      <c r="G726" s="1" t="s">
        <v>237</v>
      </c>
      <c r="H726" s="1" t="s">
        <v>237</v>
      </c>
      <c r="I726" s="1" t="s">
        <v>237</v>
      </c>
      <c r="J726" s="1" t="s">
        <v>237</v>
      </c>
      <c r="K726" s="1" t="s">
        <v>237</v>
      </c>
      <c r="L726" s="1" t="s">
        <v>237</v>
      </c>
      <c r="M726" s="3" t="s">
        <v>237</v>
      </c>
    </row>
    <row r="727" spans="1:13" x14ac:dyDescent="0.25">
      <c r="A727" t="s">
        <v>233</v>
      </c>
      <c r="B727" t="s">
        <v>57</v>
      </c>
      <c r="C727"/>
      <c r="D727" t="s">
        <v>201</v>
      </c>
      <c r="E727" s="1" t="s">
        <v>237</v>
      </c>
      <c r="F727" s="90" t="s">
        <v>237</v>
      </c>
      <c r="G727" s="1" t="s">
        <v>237</v>
      </c>
      <c r="H727" s="1" t="s">
        <v>237</v>
      </c>
      <c r="I727" s="1" t="s">
        <v>237</v>
      </c>
      <c r="J727" s="1" t="s">
        <v>237</v>
      </c>
      <c r="K727" s="1" t="s">
        <v>237</v>
      </c>
      <c r="L727" s="1" t="s">
        <v>237</v>
      </c>
      <c r="M727" s="3" t="s">
        <v>237</v>
      </c>
    </row>
    <row r="728" spans="1:13" x14ac:dyDescent="0.25">
      <c r="A728" t="s">
        <v>233</v>
      </c>
      <c r="B728" t="s">
        <v>57</v>
      </c>
      <c r="C728" t="s">
        <v>325</v>
      </c>
      <c r="D728"/>
      <c r="E728" s="1" t="s">
        <v>237</v>
      </c>
      <c r="F728" s="90" t="s">
        <v>237</v>
      </c>
      <c r="G728" s="1" t="s">
        <v>237</v>
      </c>
      <c r="H728" s="1" t="s">
        <v>237</v>
      </c>
      <c r="I728" s="1" t="s">
        <v>237</v>
      </c>
      <c r="J728" s="1" t="s">
        <v>237</v>
      </c>
      <c r="K728" s="1" t="s">
        <v>237</v>
      </c>
      <c r="L728" s="1" t="s">
        <v>237</v>
      </c>
      <c r="M728" s="3" t="s">
        <v>237</v>
      </c>
    </row>
    <row r="729" spans="1:13" x14ac:dyDescent="0.25">
      <c r="C729"/>
      <c r="D729"/>
      <c r="F729" s="90"/>
      <c r="G729" s="1"/>
      <c r="H729" s="1"/>
      <c r="K729" s="1"/>
      <c r="M729" s="3"/>
    </row>
    <row r="730" spans="1:13" x14ac:dyDescent="0.25">
      <c r="A730" t="s">
        <v>233</v>
      </c>
      <c r="B730" t="s">
        <v>57</v>
      </c>
      <c r="C730">
        <v>2</v>
      </c>
      <c r="D730" t="s">
        <v>242</v>
      </c>
      <c r="E730" s="1" t="s">
        <v>237</v>
      </c>
      <c r="F730" s="90" t="s">
        <v>237</v>
      </c>
      <c r="G730" s="1" t="s">
        <v>237</v>
      </c>
      <c r="H730" s="1" t="s">
        <v>237</v>
      </c>
      <c r="I730" s="1" t="s">
        <v>237</v>
      </c>
      <c r="J730" s="1" t="s">
        <v>237</v>
      </c>
      <c r="K730" s="1" t="s">
        <v>237</v>
      </c>
      <c r="L730" s="1" t="s">
        <v>237</v>
      </c>
      <c r="M730" s="3" t="s">
        <v>237</v>
      </c>
    </row>
    <row r="731" spans="1:13" x14ac:dyDescent="0.25">
      <c r="A731" t="s">
        <v>233</v>
      </c>
      <c r="B731" t="s">
        <v>57</v>
      </c>
      <c r="C731"/>
      <c r="D731" t="s">
        <v>200</v>
      </c>
      <c r="E731" s="1" t="s">
        <v>237</v>
      </c>
      <c r="F731" s="90" t="s">
        <v>237</v>
      </c>
      <c r="G731" s="1" t="s">
        <v>237</v>
      </c>
      <c r="H731" s="1" t="s">
        <v>237</v>
      </c>
      <c r="I731" s="1" t="s">
        <v>237</v>
      </c>
      <c r="J731" s="1" t="s">
        <v>237</v>
      </c>
      <c r="K731" s="1" t="s">
        <v>237</v>
      </c>
      <c r="L731" s="1" t="s">
        <v>237</v>
      </c>
      <c r="M731" s="3" t="s">
        <v>237</v>
      </c>
    </row>
    <row r="732" spans="1:13" x14ac:dyDescent="0.25">
      <c r="A732" t="s">
        <v>233</v>
      </c>
      <c r="B732" t="s">
        <v>57</v>
      </c>
      <c r="C732"/>
      <c r="D732" t="s">
        <v>201</v>
      </c>
      <c r="E732" s="1" t="s">
        <v>237</v>
      </c>
      <c r="F732" s="90" t="s">
        <v>237</v>
      </c>
      <c r="G732" s="1" t="s">
        <v>237</v>
      </c>
      <c r="H732" s="1" t="s">
        <v>237</v>
      </c>
      <c r="I732" s="1" t="s">
        <v>237</v>
      </c>
      <c r="J732" s="1" t="s">
        <v>237</v>
      </c>
      <c r="K732" s="1" t="s">
        <v>237</v>
      </c>
      <c r="L732" s="1" t="s">
        <v>237</v>
      </c>
      <c r="M732" s="3" t="s">
        <v>237</v>
      </c>
    </row>
    <row r="733" spans="1:13" x14ac:dyDescent="0.25">
      <c r="A733" t="s">
        <v>233</v>
      </c>
      <c r="B733" t="s">
        <v>57</v>
      </c>
      <c r="C733" t="s">
        <v>326</v>
      </c>
      <c r="D733"/>
      <c r="E733" s="1" t="s">
        <v>237</v>
      </c>
      <c r="F733" s="90" t="s">
        <v>237</v>
      </c>
      <c r="G733" s="1" t="s">
        <v>237</v>
      </c>
      <c r="H733" s="1" t="s">
        <v>237</v>
      </c>
      <c r="I733" s="1" t="s">
        <v>237</v>
      </c>
      <c r="J733" s="1" t="s">
        <v>237</v>
      </c>
      <c r="K733" s="1" t="s">
        <v>237</v>
      </c>
      <c r="L733" s="1" t="s">
        <v>237</v>
      </c>
      <c r="M733" s="3" t="s">
        <v>237</v>
      </c>
    </row>
    <row r="734" spans="1:13" x14ac:dyDescent="0.25">
      <c r="C734"/>
      <c r="D734"/>
      <c r="F734" s="90"/>
      <c r="G734" s="1"/>
      <c r="H734" s="1"/>
      <c r="K734" s="1"/>
      <c r="M734" s="3"/>
    </row>
    <row r="735" spans="1:13" x14ac:dyDescent="0.25">
      <c r="A735" t="s">
        <v>233</v>
      </c>
      <c r="B735" t="s">
        <v>57</v>
      </c>
      <c r="C735">
        <v>3</v>
      </c>
      <c r="D735" t="s">
        <v>242</v>
      </c>
      <c r="E735" s="1" t="s">
        <v>237</v>
      </c>
      <c r="F735" s="90" t="s">
        <v>237</v>
      </c>
      <c r="G735" s="1" t="s">
        <v>237</v>
      </c>
      <c r="H735" s="1" t="s">
        <v>237</v>
      </c>
      <c r="I735" s="1" t="s">
        <v>237</v>
      </c>
      <c r="J735" s="1" t="s">
        <v>237</v>
      </c>
      <c r="K735" s="1" t="s">
        <v>237</v>
      </c>
      <c r="L735" s="1" t="s">
        <v>237</v>
      </c>
      <c r="M735" s="3" t="s">
        <v>237</v>
      </c>
    </row>
    <row r="736" spans="1:13" x14ac:dyDescent="0.25">
      <c r="A736" t="s">
        <v>233</v>
      </c>
      <c r="B736" t="s">
        <v>57</v>
      </c>
      <c r="C736"/>
      <c r="D736" t="s">
        <v>200</v>
      </c>
      <c r="E736" s="1" t="s">
        <v>237</v>
      </c>
      <c r="F736" s="90" t="s">
        <v>237</v>
      </c>
      <c r="G736" s="1" t="s">
        <v>237</v>
      </c>
      <c r="H736" s="1" t="s">
        <v>237</v>
      </c>
      <c r="I736" s="1" t="s">
        <v>237</v>
      </c>
      <c r="J736" s="1" t="s">
        <v>237</v>
      </c>
      <c r="K736" s="1" t="s">
        <v>237</v>
      </c>
      <c r="L736" s="1" t="s">
        <v>237</v>
      </c>
      <c r="M736" s="3" t="s">
        <v>237</v>
      </c>
    </row>
    <row r="737" spans="1:13" x14ac:dyDescent="0.25">
      <c r="A737" t="s">
        <v>233</v>
      </c>
      <c r="B737" t="s">
        <v>57</v>
      </c>
      <c r="C737"/>
      <c r="D737" t="s">
        <v>201</v>
      </c>
      <c r="E737" s="1" t="s">
        <v>237</v>
      </c>
      <c r="F737" s="90" t="s">
        <v>237</v>
      </c>
      <c r="G737" s="1" t="s">
        <v>237</v>
      </c>
      <c r="H737" s="1" t="s">
        <v>237</v>
      </c>
      <c r="I737" s="1" t="s">
        <v>237</v>
      </c>
      <c r="J737" s="1" t="s">
        <v>237</v>
      </c>
      <c r="K737" s="1" t="s">
        <v>237</v>
      </c>
      <c r="L737" s="1" t="s">
        <v>237</v>
      </c>
      <c r="M737" s="3" t="s">
        <v>237</v>
      </c>
    </row>
    <row r="738" spans="1:13" x14ac:dyDescent="0.25">
      <c r="A738" t="s">
        <v>233</v>
      </c>
      <c r="B738" t="s">
        <v>57</v>
      </c>
      <c r="C738" t="s">
        <v>327</v>
      </c>
      <c r="D738"/>
      <c r="E738" s="1" t="s">
        <v>237</v>
      </c>
      <c r="F738" s="90" t="s">
        <v>237</v>
      </c>
      <c r="G738" s="1" t="s">
        <v>237</v>
      </c>
      <c r="H738" s="1" t="s">
        <v>237</v>
      </c>
      <c r="I738" s="1" t="s">
        <v>237</v>
      </c>
      <c r="J738" s="1" t="s">
        <v>237</v>
      </c>
      <c r="K738" s="1" t="s">
        <v>237</v>
      </c>
      <c r="L738" s="1" t="s">
        <v>237</v>
      </c>
      <c r="M738" s="3" t="s">
        <v>237</v>
      </c>
    </row>
    <row r="739" spans="1:13" x14ac:dyDescent="0.25">
      <c r="C739"/>
      <c r="D739"/>
      <c r="F739" s="90"/>
      <c r="G739" s="1"/>
      <c r="H739" s="1"/>
      <c r="K739" s="1"/>
      <c r="M739" s="3"/>
    </row>
    <row r="740" spans="1:13" x14ac:dyDescent="0.25">
      <c r="A740" t="s">
        <v>233</v>
      </c>
      <c r="B740" t="s">
        <v>57</v>
      </c>
      <c r="C740">
        <v>4</v>
      </c>
      <c r="D740" t="s">
        <v>242</v>
      </c>
      <c r="E740" s="1" t="s">
        <v>237</v>
      </c>
      <c r="F740" s="90" t="s">
        <v>237</v>
      </c>
      <c r="G740" s="1" t="s">
        <v>237</v>
      </c>
      <c r="H740" s="1" t="s">
        <v>237</v>
      </c>
      <c r="I740" s="1" t="s">
        <v>237</v>
      </c>
      <c r="J740" s="1" t="s">
        <v>237</v>
      </c>
      <c r="K740" s="1" t="s">
        <v>237</v>
      </c>
      <c r="L740" s="1" t="s">
        <v>237</v>
      </c>
      <c r="M740" s="3" t="s">
        <v>237</v>
      </c>
    </row>
    <row r="741" spans="1:13" x14ac:dyDescent="0.25">
      <c r="A741" t="s">
        <v>233</v>
      </c>
      <c r="B741" t="s">
        <v>57</v>
      </c>
      <c r="C741"/>
      <c r="D741" t="s">
        <v>200</v>
      </c>
      <c r="E741" s="1" t="s">
        <v>237</v>
      </c>
      <c r="F741" s="90" t="s">
        <v>237</v>
      </c>
      <c r="G741" s="1" t="s">
        <v>237</v>
      </c>
      <c r="H741" s="1" t="s">
        <v>237</v>
      </c>
      <c r="I741" s="1" t="s">
        <v>237</v>
      </c>
      <c r="J741" s="1" t="s">
        <v>237</v>
      </c>
      <c r="K741" s="1" t="s">
        <v>237</v>
      </c>
      <c r="L741" s="1" t="s">
        <v>237</v>
      </c>
      <c r="M741" s="3" t="s">
        <v>237</v>
      </c>
    </row>
    <row r="742" spans="1:13" x14ac:dyDescent="0.25">
      <c r="A742" t="s">
        <v>233</v>
      </c>
      <c r="B742" t="s">
        <v>57</v>
      </c>
      <c r="C742"/>
      <c r="D742" t="s">
        <v>201</v>
      </c>
      <c r="E742" s="1" t="s">
        <v>237</v>
      </c>
      <c r="F742" s="90" t="s">
        <v>237</v>
      </c>
      <c r="G742" s="1" t="s">
        <v>237</v>
      </c>
      <c r="H742" s="1" t="s">
        <v>237</v>
      </c>
      <c r="I742" s="1" t="s">
        <v>237</v>
      </c>
      <c r="J742" s="1" t="s">
        <v>237</v>
      </c>
      <c r="K742" s="1" t="s">
        <v>237</v>
      </c>
      <c r="L742" s="1" t="s">
        <v>237</v>
      </c>
      <c r="M742" s="3" t="s">
        <v>237</v>
      </c>
    </row>
    <row r="743" spans="1:13" x14ac:dyDescent="0.25">
      <c r="A743" t="s">
        <v>233</v>
      </c>
      <c r="B743" t="s">
        <v>57</v>
      </c>
      <c r="C743" t="s">
        <v>328</v>
      </c>
      <c r="D743"/>
      <c r="E743" s="1" t="s">
        <v>237</v>
      </c>
      <c r="F743" s="90" t="s">
        <v>237</v>
      </c>
      <c r="G743" s="1" t="s">
        <v>237</v>
      </c>
      <c r="H743" s="1" t="s">
        <v>237</v>
      </c>
      <c r="I743" s="1" t="s">
        <v>237</v>
      </c>
      <c r="J743" s="1" t="s">
        <v>237</v>
      </c>
      <c r="K743" s="1" t="s">
        <v>237</v>
      </c>
      <c r="L743" s="1" t="s">
        <v>237</v>
      </c>
      <c r="M743" s="3" t="s">
        <v>237</v>
      </c>
    </row>
    <row r="744" spans="1:13" x14ac:dyDescent="0.25">
      <c r="C744"/>
      <c r="D744"/>
      <c r="F744" s="90"/>
      <c r="G744" s="1"/>
      <c r="H744" s="1"/>
      <c r="K744" s="1"/>
      <c r="M744" s="3"/>
    </row>
    <row r="745" spans="1:13" x14ac:dyDescent="0.25">
      <c r="A745" t="s">
        <v>233</v>
      </c>
      <c r="B745" t="s">
        <v>57</v>
      </c>
      <c r="C745">
        <v>7</v>
      </c>
      <c r="D745" t="s">
        <v>242</v>
      </c>
      <c r="E745" s="1" t="s">
        <v>237</v>
      </c>
      <c r="F745" s="90" t="s">
        <v>237</v>
      </c>
      <c r="G745" s="1" t="s">
        <v>237</v>
      </c>
      <c r="H745" s="1" t="s">
        <v>237</v>
      </c>
      <c r="I745" s="1" t="s">
        <v>237</v>
      </c>
      <c r="J745" s="1" t="s">
        <v>237</v>
      </c>
      <c r="K745" s="1" t="s">
        <v>237</v>
      </c>
      <c r="L745" s="1" t="s">
        <v>237</v>
      </c>
      <c r="M745" s="3" t="s">
        <v>237</v>
      </c>
    </row>
    <row r="746" spans="1:13" x14ac:dyDescent="0.25">
      <c r="A746" t="s">
        <v>233</v>
      </c>
      <c r="B746" t="s">
        <v>57</v>
      </c>
      <c r="C746"/>
      <c r="D746" t="s">
        <v>200</v>
      </c>
      <c r="E746" s="1" t="s">
        <v>237</v>
      </c>
      <c r="F746" s="90" t="s">
        <v>237</v>
      </c>
      <c r="G746" s="1" t="s">
        <v>237</v>
      </c>
      <c r="H746" s="1" t="s">
        <v>237</v>
      </c>
      <c r="I746" s="1" t="s">
        <v>237</v>
      </c>
      <c r="J746" s="1" t="s">
        <v>237</v>
      </c>
      <c r="K746" s="1" t="s">
        <v>237</v>
      </c>
      <c r="L746" s="1" t="s">
        <v>237</v>
      </c>
      <c r="M746" s="3" t="s">
        <v>237</v>
      </c>
    </row>
    <row r="747" spans="1:13" x14ac:dyDescent="0.25">
      <c r="A747" t="s">
        <v>233</v>
      </c>
      <c r="B747" t="s">
        <v>57</v>
      </c>
      <c r="C747"/>
      <c r="D747" t="s">
        <v>201</v>
      </c>
      <c r="E747" s="1" t="s">
        <v>237</v>
      </c>
      <c r="F747" s="90" t="s">
        <v>237</v>
      </c>
      <c r="G747" s="1" t="s">
        <v>237</v>
      </c>
      <c r="H747" s="1" t="s">
        <v>237</v>
      </c>
      <c r="I747" s="1" t="s">
        <v>237</v>
      </c>
      <c r="J747" s="1" t="s">
        <v>237</v>
      </c>
      <c r="K747" s="1" t="s">
        <v>237</v>
      </c>
      <c r="L747" s="1" t="s">
        <v>237</v>
      </c>
      <c r="M747" s="3" t="s">
        <v>237</v>
      </c>
    </row>
    <row r="748" spans="1:13" x14ac:dyDescent="0.25">
      <c r="A748" t="s">
        <v>233</v>
      </c>
      <c r="B748" t="s">
        <v>57</v>
      </c>
      <c r="C748" t="s">
        <v>342</v>
      </c>
      <c r="D748"/>
      <c r="E748" s="1" t="s">
        <v>237</v>
      </c>
      <c r="F748" s="90" t="s">
        <v>237</v>
      </c>
      <c r="G748" s="1" t="s">
        <v>237</v>
      </c>
      <c r="H748" s="1" t="s">
        <v>237</v>
      </c>
      <c r="I748" s="1" t="s">
        <v>237</v>
      </c>
      <c r="J748" s="1" t="s">
        <v>237</v>
      </c>
      <c r="K748" s="1" t="s">
        <v>237</v>
      </c>
      <c r="L748" s="1" t="s">
        <v>237</v>
      </c>
      <c r="M748" s="3" t="s">
        <v>237</v>
      </c>
    </row>
    <row r="749" spans="1:13" x14ac:dyDescent="0.25">
      <c r="C749"/>
      <c r="D749"/>
      <c r="F749" s="90"/>
      <c r="G749" s="1"/>
      <c r="H749" s="1"/>
      <c r="K749" s="1"/>
      <c r="M749" s="3"/>
    </row>
    <row r="750" spans="1:13" x14ac:dyDescent="0.25">
      <c r="A750" t="s">
        <v>233</v>
      </c>
      <c r="B750" t="s">
        <v>57</v>
      </c>
      <c r="C750">
        <v>8</v>
      </c>
      <c r="D750" t="s">
        <v>242</v>
      </c>
      <c r="E750" s="1" t="s">
        <v>237</v>
      </c>
      <c r="F750" s="90" t="s">
        <v>237</v>
      </c>
      <c r="G750" s="1" t="s">
        <v>237</v>
      </c>
      <c r="H750" s="1" t="s">
        <v>237</v>
      </c>
      <c r="I750" s="1" t="s">
        <v>237</v>
      </c>
      <c r="J750" s="1" t="s">
        <v>237</v>
      </c>
      <c r="K750" s="1" t="s">
        <v>237</v>
      </c>
      <c r="L750" s="1" t="s">
        <v>237</v>
      </c>
      <c r="M750" s="3" t="s">
        <v>237</v>
      </c>
    </row>
    <row r="751" spans="1:13" x14ac:dyDescent="0.25">
      <c r="A751" t="s">
        <v>233</v>
      </c>
      <c r="B751" t="s">
        <v>57</v>
      </c>
      <c r="C751"/>
      <c r="D751" t="s">
        <v>200</v>
      </c>
      <c r="E751" s="1" t="s">
        <v>237</v>
      </c>
      <c r="F751" s="90" t="s">
        <v>237</v>
      </c>
      <c r="G751" s="1" t="s">
        <v>237</v>
      </c>
      <c r="H751" s="1" t="s">
        <v>237</v>
      </c>
      <c r="I751" s="1" t="s">
        <v>237</v>
      </c>
      <c r="J751" s="1" t="s">
        <v>237</v>
      </c>
      <c r="K751" s="1" t="s">
        <v>237</v>
      </c>
      <c r="L751" s="1" t="s">
        <v>237</v>
      </c>
      <c r="M751" s="3" t="s">
        <v>237</v>
      </c>
    </row>
    <row r="752" spans="1:13" x14ac:dyDescent="0.25">
      <c r="A752" t="s">
        <v>233</v>
      </c>
      <c r="B752" t="s">
        <v>57</v>
      </c>
      <c r="C752"/>
      <c r="D752" t="s">
        <v>201</v>
      </c>
      <c r="E752" s="1" t="s">
        <v>237</v>
      </c>
      <c r="F752" s="90" t="s">
        <v>237</v>
      </c>
      <c r="G752" s="1" t="s">
        <v>237</v>
      </c>
      <c r="H752" s="1" t="s">
        <v>237</v>
      </c>
      <c r="I752" s="1" t="s">
        <v>237</v>
      </c>
      <c r="J752" s="1" t="s">
        <v>237</v>
      </c>
      <c r="K752" s="1" t="s">
        <v>237</v>
      </c>
      <c r="L752" s="1" t="s">
        <v>237</v>
      </c>
      <c r="M752" s="3" t="s">
        <v>237</v>
      </c>
    </row>
    <row r="753" spans="1:13" x14ac:dyDescent="0.25">
      <c r="A753" t="s">
        <v>233</v>
      </c>
      <c r="B753" t="s">
        <v>57</v>
      </c>
      <c r="C753" t="s">
        <v>343</v>
      </c>
      <c r="D753"/>
      <c r="E753" s="1" t="s">
        <v>237</v>
      </c>
      <c r="F753" s="90" t="s">
        <v>237</v>
      </c>
      <c r="G753" s="1" t="s">
        <v>237</v>
      </c>
      <c r="H753" s="1" t="s">
        <v>237</v>
      </c>
      <c r="I753" s="1" t="s">
        <v>237</v>
      </c>
      <c r="J753" s="1" t="s">
        <v>237</v>
      </c>
      <c r="K753" s="1" t="s">
        <v>237</v>
      </c>
      <c r="L753" s="1" t="s">
        <v>237</v>
      </c>
      <c r="M753" s="3" t="s">
        <v>237</v>
      </c>
    </row>
    <row r="754" spans="1:13" x14ac:dyDescent="0.25">
      <c r="C754"/>
      <c r="D754"/>
      <c r="F754" s="90"/>
      <c r="G754" s="1"/>
      <c r="H754" s="1"/>
      <c r="K754" s="1"/>
      <c r="M754" s="3"/>
    </row>
    <row r="755" spans="1:13" x14ac:dyDescent="0.25">
      <c r="A755" t="s">
        <v>233</v>
      </c>
      <c r="B755" t="s">
        <v>57</v>
      </c>
      <c r="C755">
        <v>9</v>
      </c>
      <c r="D755" t="s">
        <v>242</v>
      </c>
      <c r="E755" s="1" t="s">
        <v>237</v>
      </c>
      <c r="F755" s="90" t="s">
        <v>237</v>
      </c>
      <c r="G755" s="1" t="s">
        <v>237</v>
      </c>
      <c r="H755" s="1" t="s">
        <v>237</v>
      </c>
      <c r="I755" s="1" t="s">
        <v>237</v>
      </c>
      <c r="J755" s="1" t="s">
        <v>237</v>
      </c>
      <c r="K755" s="1" t="s">
        <v>237</v>
      </c>
      <c r="L755" s="1" t="s">
        <v>237</v>
      </c>
      <c r="M755" s="3" t="s">
        <v>237</v>
      </c>
    </row>
    <row r="756" spans="1:13" x14ac:dyDescent="0.25">
      <c r="A756" t="s">
        <v>233</v>
      </c>
      <c r="B756" t="s">
        <v>57</v>
      </c>
      <c r="C756"/>
      <c r="D756" t="s">
        <v>200</v>
      </c>
      <c r="E756" s="1" t="s">
        <v>237</v>
      </c>
      <c r="F756" s="90" t="s">
        <v>237</v>
      </c>
      <c r="G756" s="1" t="s">
        <v>237</v>
      </c>
      <c r="H756" s="1" t="s">
        <v>237</v>
      </c>
      <c r="I756" s="1" t="s">
        <v>237</v>
      </c>
      <c r="J756" s="1" t="s">
        <v>237</v>
      </c>
      <c r="K756" s="1" t="s">
        <v>237</v>
      </c>
      <c r="L756" s="1" t="s">
        <v>237</v>
      </c>
      <c r="M756" s="3" t="s">
        <v>237</v>
      </c>
    </row>
    <row r="757" spans="1:13" x14ac:dyDescent="0.25">
      <c r="A757" t="s">
        <v>233</v>
      </c>
      <c r="B757" t="s">
        <v>57</v>
      </c>
      <c r="C757"/>
      <c r="D757" t="s">
        <v>201</v>
      </c>
      <c r="E757" s="1" t="s">
        <v>237</v>
      </c>
      <c r="F757" s="90" t="s">
        <v>237</v>
      </c>
      <c r="G757" s="1" t="s">
        <v>237</v>
      </c>
      <c r="H757" s="1" t="s">
        <v>237</v>
      </c>
      <c r="I757" s="1" t="s">
        <v>237</v>
      </c>
      <c r="J757" s="1" t="s">
        <v>237</v>
      </c>
      <c r="K757" s="1" t="s">
        <v>237</v>
      </c>
      <c r="L757" s="1" t="s">
        <v>237</v>
      </c>
      <c r="M757" s="3" t="s">
        <v>237</v>
      </c>
    </row>
    <row r="758" spans="1:13" x14ac:dyDescent="0.25">
      <c r="A758" t="s">
        <v>233</v>
      </c>
      <c r="B758" t="s">
        <v>57</v>
      </c>
      <c r="C758" t="s">
        <v>344</v>
      </c>
      <c r="D758"/>
      <c r="E758" s="1" t="s">
        <v>237</v>
      </c>
      <c r="F758" s="90" t="s">
        <v>237</v>
      </c>
      <c r="G758" s="1" t="s">
        <v>237</v>
      </c>
      <c r="H758" s="1" t="s">
        <v>237</v>
      </c>
      <c r="I758" s="1" t="s">
        <v>237</v>
      </c>
      <c r="J758" s="1" t="s">
        <v>237</v>
      </c>
      <c r="K758" s="1" t="s">
        <v>237</v>
      </c>
      <c r="L758" s="1" t="s">
        <v>237</v>
      </c>
      <c r="M758" s="3" t="s">
        <v>237</v>
      </c>
    </row>
    <row r="759" spans="1:13" x14ac:dyDescent="0.25">
      <c r="C759"/>
      <c r="D759"/>
      <c r="F759" s="90"/>
      <c r="G759" s="1"/>
      <c r="H759" s="1"/>
      <c r="K759" s="1"/>
      <c r="M759" s="3"/>
    </row>
    <row r="760" spans="1:13" x14ac:dyDescent="0.25">
      <c r="A760" t="s">
        <v>233</v>
      </c>
      <c r="B760" t="s">
        <v>57</v>
      </c>
      <c r="C760">
        <v>10</v>
      </c>
      <c r="D760" t="s">
        <v>242</v>
      </c>
      <c r="E760" s="1" t="s">
        <v>237</v>
      </c>
      <c r="F760" s="90" t="s">
        <v>237</v>
      </c>
      <c r="G760" s="1" t="s">
        <v>237</v>
      </c>
      <c r="H760" s="1" t="s">
        <v>237</v>
      </c>
      <c r="I760" s="1" t="s">
        <v>237</v>
      </c>
      <c r="J760" s="1" t="s">
        <v>237</v>
      </c>
      <c r="K760" s="1" t="s">
        <v>237</v>
      </c>
      <c r="L760" s="1" t="s">
        <v>237</v>
      </c>
      <c r="M760" s="3" t="s">
        <v>237</v>
      </c>
    </row>
    <row r="761" spans="1:13" x14ac:dyDescent="0.25">
      <c r="A761" t="s">
        <v>233</v>
      </c>
      <c r="B761" t="s">
        <v>57</v>
      </c>
      <c r="C761"/>
      <c r="D761" t="s">
        <v>200</v>
      </c>
      <c r="E761" s="1" t="s">
        <v>237</v>
      </c>
      <c r="F761" s="90" t="s">
        <v>237</v>
      </c>
      <c r="G761" s="1" t="s">
        <v>237</v>
      </c>
      <c r="H761" s="1" t="s">
        <v>237</v>
      </c>
      <c r="I761" s="1" t="s">
        <v>237</v>
      </c>
      <c r="J761" s="1" t="s">
        <v>237</v>
      </c>
      <c r="K761" s="1" t="s">
        <v>237</v>
      </c>
      <c r="L761" s="1" t="s">
        <v>237</v>
      </c>
      <c r="M761" s="3" t="s">
        <v>237</v>
      </c>
    </row>
    <row r="762" spans="1:13" x14ac:dyDescent="0.25">
      <c r="A762" t="s">
        <v>233</v>
      </c>
      <c r="B762" t="s">
        <v>57</v>
      </c>
      <c r="C762"/>
      <c r="D762" t="s">
        <v>201</v>
      </c>
      <c r="E762" s="1" t="s">
        <v>237</v>
      </c>
      <c r="F762" s="90" t="s">
        <v>237</v>
      </c>
      <c r="G762" s="1" t="s">
        <v>237</v>
      </c>
      <c r="H762" s="1" t="s">
        <v>237</v>
      </c>
      <c r="I762" s="1" t="s">
        <v>237</v>
      </c>
      <c r="J762" s="1" t="s">
        <v>237</v>
      </c>
      <c r="K762" s="1" t="s">
        <v>237</v>
      </c>
      <c r="L762" s="1" t="s">
        <v>237</v>
      </c>
      <c r="M762" s="3" t="s">
        <v>237</v>
      </c>
    </row>
    <row r="763" spans="1:13" x14ac:dyDescent="0.25">
      <c r="A763" t="s">
        <v>233</v>
      </c>
      <c r="B763" t="s">
        <v>57</v>
      </c>
      <c r="C763" t="s">
        <v>345</v>
      </c>
      <c r="D763"/>
      <c r="E763" s="1" t="s">
        <v>237</v>
      </c>
      <c r="F763" s="90" t="s">
        <v>237</v>
      </c>
      <c r="G763" s="1" t="s">
        <v>237</v>
      </c>
      <c r="H763" s="1" t="s">
        <v>237</v>
      </c>
      <c r="I763" s="1" t="s">
        <v>237</v>
      </c>
      <c r="J763" s="1" t="s">
        <v>237</v>
      </c>
      <c r="K763" s="1" t="s">
        <v>237</v>
      </c>
      <c r="L763" s="1" t="s">
        <v>237</v>
      </c>
      <c r="M763" s="3" t="s">
        <v>237</v>
      </c>
    </row>
    <row r="764" spans="1:13" x14ac:dyDescent="0.25">
      <c r="C764"/>
      <c r="D764"/>
      <c r="F764" s="90"/>
      <c r="G764" s="1"/>
      <c r="H764" s="1"/>
      <c r="K764" s="1"/>
      <c r="M764" s="3"/>
    </row>
    <row r="765" spans="1:13" x14ac:dyDescent="0.25">
      <c r="A765" t="s">
        <v>233</v>
      </c>
      <c r="B765" t="s">
        <v>57</v>
      </c>
      <c r="C765" t="s">
        <v>256</v>
      </c>
      <c r="D765" t="s">
        <v>242</v>
      </c>
      <c r="E765" s="1" t="s">
        <v>237</v>
      </c>
      <c r="F765" s="90" t="s">
        <v>237</v>
      </c>
      <c r="G765" s="1" t="s">
        <v>237</v>
      </c>
      <c r="H765" s="1" t="s">
        <v>237</v>
      </c>
      <c r="I765" s="1" t="s">
        <v>237</v>
      </c>
      <c r="J765" s="1" t="s">
        <v>237</v>
      </c>
      <c r="K765" s="1" t="s">
        <v>237</v>
      </c>
      <c r="L765" s="1" t="s">
        <v>237</v>
      </c>
      <c r="M765" s="3" t="s">
        <v>237</v>
      </c>
    </row>
    <row r="766" spans="1:13" x14ac:dyDescent="0.25">
      <c r="A766" t="s">
        <v>233</v>
      </c>
      <c r="B766" t="s">
        <v>57</v>
      </c>
      <c r="C766"/>
      <c r="D766" t="s">
        <v>200</v>
      </c>
      <c r="E766" s="1" t="s">
        <v>237</v>
      </c>
      <c r="F766" s="90" t="s">
        <v>237</v>
      </c>
      <c r="G766" s="1" t="s">
        <v>237</v>
      </c>
      <c r="H766" s="1" t="s">
        <v>237</v>
      </c>
      <c r="I766" s="1" t="s">
        <v>237</v>
      </c>
      <c r="J766" s="1" t="s">
        <v>237</v>
      </c>
      <c r="K766" s="1" t="s">
        <v>237</v>
      </c>
      <c r="L766" s="1" t="s">
        <v>237</v>
      </c>
      <c r="M766" s="3" t="s">
        <v>237</v>
      </c>
    </row>
    <row r="767" spans="1:13" x14ac:dyDescent="0.25">
      <c r="A767" t="s">
        <v>233</v>
      </c>
      <c r="B767" t="s">
        <v>57</v>
      </c>
      <c r="C767"/>
      <c r="D767" t="s">
        <v>201</v>
      </c>
      <c r="E767" s="1" t="s">
        <v>237</v>
      </c>
      <c r="F767" s="90" t="s">
        <v>237</v>
      </c>
      <c r="G767" s="1" t="s">
        <v>237</v>
      </c>
      <c r="H767" s="1" t="s">
        <v>237</v>
      </c>
      <c r="I767" s="1" t="s">
        <v>237</v>
      </c>
      <c r="J767" s="1" t="s">
        <v>237</v>
      </c>
      <c r="K767" s="1" t="s">
        <v>237</v>
      </c>
      <c r="L767" s="1" t="s">
        <v>237</v>
      </c>
      <c r="M767" s="3" t="s">
        <v>237</v>
      </c>
    </row>
    <row r="768" spans="1:13" x14ac:dyDescent="0.25">
      <c r="A768" t="s">
        <v>233</v>
      </c>
      <c r="B768" t="s">
        <v>57</v>
      </c>
      <c r="C768" t="s">
        <v>257</v>
      </c>
      <c r="D768"/>
      <c r="E768" s="1" t="s">
        <v>237</v>
      </c>
      <c r="F768" s="90" t="s">
        <v>237</v>
      </c>
      <c r="G768" s="1" t="s">
        <v>237</v>
      </c>
      <c r="H768" s="1" t="s">
        <v>237</v>
      </c>
      <c r="I768" s="1" t="s">
        <v>237</v>
      </c>
      <c r="J768" s="1" t="s">
        <v>237</v>
      </c>
      <c r="K768" s="1" t="s">
        <v>237</v>
      </c>
      <c r="L768" s="1" t="s">
        <v>237</v>
      </c>
      <c r="M768" s="3" t="s">
        <v>237</v>
      </c>
    </row>
    <row r="769" spans="1:13" x14ac:dyDescent="0.25">
      <c r="C769"/>
      <c r="D769"/>
      <c r="F769" s="90"/>
      <c r="G769" s="1"/>
      <c r="H769" s="1"/>
      <c r="K769" s="1"/>
      <c r="M769" s="3"/>
    </row>
    <row r="770" spans="1:13" x14ac:dyDescent="0.25">
      <c r="A770" t="s">
        <v>233</v>
      </c>
      <c r="B770" t="s">
        <v>261</v>
      </c>
      <c r="C770"/>
      <c r="D770"/>
      <c r="E770" s="1">
        <v>0</v>
      </c>
      <c r="F770" s="90" t="s">
        <v>237</v>
      </c>
      <c r="G770" s="1">
        <v>0</v>
      </c>
      <c r="H770" s="1">
        <v>0</v>
      </c>
      <c r="I770" s="1">
        <v>0</v>
      </c>
      <c r="J770" s="1">
        <v>0</v>
      </c>
      <c r="K770" s="1">
        <v>0</v>
      </c>
      <c r="L770" s="1">
        <v>0</v>
      </c>
      <c r="M770" s="3">
        <v>0</v>
      </c>
    </row>
    <row r="771" spans="1:13" x14ac:dyDescent="0.25">
      <c r="A771" t="s">
        <v>245</v>
      </c>
      <c r="C771"/>
      <c r="D771"/>
      <c r="E771" s="1">
        <v>0</v>
      </c>
      <c r="F771" s="90" t="s">
        <v>237</v>
      </c>
      <c r="G771" s="1">
        <v>0</v>
      </c>
      <c r="H771" s="1">
        <v>0</v>
      </c>
      <c r="I771" s="1">
        <v>0</v>
      </c>
      <c r="J771" s="1">
        <v>0</v>
      </c>
      <c r="K771" s="1">
        <v>0</v>
      </c>
      <c r="L771" s="1">
        <v>0</v>
      </c>
      <c r="M771" s="3">
        <v>0</v>
      </c>
    </row>
    <row r="772" spans="1:13" x14ac:dyDescent="0.25">
      <c r="A772" t="s">
        <v>234</v>
      </c>
      <c r="B772" t="s">
        <v>57</v>
      </c>
      <c r="C772" t="s">
        <v>99</v>
      </c>
      <c r="D772" t="s">
        <v>242</v>
      </c>
      <c r="E772" s="1" t="s">
        <v>237</v>
      </c>
      <c r="F772" s="90" t="s">
        <v>237</v>
      </c>
      <c r="G772" s="1" t="s">
        <v>237</v>
      </c>
      <c r="H772" s="1" t="s">
        <v>237</v>
      </c>
      <c r="I772" s="1" t="s">
        <v>237</v>
      </c>
      <c r="J772" s="1" t="s">
        <v>237</v>
      </c>
      <c r="K772" s="1" t="s">
        <v>237</v>
      </c>
      <c r="L772" s="1" t="s">
        <v>237</v>
      </c>
      <c r="M772" s="3" t="s">
        <v>237</v>
      </c>
    </row>
    <row r="773" spans="1:13" x14ac:dyDescent="0.25">
      <c r="A773" t="s">
        <v>234</v>
      </c>
      <c r="B773" t="s">
        <v>57</v>
      </c>
      <c r="C773"/>
      <c r="D773" t="s">
        <v>200</v>
      </c>
      <c r="E773" s="1" t="s">
        <v>237</v>
      </c>
      <c r="F773" s="90" t="s">
        <v>237</v>
      </c>
      <c r="G773" s="1" t="s">
        <v>237</v>
      </c>
      <c r="H773" s="1" t="s">
        <v>237</v>
      </c>
      <c r="I773" s="1" t="s">
        <v>237</v>
      </c>
      <c r="J773" s="1" t="s">
        <v>237</v>
      </c>
      <c r="K773" s="1" t="s">
        <v>237</v>
      </c>
      <c r="L773" s="1" t="s">
        <v>237</v>
      </c>
      <c r="M773" s="3" t="s">
        <v>237</v>
      </c>
    </row>
    <row r="774" spans="1:13" x14ac:dyDescent="0.25">
      <c r="A774" t="s">
        <v>234</v>
      </c>
      <c r="B774" t="s">
        <v>57</v>
      </c>
      <c r="C774"/>
      <c r="D774" t="s">
        <v>201</v>
      </c>
      <c r="E774" s="1" t="s">
        <v>237</v>
      </c>
      <c r="F774" s="90" t="s">
        <v>237</v>
      </c>
      <c r="G774" s="1" t="s">
        <v>237</v>
      </c>
      <c r="H774" s="1" t="s">
        <v>237</v>
      </c>
      <c r="I774" s="1" t="s">
        <v>237</v>
      </c>
      <c r="J774" s="1" t="s">
        <v>237</v>
      </c>
      <c r="K774" s="1" t="s">
        <v>237</v>
      </c>
      <c r="L774" s="1" t="s">
        <v>237</v>
      </c>
      <c r="M774" s="3" t="s">
        <v>237</v>
      </c>
    </row>
    <row r="775" spans="1:13" x14ac:dyDescent="0.25">
      <c r="A775" t="s">
        <v>234</v>
      </c>
      <c r="B775" t="s">
        <v>57</v>
      </c>
      <c r="C775" t="s">
        <v>266</v>
      </c>
      <c r="D775"/>
      <c r="E775" s="1" t="s">
        <v>237</v>
      </c>
      <c r="F775" s="90" t="s">
        <v>237</v>
      </c>
      <c r="G775" s="1" t="s">
        <v>237</v>
      </c>
      <c r="H775" s="1" t="s">
        <v>237</v>
      </c>
      <c r="I775" s="1" t="s">
        <v>237</v>
      </c>
      <c r="J775" s="1" t="s">
        <v>237</v>
      </c>
      <c r="K775" s="1" t="s">
        <v>237</v>
      </c>
      <c r="L775" s="1" t="s">
        <v>237</v>
      </c>
      <c r="M775" s="3" t="s">
        <v>237</v>
      </c>
    </row>
    <row r="776" spans="1:13" x14ac:dyDescent="0.25">
      <c r="C776"/>
      <c r="D776"/>
      <c r="F776" s="90"/>
      <c r="G776" s="1"/>
      <c r="H776" s="1"/>
      <c r="K776" s="1"/>
      <c r="M776" s="3"/>
    </row>
    <row r="777" spans="1:13" x14ac:dyDescent="0.25">
      <c r="A777" t="s">
        <v>234</v>
      </c>
      <c r="B777" t="s">
        <v>57</v>
      </c>
      <c r="C777" t="s">
        <v>205</v>
      </c>
      <c r="D777" t="s">
        <v>201</v>
      </c>
      <c r="E777" s="1">
        <v>0</v>
      </c>
      <c r="F777" s="90" t="s">
        <v>237</v>
      </c>
      <c r="G777" s="1">
        <v>0</v>
      </c>
      <c r="H777" s="1">
        <v>0</v>
      </c>
      <c r="I777" s="1">
        <v>0</v>
      </c>
      <c r="J777" s="1">
        <v>0</v>
      </c>
      <c r="K777" s="1">
        <v>0</v>
      </c>
      <c r="L777" s="1">
        <v>0</v>
      </c>
      <c r="M777" s="3">
        <v>0</v>
      </c>
    </row>
    <row r="778" spans="1:13" x14ac:dyDescent="0.25">
      <c r="A778" t="s">
        <v>234</v>
      </c>
      <c r="B778" t="s">
        <v>57</v>
      </c>
      <c r="C778" t="s">
        <v>248</v>
      </c>
      <c r="D778"/>
      <c r="E778" s="1">
        <v>0</v>
      </c>
      <c r="F778" s="90" t="s">
        <v>237</v>
      </c>
      <c r="G778" s="1">
        <v>0</v>
      </c>
      <c r="H778" s="1">
        <v>0</v>
      </c>
      <c r="I778" s="1">
        <v>0</v>
      </c>
      <c r="J778" s="1">
        <v>0</v>
      </c>
      <c r="K778" s="1">
        <v>0</v>
      </c>
      <c r="L778" s="1">
        <v>0</v>
      </c>
      <c r="M778" s="3">
        <v>0</v>
      </c>
    </row>
    <row r="779" spans="1:13" x14ac:dyDescent="0.25">
      <c r="C779"/>
      <c r="D779"/>
      <c r="F779" s="90"/>
      <c r="G779" s="1"/>
      <c r="H779" s="1"/>
      <c r="K779" s="1"/>
      <c r="M779" s="3"/>
    </row>
    <row r="780" spans="1:13" x14ac:dyDescent="0.25">
      <c r="A780" t="s">
        <v>234</v>
      </c>
      <c r="B780" t="s">
        <v>57</v>
      </c>
      <c r="C780" t="s">
        <v>54</v>
      </c>
      <c r="D780" t="s">
        <v>242</v>
      </c>
      <c r="E780" s="1" t="s">
        <v>237</v>
      </c>
      <c r="F780" s="90" t="s">
        <v>237</v>
      </c>
      <c r="G780" s="1" t="s">
        <v>237</v>
      </c>
      <c r="H780" s="1" t="s">
        <v>237</v>
      </c>
      <c r="I780" s="1" t="s">
        <v>237</v>
      </c>
      <c r="J780" s="1" t="s">
        <v>237</v>
      </c>
      <c r="K780" s="1" t="s">
        <v>237</v>
      </c>
      <c r="L780" s="1" t="s">
        <v>237</v>
      </c>
      <c r="M780" s="3" t="s">
        <v>237</v>
      </c>
    </row>
    <row r="781" spans="1:13" x14ac:dyDescent="0.25">
      <c r="A781" t="s">
        <v>234</v>
      </c>
      <c r="B781" t="s">
        <v>57</v>
      </c>
      <c r="C781"/>
      <c r="D781" t="s">
        <v>200</v>
      </c>
      <c r="E781" s="1" t="s">
        <v>237</v>
      </c>
      <c r="F781" s="90" t="s">
        <v>237</v>
      </c>
      <c r="G781" s="1" t="s">
        <v>237</v>
      </c>
      <c r="H781" s="1" t="s">
        <v>237</v>
      </c>
      <c r="I781" s="1" t="s">
        <v>237</v>
      </c>
      <c r="J781" s="1" t="s">
        <v>237</v>
      </c>
      <c r="K781" s="1" t="s">
        <v>237</v>
      </c>
      <c r="L781" s="1" t="s">
        <v>237</v>
      </c>
      <c r="M781" s="3" t="s">
        <v>237</v>
      </c>
    </row>
    <row r="782" spans="1:13" x14ac:dyDescent="0.25">
      <c r="A782" t="s">
        <v>234</v>
      </c>
      <c r="B782" t="s">
        <v>57</v>
      </c>
      <c r="C782"/>
      <c r="D782" t="s">
        <v>201</v>
      </c>
      <c r="E782" s="1" t="s">
        <v>237</v>
      </c>
      <c r="F782" s="90" t="s">
        <v>237</v>
      </c>
      <c r="G782" s="1" t="s">
        <v>237</v>
      </c>
      <c r="H782" s="1" t="s">
        <v>237</v>
      </c>
      <c r="I782" s="1" t="s">
        <v>237</v>
      </c>
      <c r="J782" s="1" t="s">
        <v>237</v>
      </c>
      <c r="K782" s="1" t="s">
        <v>237</v>
      </c>
      <c r="L782" s="1" t="s">
        <v>237</v>
      </c>
      <c r="M782" s="3" t="s">
        <v>237</v>
      </c>
    </row>
    <row r="783" spans="1:13" x14ac:dyDescent="0.25">
      <c r="A783" t="s">
        <v>234</v>
      </c>
      <c r="B783" t="s">
        <v>57</v>
      </c>
      <c r="C783" t="s">
        <v>249</v>
      </c>
      <c r="D783"/>
      <c r="E783" s="1" t="s">
        <v>237</v>
      </c>
      <c r="F783" s="90" t="s">
        <v>237</v>
      </c>
      <c r="G783" s="1" t="s">
        <v>237</v>
      </c>
      <c r="H783" s="1" t="s">
        <v>237</v>
      </c>
      <c r="I783" s="1" t="s">
        <v>237</v>
      </c>
      <c r="J783" s="1" t="s">
        <v>237</v>
      </c>
      <c r="K783" s="1" t="s">
        <v>237</v>
      </c>
      <c r="L783" s="1" t="s">
        <v>237</v>
      </c>
      <c r="M783" s="3" t="s">
        <v>237</v>
      </c>
    </row>
    <row r="784" spans="1:13" x14ac:dyDescent="0.25">
      <c r="C784"/>
      <c r="D784"/>
      <c r="F784" s="90"/>
      <c r="G784" s="1"/>
      <c r="H784" s="1"/>
      <c r="K784" s="1"/>
      <c r="M784" s="3"/>
    </row>
    <row r="785" spans="1:13" x14ac:dyDescent="0.25">
      <c r="A785" t="s">
        <v>234</v>
      </c>
      <c r="B785" t="s">
        <v>57</v>
      </c>
      <c r="C785" t="s">
        <v>23</v>
      </c>
      <c r="D785" t="s">
        <v>242</v>
      </c>
      <c r="E785" s="1" t="s">
        <v>237</v>
      </c>
      <c r="F785" s="90" t="s">
        <v>237</v>
      </c>
      <c r="G785" s="1" t="s">
        <v>237</v>
      </c>
      <c r="H785" s="1" t="s">
        <v>237</v>
      </c>
      <c r="I785" s="1" t="s">
        <v>237</v>
      </c>
      <c r="J785" s="1" t="s">
        <v>237</v>
      </c>
      <c r="K785" s="1" t="s">
        <v>237</v>
      </c>
      <c r="L785" s="1" t="s">
        <v>237</v>
      </c>
      <c r="M785" s="3" t="s">
        <v>237</v>
      </c>
    </row>
    <row r="786" spans="1:13" x14ac:dyDescent="0.25">
      <c r="A786" t="s">
        <v>234</v>
      </c>
      <c r="B786" t="s">
        <v>57</v>
      </c>
      <c r="C786"/>
      <c r="D786" t="s">
        <v>200</v>
      </c>
      <c r="E786" s="1" t="s">
        <v>237</v>
      </c>
      <c r="F786" s="90" t="s">
        <v>237</v>
      </c>
      <c r="G786" s="1" t="s">
        <v>237</v>
      </c>
      <c r="H786" s="1" t="s">
        <v>237</v>
      </c>
      <c r="I786" s="1" t="s">
        <v>237</v>
      </c>
      <c r="J786" s="1" t="s">
        <v>237</v>
      </c>
      <c r="K786" s="1" t="s">
        <v>237</v>
      </c>
      <c r="L786" s="1" t="s">
        <v>237</v>
      </c>
      <c r="M786" s="3" t="s">
        <v>237</v>
      </c>
    </row>
    <row r="787" spans="1:13" x14ac:dyDescent="0.25">
      <c r="A787" t="s">
        <v>234</v>
      </c>
      <c r="B787" t="s">
        <v>57</v>
      </c>
      <c r="C787"/>
      <c r="D787" t="s">
        <v>201</v>
      </c>
      <c r="E787" s="1" t="s">
        <v>237</v>
      </c>
      <c r="F787" s="90" t="s">
        <v>237</v>
      </c>
      <c r="G787" s="1" t="s">
        <v>237</v>
      </c>
      <c r="H787" s="1" t="s">
        <v>237</v>
      </c>
      <c r="I787" s="1" t="s">
        <v>237</v>
      </c>
      <c r="J787" s="1" t="s">
        <v>237</v>
      </c>
      <c r="K787" s="1" t="s">
        <v>237</v>
      </c>
      <c r="L787" s="1" t="s">
        <v>237</v>
      </c>
      <c r="M787" s="3" t="s">
        <v>237</v>
      </c>
    </row>
    <row r="788" spans="1:13" x14ac:dyDescent="0.25">
      <c r="A788" t="s">
        <v>234</v>
      </c>
      <c r="B788" t="s">
        <v>57</v>
      </c>
      <c r="C788" t="s">
        <v>250</v>
      </c>
      <c r="D788"/>
      <c r="E788" s="1" t="s">
        <v>237</v>
      </c>
      <c r="F788" s="90" t="s">
        <v>237</v>
      </c>
      <c r="G788" s="1" t="s">
        <v>237</v>
      </c>
      <c r="H788" s="1" t="s">
        <v>237</v>
      </c>
      <c r="I788" s="1" t="s">
        <v>237</v>
      </c>
      <c r="J788" s="1" t="s">
        <v>237</v>
      </c>
      <c r="K788" s="1" t="s">
        <v>237</v>
      </c>
      <c r="L788" s="1" t="s">
        <v>237</v>
      </c>
      <c r="M788" s="3" t="s">
        <v>237</v>
      </c>
    </row>
    <row r="789" spans="1:13" x14ac:dyDescent="0.25">
      <c r="C789"/>
      <c r="D789"/>
      <c r="F789" s="90"/>
      <c r="G789" s="1"/>
      <c r="H789" s="1"/>
      <c r="K789" s="1"/>
      <c r="M789" s="3"/>
    </row>
    <row r="790" spans="1:13" x14ac:dyDescent="0.25">
      <c r="A790" t="s">
        <v>234</v>
      </c>
      <c r="B790" t="s">
        <v>57</v>
      </c>
      <c r="C790" t="s">
        <v>222</v>
      </c>
      <c r="D790" t="s">
        <v>242</v>
      </c>
      <c r="E790" s="1" t="s">
        <v>237</v>
      </c>
      <c r="F790" s="90" t="s">
        <v>237</v>
      </c>
      <c r="G790" s="1" t="s">
        <v>237</v>
      </c>
      <c r="H790" s="1" t="s">
        <v>237</v>
      </c>
      <c r="I790" s="1" t="s">
        <v>237</v>
      </c>
      <c r="J790" s="1" t="s">
        <v>237</v>
      </c>
      <c r="K790" s="1" t="s">
        <v>237</v>
      </c>
      <c r="L790" s="1" t="s">
        <v>237</v>
      </c>
      <c r="M790" s="3" t="s">
        <v>237</v>
      </c>
    </row>
    <row r="791" spans="1:13" x14ac:dyDescent="0.25">
      <c r="A791" t="s">
        <v>234</v>
      </c>
      <c r="B791" t="s">
        <v>57</v>
      </c>
      <c r="C791"/>
      <c r="D791" t="s">
        <v>200</v>
      </c>
      <c r="E791" s="1" t="s">
        <v>237</v>
      </c>
      <c r="F791" s="90" t="s">
        <v>237</v>
      </c>
      <c r="G791" s="1" t="s">
        <v>237</v>
      </c>
      <c r="H791" s="1" t="s">
        <v>237</v>
      </c>
      <c r="I791" s="1" t="s">
        <v>237</v>
      </c>
      <c r="J791" s="1" t="s">
        <v>237</v>
      </c>
      <c r="K791" s="1" t="s">
        <v>237</v>
      </c>
      <c r="L791" s="1" t="s">
        <v>237</v>
      </c>
      <c r="M791" s="3" t="s">
        <v>237</v>
      </c>
    </row>
    <row r="792" spans="1:13" x14ac:dyDescent="0.25">
      <c r="A792" t="s">
        <v>234</v>
      </c>
      <c r="B792" t="s">
        <v>57</v>
      </c>
      <c r="C792"/>
      <c r="D792" t="s">
        <v>201</v>
      </c>
      <c r="E792" s="1" t="s">
        <v>237</v>
      </c>
      <c r="F792" s="90" t="s">
        <v>237</v>
      </c>
      <c r="G792" s="1" t="s">
        <v>237</v>
      </c>
      <c r="H792" s="1" t="s">
        <v>237</v>
      </c>
      <c r="I792" s="1" t="s">
        <v>237</v>
      </c>
      <c r="J792" s="1" t="s">
        <v>237</v>
      </c>
      <c r="K792" s="1" t="s">
        <v>237</v>
      </c>
      <c r="L792" s="1" t="s">
        <v>237</v>
      </c>
      <c r="M792" s="3" t="s">
        <v>237</v>
      </c>
    </row>
    <row r="793" spans="1:13" x14ac:dyDescent="0.25">
      <c r="A793" t="s">
        <v>234</v>
      </c>
      <c r="B793" t="s">
        <v>57</v>
      </c>
      <c r="C793" t="s">
        <v>251</v>
      </c>
      <c r="D793"/>
      <c r="E793" s="1" t="s">
        <v>237</v>
      </c>
      <c r="F793" s="90" t="s">
        <v>237</v>
      </c>
      <c r="G793" s="1" t="s">
        <v>237</v>
      </c>
      <c r="H793" s="1" t="s">
        <v>237</v>
      </c>
      <c r="I793" s="1" t="s">
        <v>237</v>
      </c>
      <c r="J793" s="1" t="s">
        <v>237</v>
      </c>
      <c r="K793" s="1" t="s">
        <v>237</v>
      </c>
      <c r="L793" s="1" t="s">
        <v>237</v>
      </c>
      <c r="M793" s="3" t="s">
        <v>237</v>
      </c>
    </row>
    <row r="794" spans="1:13" x14ac:dyDescent="0.25">
      <c r="C794"/>
      <c r="D794"/>
      <c r="F794" s="90"/>
      <c r="G794" s="1"/>
      <c r="H794" s="1"/>
      <c r="K794" s="1"/>
      <c r="M794" s="3"/>
    </row>
    <row r="795" spans="1:13" x14ac:dyDescent="0.25">
      <c r="A795" t="s">
        <v>234</v>
      </c>
      <c r="B795" t="s">
        <v>57</v>
      </c>
      <c r="C795" t="s">
        <v>242</v>
      </c>
      <c r="D795" t="s">
        <v>242</v>
      </c>
      <c r="E795" s="1" t="s">
        <v>237</v>
      </c>
      <c r="F795" s="90" t="s">
        <v>237</v>
      </c>
      <c r="G795" s="1" t="s">
        <v>237</v>
      </c>
      <c r="H795" s="1" t="s">
        <v>237</v>
      </c>
      <c r="I795" s="1" t="s">
        <v>237</v>
      </c>
      <c r="J795" s="1" t="s">
        <v>237</v>
      </c>
      <c r="K795" s="1" t="s">
        <v>237</v>
      </c>
      <c r="L795" s="1" t="s">
        <v>237</v>
      </c>
      <c r="M795" s="3" t="s">
        <v>237</v>
      </c>
    </row>
    <row r="796" spans="1:13" x14ac:dyDescent="0.25">
      <c r="A796" t="s">
        <v>234</v>
      </c>
      <c r="B796" t="s">
        <v>57</v>
      </c>
      <c r="C796"/>
      <c r="D796" t="s">
        <v>200</v>
      </c>
      <c r="E796" s="1" t="s">
        <v>237</v>
      </c>
      <c r="F796" s="90" t="s">
        <v>237</v>
      </c>
      <c r="G796" s="1" t="s">
        <v>237</v>
      </c>
      <c r="H796" s="1" t="s">
        <v>237</v>
      </c>
      <c r="I796" s="1" t="s">
        <v>237</v>
      </c>
      <c r="J796" s="1" t="s">
        <v>237</v>
      </c>
      <c r="K796" s="1" t="s">
        <v>237</v>
      </c>
      <c r="L796" s="1" t="s">
        <v>237</v>
      </c>
      <c r="M796" s="3" t="s">
        <v>237</v>
      </c>
    </row>
    <row r="797" spans="1:13" x14ac:dyDescent="0.25">
      <c r="A797" t="s">
        <v>234</v>
      </c>
      <c r="B797" t="s">
        <v>57</v>
      </c>
      <c r="C797"/>
      <c r="D797" t="s">
        <v>201</v>
      </c>
      <c r="E797" s="1" t="s">
        <v>237</v>
      </c>
      <c r="F797" s="90" t="s">
        <v>237</v>
      </c>
      <c r="G797" s="1" t="s">
        <v>237</v>
      </c>
      <c r="H797" s="1" t="s">
        <v>237</v>
      </c>
      <c r="I797" s="1" t="s">
        <v>237</v>
      </c>
      <c r="J797" s="1" t="s">
        <v>237</v>
      </c>
      <c r="K797" s="1" t="s">
        <v>237</v>
      </c>
      <c r="L797" s="1" t="s">
        <v>237</v>
      </c>
      <c r="M797" s="3" t="s">
        <v>237</v>
      </c>
    </row>
    <row r="798" spans="1:13" x14ac:dyDescent="0.25">
      <c r="A798" t="s">
        <v>234</v>
      </c>
      <c r="B798" t="s">
        <v>57</v>
      </c>
      <c r="C798" t="s">
        <v>247</v>
      </c>
      <c r="D798"/>
      <c r="E798" s="1" t="s">
        <v>237</v>
      </c>
      <c r="F798" s="90" t="s">
        <v>237</v>
      </c>
      <c r="G798" s="1" t="s">
        <v>237</v>
      </c>
      <c r="H798" s="1" t="s">
        <v>237</v>
      </c>
      <c r="I798" s="1" t="s">
        <v>237</v>
      </c>
      <c r="J798" s="1" t="s">
        <v>237</v>
      </c>
      <c r="K798" s="1" t="s">
        <v>237</v>
      </c>
      <c r="L798" s="1" t="s">
        <v>237</v>
      </c>
      <c r="M798" s="3" t="s">
        <v>237</v>
      </c>
    </row>
    <row r="799" spans="1:13" x14ac:dyDescent="0.25">
      <c r="C799"/>
      <c r="D799"/>
      <c r="F799" s="90"/>
      <c r="G799" s="1"/>
      <c r="H799" s="1"/>
      <c r="K799" s="1"/>
      <c r="M799" s="3"/>
    </row>
    <row r="800" spans="1:13" x14ac:dyDescent="0.25">
      <c r="A800" t="s">
        <v>234</v>
      </c>
      <c r="B800" t="s">
        <v>57</v>
      </c>
      <c r="C800" t="s">
        <v>203</v>
      </c>
      <c r="D800" t="s">
        <v>242</v>
      </c>
      <c r="E800" s="1" t="s">
        <v>237</v>
      </c>
      <c r="F800" s="90" t="s">
        <v>237</v>
      </c>
      <c r="G800" s="1" t="s">
        <v>237</v>
      </c>
      <c r="H800" s="1" t="s">
        <v>237</v>
      </c>
      <c r="I800" s="1" t="s">
        <v>237</v>
      </c>
      <c r="J800" s="1" t="s">
        <v>237</v>
      </c>
      <c r="K800" s="1" t="s">
        <v>237</v>
      </c>
      <c r="L800" s="1" t="s">
        <v>237</v>
      </c>
      <c r="M800" s="3" t="s">
        <v>237</v>
      </c>
    </row>
    <row r="801" spans="1:13" x14ac:dyDescent="0.25">
      <c r="A801" t="s">
        <v>234</v>
      </c>
      <c r="B801" t="s">
        <v>57</v>
      </c>
      <c r="C801"/>
      <c r="D801" t="s">
        <v>200</v>
      </c>
      <c r="E801" s="1" t="s">
        <v>237</v>
      </c>
      <c r="F801" s="90" t="s">
        <v>237</v>
      </c>
      <c r="G801" s="1" t="s">
        <v>237</v>
      </c>
      <c r="H801" s="1" t="s">
        <v>237</v>
      </c>
      <c r="I801" s="1" t="s">
        <v>237</v>
      </c>
      <c r="J801" s="1" t="s">
        <v>237</v>
      </c>
      <c r="K801" s="1" t="s">
        <v>237</v>
      </c>
      <c r="L801" s="1" t="s">
        <v>237</v>
      </c>
      <c r="M801" s="3" t="s">
        <v>237</v>
      </c>
    </row>
    <row r="802" spans="1:13" x14ac:dyDescent="0.25">
      <c r="A802" t="s">
        <v>234</v>
      </c>
      <c r="B802" t="s">
        <v>57</v>
      </c>
      <c r="C802"/>
      <c r="D802" t="s">
        <v>201</v>
      </c>
      <c r="E802" s="1" t="s">
        <v>237</v>
      </c>
      <c r="F802" s="90" t="s">
        <v>237</v>
      </c>
      <c r="G802" s="1" t="s">
        <v>237</v>
      </c>
      <c r="H802" s="1" t="s">
        <v>237</v>
      </c>
      <c r="I802" s="1" t="s">
        <v>237</v>
      </c>
      <c r="J802" s="1" t="s">
        <v>237</v>
      </c>
      <c r="K802" s="1" t="s">
        <v>237</v>
      </c>
      <c r="L802" s="1" t="s">
        <v>237</v>
      </c>
      <c r="M802" s="3" t="s">
        <v>237</v>
      </c>
    </row>
    <row r="803" spans="1:13" x14ac:dyDescent="0.25">
      <c r="A803" t="s">
        <v>234</v>
      </c>
      <c r="B803" t="s">
        <v>57</v>
      </c>
      <c r="C803" t="s">
        <v>252</v>
      </c>
      <c r="D803"/>
      <c r="E803" s="1" t="s">
        <v>237</v>
      </c>
      <c r="F803" s="90" t="s">
        <v>237</v>
      </c>
      <c r="G803" s="1" t="s">
        <v>237</v>
      </c>
      <c r="H803" s="1" t="s">
        <v>237</v>
      </c>
      <c r="I803" s="1" t="s">
        <v>237</v>
      </c>
      <c r="J803" s="1" t="s">
        <v>237</v>
      </c>
      <c r="K803" s="1" t="s">
        <v>237</v>
      </c>
      <c r="L803" s="1" t="s">
        <v>237</v>
      </c>
      <c r="M803" s="3" t="s">
        <v>237</v>
      </c>
    </row>
    <row r="804" spans="1:13" x14ac:dyDescent="0.25">
      <c r="C804"/>
      <c r="D804"/>
      <c r="F804" s="90"/>
      <c r="G804" s="1"/>
      <c r="H804" s="1"/>
      <c r="K804" s="1"/>
      <c r="M804" s="3"/>
    </row>
    <row r="805" spans="1:13" x14ac:dyDescent="0.25">
      <c r="A805" t="s">
        <v>234</v>
      </c>
      <c r="B805" t="s">
        <v>57</v>
      </c>
      <c r="C805" t="s">
        <v>204</v>
      </c>
      <c r="D805" t="s">
        <v>242</v>
      </c>
      <c r="E805" s="1" t="s">
        <v>237</v>
      </c>
      <c r="F805" s="90" t="s">
        <v>237</v>
      </c>
      <c r="G805" s="1" t="s">
        <v>237</v>
      </c>
      <c r="H805" s="1" t="s">
        <v>237</v>
      </c>
      <c r="I805" s="1" t="s">
        <v>237</v>
      </c>
      <c r="J805" s="1" t="s">
        <v>237</v>
      </c>
      <c r="K805" s="1" t="s">
        <v>237</v>
      </c>
      <c r="L805" s="1" t="s">
        <v>237</v>
      </c>
      <c r="M805" s="3" t="s">
        <v>237</v>
      </c>
    </row>
    <row r="806" spans="1:13" x14ac:dyDescent="0.25">
      <c r="A806" t="s">
        <v>234</v>
      </c>
      <c r="B806" t="s">
        <v>57</v>
      </c>
      <c r="C806"/>
      <c r="D806" t="s">
        <v>200</v>
      </c>
      <c r="E806" s="1" t="s">
        <v>237</v>
      </c>
      <c r="F806" s="90" t="s">
        <v>237</v>
      </c>
      <c r="G806" s="1" t="s">
        <v>237</v>
      </c>
      <c r="H806" s="1" t="s">
        <v>237</v>
      </c>
      <c r="I806" s="1" t="s">
        <v>237</v>
      </c>
      <c r="J806" s="1" t="s">
        <v>237</v>
      </c>
      <c r="K806" s="1" t="s">
        <v>237</v>
      </c>
      <c r="L806" s="1" t="s">
        <v>237</v>
      </c>
      <c r="M806" s="3" t="s">
        <v>237</v>
      </c>
    </row>
    <row r="807" spans="1:13" x14ac:dyDescent="0.25">
      <c r="A807" t="s">
        <v>234</v>
      </c>
      <c r="B807" t="s">
        <v>57</v>
      </c>
      <c r="C807"/>
      <c r="D807" t="s">
        <v>201</v>
      </c>
      <c r="E807" s="1" t="s">
        <v>237</v>
      </c>
      <c r="F807" s="90" t="s">
        <v>237</v>
      </c>
      <c r="G807" s="1" t="s">
        <v>237</v>
      </c>
      <c r="H807" s="1" t="s">
        <v>237</v>
      </c>
      <c r="I807" s="1" t="s">
        <v>237</v>
      </c>
      <c r="J807" s="1" t="s">
        <v>237</v>
      </c>
      <c r="K807" s="1" t="s">
        <v>237</v>
      </c>
      <c r="L807" s="1" t="s">
        <v>237</v>
      </c>
      <c r="M807" s="3" t="s">
        <v>237</v>
      </c>
    </row>
    <row r="808" spans="1:13" x14ac:dyDescent="0.25">
      <c r="A808" t="s">
        <v>234</v>
      </c>
      <c r="B808" t="s">
        <v>57</v>
      </c>
      <c r="C808" t="s">
        <v>253</v>
      </c>
      <c r="D808"/>
      <c r="E808" s="1" t="s">
        <v>237</v>
      </c>
      <c r="F808" s="90" t="s">
        <v>237</v>
      </c>
      <c r="G808" s="1" t="s">
        <v>237</v>
      </c>
      <c r="H808" s="1" t="s">
        <v>237</v>
      </c>
      <c r="I808" s="1" t="s">
        <v>237</v>
      </c>
      <c r="J808" s="1" t="s">
        <v>237</v>
      </c>
      <c r="K808" s="1" t="s">
        <v>237</v>
      </c>
      <c r="L808" s="1" t="s">
        <v>237</v>
      </c>
      <c r="M808" s="3" t="s">
        <v>237</v>
      </c>
    </row>
    <row r="809" spans="1:13" x14ac:dyDescent="0.25">
      <c r="C809"/>
      <c r="D809"/>
      <c r="F809" s="90"/>
      <c r="G809" s="1"/>
      <c r="H809" s="1"/>
      <c r="K809" s="1"/>
      <c r="M809" s="3"/>
    </row>
    <row r="810" spans="1:13" x14ac:dyDescent="0.25">
      <c r="A810" t="s">
        <v>234</v>
      </c>
      <c r="B810" t="s">
        <v>57</v>
      </c>
      <c r="C810" t="s">
        <v>221</v>
      </c>
      <c r="D810" t="s">
        <v>242</v>
      </c>
      <c r="E810" s="1" t="s">
        <v>237</v>
      </c>
      <c r="F810" s="90" t="s">
        <v>237</v>
      </c>
      <c r="G810" s="1" t="s">
        <v>237</v>
      </c>
      <c r="H810" s="1" t="s">
        <v>237</v>
      </c>
      <c r="I810" s="1" t="s">
        <v>237</v>
      </c>
      <c r="J810" s="1" t="s">
        <v>237</v>
      </c>
      <c r="K810" s="1" t="s">
        <v>237</v>
      </c>
      <c r="L810" s="1" t="s">
        <v>237</v>
      </c>
      <c r="M810" s="3" t="s">
        <v>237</v>
      </c>
    </row>
    <row r="811" spans="1:13" x14ac:dyDescent="0.25">
      <c r="A811" t="s">
        <v>234</v>
      </c>
      <c r="B811" t="s">
        <v>57</v>
      </c>
      <c r="C811"/>
      <c r="D811" t="s">
        <v>200</v>
      </c>
      <c r="E811" s="1" t="s">
        <v>237</v>
      </c>
      <c r="F811" s="90" t="s">
        <v>237</v>
      </c>
      <c r="G811" s="1" t="s">
        <v>237</v>
      </c>
      <c r="H811" s="1" t="s">
        <v>237</v>
      </c>
      <c r="I811" s="1" t="s">
        <v>237</v>
      </c>
      <c r="J811" s="1" t="s">
        <v>237</v>
      </c>
      <c r="K811" s="1" t="s">
        <v>237</v>
      </c>
      <c r="L811" s="1" t="s">
        <v>237</v>
      </c>
      <c r="M811" s="3" t="s">
        <v>237</v>
      </c>
    </row>
    <row r="812" spans="1:13" x14ac:dyDescent="0.25">
      <c r="A812" t="s">
        <v>234</v>
      </c>
      <c r="B812" t="s">
        <v>57</v>
      </c>
      <c r="C812"/>
      <c r="D812" t="s">
        <v>201</v>
      </c>
      <c r="E812" s="1" t="s">
        <v>237</v>
      </c>
      <c r="F812" s="90" t="s">
        <v>237</v>
      </c>
      <c r="G812" s="1" t="s">
        <v>237</v>
      </c>
      <c r="H812" s="1" t="s">
        <v>237</v>
      </c>
      <c r="I812" s="1" t="s">
        <v>237</v>
      </c>
      <c r="J812" s="1" t="s">
        <v>237</v>
      </c>
      <c r="K812" s="1" t="s">
        <v>237</v>
      </c>
      <c r="L812" s="1" t="s">
        <v>237</v>
      </c>
      <c r="M812" s="3" t="s">
        <v>237</v>
      </c>
    </row>
    <row r="813" spans="1:13" x14ac:dyDescent="0.25">
      <c r="A813" t="s">
        <v>234</v>
      </c>
      <c r="B813" t="s">
        <v>57</v>
      </c>
      <c r="C813" t="s">
        <v>254</v>
      </c>
      <c r="D813"/>
      <c r="E813" s="1" t="s">
        <v>237</v>
      </c>
      <c r="F813" s="90" t="s">
        <v>237</v>
      </c>
      <c r="G813" s="1" t="s">
        <v>237</v>
      </c>
      <c r="H813" s="1" t="s">
        <v>237</v>
      </c>
      <c r="I813" s="1" t="s">
        <v>237</v>
      </c>
      <c r="J813" s="1" t="s">
        <v>237</v>
      </c>
      <c r="K813" s="1" t="s">
        <v>237</v>
      </c>
      <c r="L813" s="1" t="s">
        <v>237</v>
      </c>
      <c r="M813" s="3" t="s">
        <v>237</v>
      </c>
    </row>
    <row r="814" spans="1:13" x14ac:dyDescent="0.25">
      <c r="C814"/>
      <c r="D814"/>
      <c r="F814" s="90"/>
      <c r="G814" s="1"/>
      <c r="H814" s="1"/>
      <c r="K814" s="1"/>
      <c r="M814" s="3"/>
    </row>
    <row r="815" spans="1:13" x14ac:dyDescent="0.25">
      <c r="A815" t="s">
        <v>234</v>
      </c>
      <c r="B815" t="s">
        <v>57</v>
      </c>
      <c r="C815">
        <v>1</v>
      </c>
      <c r="D815" t="s">
        <v>242</v>
      </c>
      <c r="E815" s="1" t="s">
        <v>237</v>
      </c>
      <c r="F815" s="90" t="s">
        <v>237</v>
      </c>
      <c r="G815" s="1" t="s">
        <v>237</v>
      </c>
      <c r="H815" s="1" t="s">
        <v>237</v>
      </c>
      <c r="I815" s="1" t="s">
        <v>237</v>
      </c>
      <c r="J815" s="1" t="s">
        <v>237</v>
      </c>
      <c r="K815" s="1" t="s">
        <v>237</v>
      </c>
      <c r="L815" s="1" t="s">
        <v>237</v>
      </c>
      <c r="M815" s="3" t="s">
        <v>237</v>
      </c>
    </row>
    <row r="816" spans="1:13" x14ac:dyDescent="0.25">
      <c r="A816" t="s">
        <v>234</v>
      </c>
      <c r="B816" t="s">
        <v>57</v>
      </c>
      <c r="C816"/>
      <c r="D816" t="s">
        <v>200</v>
      </c>
      <c r="E816" s="1" t="s">
        <v>237</v>
      </c>
      <c r="F816" s="90" t="s">
        <v>237</v>
      </c>
      <c r="G816" s="1" t="s">
        <v>237</v>
      </c>
      <c r="H816" s="1" t="s">
        <v>237</v>
      </c>
      <c r="I816" s="1" t="s">
        <v>237</v>
      </c>
      <c r="J816" s="1" t="s">
        <v>237</v>
      </c>
      <c r="K816" s="1" t="s">
        <v>237</v>
      </c>
      <c r="L816" s="1" t="s">
        <v>237</v>
      </c>
      <c r="M816" s="3" t="s">
        <v>237</v>
      </c>
    </row>
    <row r="817" spans="1:13" x14ac:dyDescent="0.25">
      <c r="A817" t="s">
        <v>234</v>
      </c>
      <c r="B817" t="s">
        <v>57</v>
      </c>
      <c r="C817"/>
      <c r="D817" t="s">
        <v>201</v>
      </c>
      <c r="E817" s="1" t="s">
        <v>237</v>
      </c>
      <c r="F817" s="90" t="s">
        <v>237</v>
      </c>
      <c r="G817" s="1" t="s">
        <v>237</v>
      </c>
      <c r="H817" s="1" t="s">
        <v>237</v>
      </c>
      <c r="I817" s="1" t="s">
        <v>237</v>
      </c>
      <c r="J817" s="1" t="s">
        <v>237</v>
      </c>
      <c r="K817" s="1" t="s">
        <v>237</v>
      </c>
      <c r="L817" s="1" t="s">
        <v>237</v>
      </c>
      <c r="M817" s="3" t="s">
        <v>237</v>
      </c>
    </row>
    <row r="818" spans="1:13" x14ac:dyDescent="0.25">
      <c r="A818" t="s">
        <v>234</v>
      </c>
      <c r="B818" t="s">
        <v>57</v>
      </c>
      <c r="C818" t="s">
        <v>325</v>
      </c>
      <c r="D818"/>
      <c r="E818" s="1" t="s">
        <v>237</v>
      </c>
      <c r="F818" s="90" t="s">
        <v>237</v>
      </c>
      <c r="G818" s="1" t="s">
        <v>237</v>
      </c>
      <c r="H818" s="1" t="s">
        <v>237</v>
      </c>
      <c r="I818" s="1" t="s">
        <v>237</v>
      </c>
      <c r="J818" s="1" t="s">
        <v>237</v>
      </c>
      <c r="K818" s="1" t="s">
        <v>237</v>
      </c>
      <c r="L818" s="1" t="s">
        <v>237</v>
      </c>
      <c r="M818" s="3" t="s">
        <v>237</v>
      </c>
    </row>
    <row r="819" spans="1:13" x14ac:dyDescent="0.25">
      <c r="C819"/>
      <c r="D819"/>
      <c r="F819" s="90"/>
      <c r="G819" s="1"/>
      <c r="H819" s="1"/>
      <c r="K819" s="1"/>
      <c r="M819" s="3"/>
    </row>
    <row r="820" spans="1:13" x14ac:dyDescent="0.25">
      <c r="A820" t="s">
        <v>234</v>
      </c>
      <c r="B820" t="s">
        <v>57</v>
      </c>
      <c r="C820">
        <v>2</v>
      </c>
      <c r="D820" t="s">
        <v>242</v>
      </c>
      <c r="E820" s="1" t="s">
        <v>237</v>
      </c>
      <c r="F820" s="90" t="s">
        <v>237</v>
      </c>
      <c r="G820" s="1" t="s">
        <v>237</v>
      </c>
      <c r="H820" s="1" t="s">
        <v>237</v>
      </c>
      <c r="I820" s="1" t="s">
        <v>237</v>
      </c>
      <c r="J820" s="1" t="s">
        <v>237</v>
      </c>
      <c r="K820" s="1" t="s">
        <v>237</v>
      </c>
      <c r="L820" s="1" t="s">
        <v>237</v>
      </c>
      <c r="M820" s="3" t="s">
        <v>237</v>
      </c>
    </row>
    <row r="821" spans="1:13" x14ac:dyDescent="0.25">
      <c r="A821" t="s">
        <v>234</v>
      </c>
      <c r="B821" t="s">
        <v>57</v>
      </c>
      <c r="C821"/>
      <c r="D821" t="s">
        <v>200</v>
      </c>
      <c r="E821" s="1" t="s">
        <v>237</v>
      </c>
      <c r="F821" s="90" t="s">
        <v>237</v>
      </c>
      <c r="G821" s="1" t="s">
        <v>237</v>
      </c>
      <c r="H821" s="1" t="s">
        <v>237</v>
      </c>
      <c r="I821" s="1" t="s">
        <v>237</v>
      </c>
      <c r="J821" s="1" t="s">
        <v>237</v>
      </c>
      <c r="K821" s="1" t="s">
        <v>237</v>
      </c>
      <c r="L821" s="1" t="s">
        <v>237</v>
      </c>
      <c r="M821" s="3" t="s">
        <v>237</v>
      </c>
    </row>
    <row r="822" spans="1:13" x14ac:dyDescent="0.25">
      <c r="A822" t="s">
        <v>234</v>
      </c>
      <c r="B822" t="s">
        <v>57</v>
      </c>
      <c r="C822"/>
      <c r="D822" t="s">
        <v>201</v>
      </c>
      <c r="E822" s="1" t="s">
        <v>237</v>
      </c>
      <c r="F822" s="90" t="s">
        <v>237</v>
      </c>
      <c r="G822" s="1" t="s">
        <v>237</v>
      </c>
      <c r="H822" s="1" t="s">
        <v>237</v>
      </c>
      <c r="I822" s="1" t="s">
        <v>237</v>
      </c>
      <c r="J822" s="1" t="s">
        <v>237</v>
      </c>
      <c r="K822" s="1" t="s">
        <v>237</v>
      </c>
      <c r="L822" s="1" t="s">
        <v>237</v>
      </c>
      <c r="M822" s="3" t="s">
        <v>237</v>
      </c>
    </row>
    <row r="823" spans="1:13" x14ac:dyDescent="0.25">
      <c r="A823" t="s">
        <v>234</v>
      </c>
      <c r="B823" t="s">
        <v>57</v>
      </c>
      <c r="C823" t="s">
        <v>326</v>
      </c>
      <c r="D823"/>
      <c r="E823" s="1" t="s">
        <v>237</v>
      </c>
      <c r="F823" s="90" t="s">
        <v>237</v>
      </c>
      <c r="G823" s="1" t="s">
        <v>237</v>
      </c>
      <c r="H823" s="1" t="s">
        <v>237</v>
      </c>
      <c r="I823" s="1" t="s">
        <v>237</v>
      </c>
      <c r="J823" s="1" t="s">
        <v>237</v>
      </c>
      <c r="K823" s="1" t="s">
        <v>237</v>
      </c>
      <c r="L823" s="1" t="s">
        <v>237</v>
      </c>
      <c r="M823" s="3" t="s">
        <v>237</v>
      </c>
    </row>
    <row r="824" spans="1:13" x14ac:dyDescent="0.25">
      <c r="C824"/>
      <c r="D824"/>
      <c r="F824" s="90"/>
      <c r="G824" s="1"/>
      <c r="H824" s="1"/>
      <c r="K824" s="1"/>
      <c r="M824" s="3"/>
    </row>
    <row r="825" spans="1:13" x14ac:dyDescent="0.25">
      <c r="A825" t="s">
        <v>234</v>
      </c>
      <c r="B825" t="s">
        <v>57</v>
      </c>
      <c r="C825">
        <v>3</v>
      </c>
      <c r="D825" t="s">
        <v>242</v>
      </c>
      <c r="E825" s="1" t="s">
        <v>237</v>
      </c>
      <c r="F825" s="90" t="s">
        <v>237</v>
      </c>
      <c r="G825" s="1" t="s">
        <v>237</v>
      </c>
      <c r="H825" s="1" t="s">
        <v>237</v>
      </c>
      <c r="I825" s="1" t="s">
        <v>237</v>
      </c>
      <c r="J825" s="1" t="s">
        <v>237</v>
      </c>
      <c r="K825" s="1" t="s">
        <v>237</v>
      </c>
      <c r="L825" s="1" t="s">
        <v>237</v>
      </c>
      <c r="M825" s="3" t="s">
        <v>237</v>
      </c>
    </row>
    <row r="826" spans="1:13" x14ac:dyDescent="0.25">
      <c r="A826" t="s">
        <v>234</v>
      </c>
      <c r="B826" t="s">
        <v>57</v>
      </c>
      <c r="C826"/>
      <c r="D826" t="s">
        <v>200</v>
      </c>
      <c r="E826" s="1" t="s">
        <v>237</v>
      </c>
      <c r="F826" s="90" t="s">
        <v>237</v>
      </c>
      <c r="G826" s="1" t="s">
        <v>237</v>
      </c>
      <c r="H826" s="1" t="s">
        <v>237</v>
      </c>
      <c r="I826" s="1" t="s">
        <v>237</v>
      </c>
      <c r="J826" s="1" t="s">
        <v>237</v>
      </c>
      <c r="K826" s="1" t="s">
        <v>237</v>
      </c>
      <c r="L826" s="1" t="s">
        <v>237</v>
      </c>
      <c r="M826" s="3" t="s">
        <v>237</v>
      </c>
    </row>
    <row r="827" spans="1:13" x14ac:dyDescent="0.25">
      <c r="A827" t="s">
        <v>234</v>
      </c>
      <c r="B827" t="s">
        <v>57</v>
      </c>
      <c r="C827"/>
      <c r="D827" t="s">
        <v>201</v>
      </c>
      <c r="E827" s="1" t="s">
        <v>237</v>
      </c>
      <c r="F827" s="90" t="s">
        <v>237</v>
      </c>
      <c r="G827" s="1" t="s">
        <v>237</v>
      </c>
      <c r="H827" s="1" t="s">
        <v>237</v>
      </c>
      <c r="I827" s="1" t="s">
        <v>237</v>
      </c>
      <c r="J827" s="1" t="s">
        <v>237</v>
      </c>
      <c r="K827" s="1" t="s">
        <v>237</v>
      </c>
      <c r="L827" s="1" t="s">
        <v>237</v>
      </c>
      <c r="M827" s="3" t="s">
        <v>237</v>
      </c>
    </row>
    <row r="828" spans="1:13" x14ac:dyDescent="0.25">
      <c r="A828" t="s">
        <v>234</v>
      </c>
      <c r="B828" t="s">
        <v>57</v>
      </c>
      <c r="C828" t="s">
        <v>327</v>
      </c>
      <c r="D828"/>
      <c r="E828" s="1" t="s">
        <v>237</v>
      </c>
      <c r="F828" s="90" t="s">
        <v>237</v>
      </c>
      <c r="G828" s="1" t="s">
        <v>237</v>
      </c>
      <c r="H828" s="1" t="s">
        <v>237</v>
      </c>
      <c r="I828" s="1" t="s">
        <v>237</v>
      </c>
      <c r="J828" s="1" t="s">
        <v>237</v>
      </c>
      <c r="K828" s="1" t="s">
        <v>237</v>
      </c>
      <c r="L828" s="1" t="s">
        <v>237</v>
      </c>
      <c r="M828" s="3" t="s">
        <v>237</v>
      </c>
    </row>
    <row r="829" spans="1:13" x14ac:dyDescent="0.25">
      <c r="C829"/>
      <c r="D829"/>
      <c r="F829" s="90"/>
      <c r="G829" s="1"/>
      <c r="H829" s="1"/>
      <c r="K829" s="1"/>
      <c r="M829" s="3"/>
    </row>
    <row r="830" spans="1:13" x14ac:dyDescent="0.25">
      <c r="A830" t="s">
        <v>234</v>
      </c>
      <c r="B830" t="s">
        <v>57</v>
      </c>
      <c r="C830">
        <v>4</v>
      </c>
      <c r="D830" t="s">
        <v>242</v>
      </c>
      <c r="E830" s="1" t="s">
        <v>237</v>
      </c>
      <c r="F830" s="90" t="s">
        <v>237</v>
      </c>
      <c r="G830" s="1" t="s">
        <v>237</v>
      </c>
      <c r="H830" s="1" t="s">
        <v>237</v>
      </c>
      <c r="I830" s="1" t="s">
        <v>237</v>
      </c>
      <c r="J830" s="1" t="s">
        <v>237</v>
      </c>
      <c r="K830" s="1" t="s">
        <v>237</v>
      </c>
      <c r="L830" s="1" t="s">
        <v>237</v>
      </c>
      <c r="M830" s="3" t="s">
        <v>237</v>
      </c>
    </row>
    <row r="831" spans="1:13" x14ac:dyDescent="0.25">
      <c r="A831" t="s">
        <v>234</v>
      </c>
      <c r="B831" t="s">
        <v>57</v>
      </c>
      <c r="C831"/>
      <c r="D831" t="s">
        <v>200</v>
      </c>
      <c r="E831" s="1" t="s">
        <v>237</v>
      </c>
      <c r="F831" s="90" t="s">
        <v>237</v>
      </c>
      <c r="G831" s="1" t="s">
        <v>237</v>
      </c>
      <c r="H831" s="1" t="s">
        <v>237</v>
      </c>
      <c r="I831" s="1" t="s">
        <v>237</v>
      </c>
      <c r="J831" s="1" t="s">
        <v>237</v>
      </c>
      <c r="K831" s="1" t="s">
        <v>237</v>
      </c>
      <c r="L831" s="1" t="s">
        <v>237</v>
      </c>
      <c r="M831" s="3" t="s">
        <v>237</v>
      </c>
    </row>
    <row r="832" spans="1:13" x14ac:dyDescent="0.25">
      <c r="A832" t="s">
        <v>234</v>
      </c>
      <c r="B832" t="s">
        <v>57</v>
      </c>
      <c r="C832"/>
      <c r="D832" t="s">
        <v>201</v>
      </c>
      <c r="E832" s="1" t="s">
        <v>237</v>
      </c>
      <c r="F832" s="90" t="s">
        <v>237</v>
      </c>
      <c r="G832" s="1" t="s">
        <v>237</v>
      </c>
      <c r="H832" s="1" t="s">
        <v>237</v>
      </c>
      <c r="I832" s="1" t="s">
        <v>237</v>
      </c>
      <c r="J832" s="1" t="s">
        <v>237</v>
      </c>
      <c r="K832" s="1" t="s">
        <v>237</v>
      </c>
      <c r="L832" s="1" t="s">
        <v>237</v>
      </c>
      <c r="M832" s="3" t="s">
        <v>237</v>
      </c>
    </row>
    <row r="833" spans="1:13" x14ac:dyDescent="0.25">
      <c r="A833" t="s">
        <v>234</v>
      </c>
      <c r="B833" t="s">
        <v>57</v>
      </c>
      <c r="C833" t="s">
        <v>328</v>
      </c>
      <c r="D833"/>
      <c r="E833" s="1" t="s">
        <v>237</v>
      </c>
      <c r="F833" s="90" t="s">
        <v>237</v>
      </c>
      <c r="G833" s="1" t="s">
        <v>237</v>
      </c>
      <c r="H833" s="1" t="s">
        <v>237</v>
      </c>
      <c r="I833" s="1" t="s">
        <v>237</v>
      </c>
      <c r="J833" s="1" t="s">
        <v>237</v>
      </c>
      <c r="K833" s="1" t="s">
        <v>237</v>
      </c>
      <c r="L833" s="1" t="s">
        <v>237</v>
      </c>
      <c r="M833" s="3" t="s">
        <v>237</v>
      </c>
    </row>
    <row r="834" spans="1:13" x14ac:dyDescent="0.25">
      <c r="C834"/>
      <c r="D834"/>
      <c r="F834" s="90"/>
      <c r="G834" s="1"/>
      <c r="H834" s="1"/>
      <c r="K834" s="1"/>
      <c r="M834" s="3"/>
    </row>
    <row r="835" spans="1:13" x14ac:dyDescent="0.25">
      <c r="A835" t="s">
        <v>234</v>
      </c>
      <c r="B835" t="s">
        <v>57</v>
      </c>
      <c r="C835">
        <v>7</v>
      </c>
      <c r="D835" t="s">
        <v>242</v>
      </c>
      <c r="E835" s="1" t="s">
        <v>237</v>
      </c>
      <c r="F835" s="90" t="s">
        <v>237</v>
      </c>
      <c r="G835" s="1" t="s">
        <v>237</v>
      </c>
      <c r="H835" s="1" t="s">
        <v>237</v>
      </c>
      <c r="I835" s="1" t="s">
        <v>237</v>
      </c>
      <c r="J835" s="1" t="s">
        <v>237</v>
      </c>
      <c r="K835" s="1" t="s">
        <v>237</v>
      </c>
      <c r="L835" s="1" t="s">
        <v>237</v>
      </c>
      <c r="M835" s="3" t="s">
        <v>237</v>
      </c>
    </row>
    <row r="836" spans="1:13" x14ac:dyDescent="0.25">
      <c r="A836" t="s">
        <v>234</v>
      </c>
      <c r="B836" t="s">
        <v>57</v>
      </c>
      <c r="C836"/>
      <c r="D836" t="s">
        <v>200</v>
      </c>
      <c r="E836" s="1" t="s">
        <v>237</v>
      </c>
      <c r="F836" s="90" t="s">
        <v>237</v>
      </c>
      <c r="G836" s="1" t="s">
        <v>237</v>
      </c>
      <c r="H836" s="1" t="s">
        <v>237</v>
      </c>
      <c r="I836" s="1" t="s">
        <v>237</v>
      </c>
      <c r="J836" s="1" t="s">
        <v>237</v>
      </c>
      <c r="K836" s="1" t="s">
        <v>237</v>
      </c>
      <c r="L836" s="1" t="s">
        <v>237</v>
      </c>
      <c r="M836" s="3" t="s">
        <v>237</v>
      </c>
    </row>
    <row r="837" spans="1:13" x14ac:dyDescent="0.25">
      <c r="A837" t="s">
        <v>234</v>
      </c>
      <c r="B837" t="s">
        <v>57</v>
      </c>
      <c r="C837"/>
      <c r="D837" t="s">
        <v>201</v>
      </c>
      <c r="E837" s="1" t="s">
        <v>237</v>
      </c>
      <c r="F837" s="90" t="s">
        <v>237</v>
      </c>
      <c r="G837" s="1" t="s">
        <v>237</v>
      </c>
      <c r="H837" s="1" t="s">
        <v>237</v>
      </c>
      <c r="I837" s="1" t="s">
        <v>237</v>
      </c>
      <c r="J837" s="1" t="s">
        <v>237</v>
      </c>
      <c r="K837" s="1" t="s">
        <v>237</v>
      </c>
      <c r="L837" s="1" t="s">
        <v>237</v>
      </c>
      <c r="M837" s="3" t="s">
        <v>237</v>
      </c>
    </row>
    <row r="838" spans="1:13" x14ac:dyDescent="0.25">
      <c r="A838" t="s">
        <v>234</v>
      </c>
      <c r="B838" t="s">
        <v>57</v>
      </c>
      <c r="C838" t="s">
        <v>342</v>
      </c>
      <c r="D838"/>
      <c r="E838" s="1" t="s">
        <v>237</v>
      </c>
      <c r="F838" s="90" t="s">
        <v>237</v>
      </c>
      <c r="G838" s="1" t="s">
        <v>237</v>
      </c>
      <c r="H838" s="1" t="s">
        <v>237</v>
      </c>
      <c r="I838" s="1" t="s">
        <v>237</v>
      </c>
      <c r="J838" s="1" t="s">
        <v>237</v>
      </c>
      <c r="K838" s="1" t="s">
        <v>237</v>
      </c>
      <c r="L838" s="1" t="s">
        <v>237</v>
      </c>
      <c r="M838" s="3" t="s">
        <v>237</v>
      </c>
    </row>
    <row r="839" spans="1:13" x14ac:dyDescent="0.25">
      <c r="C839"/>
      <c r="D839"/>
      <c r="F839" s="90"/>
      <c r="G839" s="1"/>
      <c r="H839" s="1"/>
      <c r="K839" s="1"/>
      <c r="M839" s="3"/>
    </row>
    <row r="840" spans="1:13" x14ac:dyDescent="0.25">
      <c r="A840" t="s">
        <v>234</v>
      </c>
      <c r="B840" t="s">
        <v>57</v>
      </c>
      <c r="C840">
        <v>8</v>
      </c>
      <c r="D840" t="s">
        <v>242</v>
      </c>
      <c r="E840" s="1" t="s">
        <v>237</v>
      </c>
      <c r="F840" s="90" t="s">
        <v>237</v>
      </c>
      <c r="G840" s="1" t="s">
        <v>237</v>
      </c>
      <c r="H840" s="1" t="s">
        <v>237</v>
      </c>
      <c r="I840" s="1" t="s">
        <v>237</v>
      </c>
      <c r="J840" s="1" t="s">
        <v>237</v>
      </c>
      <c r="K840" s="1" t="s">
        <v>237</v>
      </c>
      <c r="L840" s="1" t="s">
        <v>237</v>
      </c>
      <c r="M840" s="3" t="s">
        <v>237</v>
      </c>
    </row>
    <row r="841" spans="1:13" x14ac:dyDescent="0.25">
      <c r="A841" t="s">
        <v>234</v>
      </c>
      <c r="B841" t="s">
        <v>57</v>
      </c>
      <c r="C841"/>
      <c r="D841" t="s">
        <v>200</v>
      </c>
      <c r="E841" s="1" t="s">
        <v>237</v>
      </c>
      <c r="F841" s="90" t="s">
        <v>237</v>
      </c>
      <c r="G841" s="1" t="s">
        <v>237</v>
      </c>
      <c r="H841" s="1" t="s">
        <v>237</v>
      </c>
      <c r="I841" s="1" t="s">
        <v>237</v>
      </c>
      <c r="J841" s="1" t="s">
        <v>237</v>
      </c>
      <c r="K841" s="1" t="s">
        <v>237</v>
      </c>
      <c r="L841" s="1" t="s">
        <v>237</v>
      </c>
      <c r="M841" s="3" t="s">
        <v>237</v>
      </c>
    </row>
    <row r="842" spans="1:13" x14ac:dyDescent="0.25">
      <c r="A842" t="s">
        <v>234</v>
      </c>
      <c r="B842" t="s">
        <v>57</v>
      </c>
      <c r="C842"/>
      <c r="D842" t="s">
        <v>201</v>
      </c>
      <c r="E842" s="1" t="s">
        <v>237</v>
      </c>
      <c r="F842" s="90" t="s">
        <v>237</v>
      </c>
      <c r="G842" s="1" t="s">
        <v>237</v>
      </c>
      <c r="H842" s="1" t="s">
        <v>237</v>
      </c>
      <c r="I842" s="1" t="s">
        <v>237</v>
      </c>
      <c r="J842" s="1" t="s">
        <v>237</v>
      </c>
      <c r="K842" s="1" t="s">
        <v>237</v>
      </c>
      <c r="L842" s="1" t="s">
        <v>237</v>
      </c>
      <c r="M842" s="3" t="s">
        <v>237</v>
      </c>
    </row>
    <row r="843" spans="1:13" x14ac:dyDescent="0.25">
      <c r="A843" t="s">
        <v>234</v>
      </c>
      <c r="B843" t="s">
        <v>57</v>
      </c>
      <c r="C843" t="s">
        <v>343</v>
      </c>
      <c r="D843"/>
      <c r="E843" s="1" t="s">
        <v>237</v>
      </c>
      <c r="F843" s="90" t="s">
        <v>237</v>
      </c>
      <c r="G843" s="1" t="s">
        <v>237</v>
      </c>
      <c r="H843" s="1" t="s">
        <v>237</v>
      </c>
      <c r="I843" s="1" t="s">
        <v>237</v>
      </c>
      <c r="J843" s="1" t="s">
        <v>237</v>
      </c>
      <c r="K843" s="1" t="s">
        <v>237</v>
      </c>
      <c r="L843" s="1" t="s">
        <v>237</v>
      </c>
      <c r="M843" s="3" t="s">
        <v>237</v>
      </c>
    </row>
    <row r="844" spans="1:13" x14ac:dyDescent="0.25">
      <c r="C844"/>
      <c r="D844"/>
      <c r="F844" s="90"/>
      <c r="G844" s="1"/>
      <c r="H844" s="1"/>
      <c r="K844" s="1"/>
      <c r="M844" s="3"/>
    </row>
    <row r="845" spans="1:13" x14ac:dyDescent="0.25">
      <c r="A845" t="s">
        <v>234</v>
      </c>
      <c r="B845" t="s">
        <v>57</v>
      </c>
      <c r="C845">
        <v>9</v>
      </c>
      <c r="D845" t="s">
        <v>242</v>
      </c>
      <c r="E845" s="1" t="s">
        <v>237</v>
      </c>
      <c r="F845" s="90" t="s">
        <v>237</v>
      </c>
      <c r="G845" s="1" t="s">
        <v>237</v>
      </c>
      <c r="H845" s="1" t="s">
        <v>237</v>
      </c>
      <c r="I845" s="1" t="s">
        <v>237</v>
      </c>
      <c r="J845" s="1" t="s">
        <v>237</v>
      </c>
      <c r="K845" s="1" t="s">
        <v>237</v>
      </c>
      <c r="L845" s="1" t="s">
        <v>237</v>
      </c>
      <c r="M845" s="3" t="s">
        <v>237</v>
      </c>
    </row>
    <row r="846" spans="1:13" x14ac:dyDescent="0.25">
      <c r="A846" t="s">
        <v>234</v>
      </c>
      <c r="B846" t="s">
        <v>57</v>
      </c>
      <c r="C846"/>
      <c r="D846" t="s">
        <v>200</v>
      </c>
      <c r="E846" s="1" t="s">
        <v>237</v>
      </c>
      <c r="F846" s="90" t="s">
        <v>237</v>
      </c>
      <c r="G846" s="1" t="s">
        <v>237</v>
      </c>
      <c r="H846" s="1" t="s">
        <v>237</v>
      </c>
      <c r="I846" s="1" t="s">
        <v>237</v>
      </c>
      <c r="J846" s="1" t="s">
        <v>237</v>
      </c>
      <c r="K846" s="1" t="s">
        <v>237</v>
      </c>
      <c r="L846" s="1" t="s">
        <v>237</v>
      </c>
      <c r="M846" s="3" t="s">
        <v>237</v>
      </c>
    </row>
    <row r="847" spans="1:13" x14ac:dyDescent="0.25">
      <c r="A847" t="s">
        <v>234</v>
      </c>
      <c r="B847" t="s">
        <v>57</v>
      </c>
      <c r="C847"/>
      <c r="D847" t="s">
        <v>201</v>
      </c>
      <c r="E847" s="1" t="s">
        <v>237</v>
      </c>
      <c r="F847" s="90" t="s">
        <v>237</v>
      </c>
      <c r="G847" s="1" t="s">
        <v>237</v>
      </c>
      <c r="H847" s="1" t="s">
        <v>237</v>
      </c>
      <c r="I847" s="1" t="s">
        <v>237</v>
      </c>
      <c r="J847" s="1" t="s">
        <v>237</v>
      </c>
      <c r="K847" s="1" t="s">
        <v>237</v>
      </c>
      <c r="L847" s="1" t="s">
        <v>237</v>
      </c>
      <c r="M847" s="3" t="s">
        <v>237</v>
      </c>
    </row>
    <row r="848" spans="1:13" x14ac:dyDescent="0.25">
      <c r="A848" t="s">
        <v>234</v>
      </c>
      <c r="B848" t="s">
        <v>57</v>
      </c>
      <c r="C848" t="s">
        <v>344</v>
      </c>
      <c r="D848"/>
      <c r="E848" s="1" t="s">
        <v>237</v>
      </c>
      <c r="F848" s="90" t="s">
        <v>237</v>
      </c>
      <c r="G848" s="1" t="s">
        <v>237</v>
      </c>
      <c r="H848" s="1" t="s">
        <v>237</v>
      </c>
      <c r="I848" s="1" t="s">
        <v>237</v>
      </c>
      <c r="J848" s="1" t="s">
        <v>237</v>
      </c>
      <c r="K848" s="1" t="s">
        <v>237</v>
      </c>
      <c r="L848" s="1" t="s">
        <v>237</v>
      </c>
      <c r="M848" s="3" t="s">
        <v>237</v>
      </c>
    </row>
    <row r="849" spans="1:13" x14ac:dyDescent="0.25">
      <c r="C849"/>
      <c r="D849"/>
      <c r="F849" s="90"/>
      <c r="G849" s="1"/>
      <c r="H849" s="1"/>
      <c r="K849" s="1"/>
      <c r="M849" s="3"/>
    </row>
    <row r="850" spans="1:13" x14ac:dyDescent="0.25">
      <c r="A850" t="s">
        <v>234</v>
      </c>
      <c r="B850" t="s">
        <v>57</v>
      </c>
      <c r="C850">
        <v>10</v>
      </c>
      <c r="D850" t="s">
        <v>242</v>
      </c>
      <c r="E850" s="1" t="s">
        <v>237</v>
      </c>
      <c r="F850" s="90" t="s">
        <v>237</v>
      </c>
      <c r="G850" s="1" t="s">
        <v>237</v>
      </c>
      <c r="H850" s="1" t="s">
        <v>237</v>
      </c>
      <c r="I850" s="1" t="s">
        <v>237</v>
      </c>
      <c r="J850" s="1" t="s">
        <v>237</v>
      </c>
      <c r="K850" s="1" t="s">
        <v>237</v>
      </c>
      <c r="L850" s="1" t="s">
        <v>237</v>
      </c>
      <c r="M850" s="3" t="s">
        <v>237</v>
      </c>
    </row>
    <row r="851" spans="1:13" x14ac:dyDescent="0.25">
      <c r="A851" t="s">
        <v>234</v>
      </c>
      <c r="B851" t="s">
        <v>57</v>
      </c>
      <c r="C851"/>
      <c r="D851" t="s">
        <v>200</v>
      </c>
      <c r="E851" s="1" t="s">
        <v>237</v>
      </c>
      <c r="F851" s="90" t="s">
        <v>237</v>
      </c>
      <c r="G851" s="1" t="s">
        <v>237</v>
      </c>
      <c r="H851" s="1" t="s">
        <v>237</v>
      </c>
      <c r="I851" s="1" t="s">
        <v>237</v>
      </c>
      <c r="J851" s="1" t="s">
        <v>237</v>
      </c>
      <c r="K851" s="1" t="s">
        <v>237</v>
      </c>
      <c r="L851" s="1" t="s">
        <v>237</v>
      </c>
      <c r="M851" s="3" t="s">
        <v>237</v>
      </c>
    </row>
    <row r="852" spans="1:13" x14ac:dyDescent="0.25">
      <c r="A852" t="s">
        <v>234</v>
      </c>
      <c r="B852" t="s">
        <v>57</v>
      </c>
      <c r="C852"/>
      <c r="D852" t="s">
        <v>201</v>
      </c>
      <c r="E852" s="1" t="s">
        <v>237</v>
      </c>
      <c r="F852" s="90" t="s">
        <v>237</v>
      </c>
      <c r="G852" s="1" t="s">
        <v>237</v>
      </c>
      <c r="H852" s="1" t="s">
        <v>237</v>
      </c>
      <c r="I852" s="1" t="s">
        <v>237</v>
      </c>
      <c r="J852" s="1" t="s">
        <v>237</v>
      </c>
      <c r="K852" s="1" t="s">
        <v>237</v>
      </c>
      <c r="L852" s="1" t="s">
        <v>237</v>
      </c>
      <c r="M852" s="3" t="s">
        <v>237</v>
      </c>
    </row>
    <row r="853" spans="1:13" x14ac:dyDescent="0.25">
      <c r="A853" t="s">
        <v>234</v>
      </c>
      <c r="B853" t="s">
        <v>57</v>
      </c>
      <c r="C853" t="s">
        <v>345</v>
      </c>
      <c r="D853"/>
      <c r="E853" s="1" t="s">
        <v>237</v>
      </c>
      <c r="F853" s="90" t="s">
        <v>237</v>
      </c>
      <c r="G853" s="1" t="s">
        <v>237</v>
      </c>
      <c r="H853" s="1" t="s">
        <v>237</v>
      </c>
      <c r="I853" s="1" t="s">
        <v>237</v>
      </c>
      <c r="J853" s="1" t="s">
        <v>237</v>
      </c>
      <c r="K853" s="1" t="s">
        <v>237</v>
      </c>
      <c r="L853" s="1" t="s">
        <v>237</v>
      </c>
      <c r="M853" s="3" t="s">
        <v>237</v>
      </c>
    </row>
    <row r="854" spans="1:13" x14ac:dyDescent="0.25">
      <c r="C854"/>
      <c r="D854"/>
      <c r="F854" s="90"/>
      <c r="G854" s="1"/>
      <c r="H854" s="1"/>
      <c r="K854" s="1"/>
      <c r="M854" s="3"/>
    </row>
    <row r="855" spans="1:13" x14ac:dyDescent="0.25">
      <c r="A855" t="s">
        <v>234</v>
      </c>
      <c r="B855" t="s">
        <v>57</v>
      </c>
      <c r="C855" t="s">
        <v>256</v>
      </c>
      <c r="D855" t="s">
        <v>242</v>
      </c>
      <c r="E855" s="1" t="s">
        <v>237</v>
      </c>
      <c r="F855" s="90" t="s">
        <v>237</v>
      </c>
      <c r="G855" s="1" t="s">
        <v>237</v>
      </c>
      <c r="H855" s="1" t="s">
        <v>237</v>
      </c>
      <c r="I855" s="1" t="s">
        <v>237</v>
      </c>
      <c r="J855" s="1" t="s">
        <v>237</v>
      </c>
      <c r="K855" s="1" t="s">
        <v>237</v>
      </c>
      <c r="L855" s="1" t="s">
        <v>237</v>
      </c>
      <c r="M855" s="3" t="s">
        <v>237</v>
      </c>
    </row>
    <row r="856" spans="1:13" x14ac:dyDescent="0.25">
      <c r="A856" t="s">
        <v>234</v>
      </c>
      <c r="B856" t="s">
        <v>57</v>
      </c>
      <c r="C856"/>
      <c r="D856" t="s">
        <v>200</v>
      </c>
      <c r="E856" s="1" t="s">
        <v>237</v>
      </c>
      <c r="F856" s="90" t="s">
        <v>237</v>
      </c>
      <c r="G856" s="1" t="s">
        <v>237</v>
      </c>
      <c r="H856" s="1" t="s">
        <v>237</v>
      </c>
      <c r="I856" s="1" t="s">
        <v>237</v>
      </c>
      <c r="J856" s="1" t="s">
        <v>237</v>
      </c>
      <c r="K856" s="1" t="s">
        <v>237</v>
      </c>
      <c r="L856" s="1" t="s">
        <v>237</v>
      </c>
      <c r="M856" s="3" t="s">
        <v>237</v>
      </c>
    </row>
    <row r="857" spans="1:13" x14ac:dyDescent="0.25">
      <c r="A857" t="s">
        <v>234</v>
      </c>
      <c r="B857" t="s">
        <v>57</v>
      </c>
      <c r="C857"/>
      <c r="D857" t="s">
        <v>201</v>
      </c>
      <c r="E857" s="1" t="s">
        <v>237</v>
      </c>
      <c r="F857" s="90" t="s">
        <v>237</v>
      </c>
      <c r="G857" s="1" t="s">
        <v>237</v>
      </c>
      <c r="H857" s="1" t="s">
        <v>237</v>
      </c>
      <c r="I857" s="1" t="s">
        <v>237</v>
      </c>
      <c r="J857" s="1" t="s">
        <v>237</v>
      </c>
      <c r="K857" s="1" t="s">
        <v>237</v>
      </c>
      <c r="L857" s="1" t="s">
        <v>237</v>
      </c>
      <c r="M857" s="3" t="s">
        <v>237</v>
      </c>
    </row>
    <row r="858" spans="1:13" x14ac:dyDescent="0.25">
      <c r="A858" t="s">
        <v>234</v>
      </c>
      <c r="B858" t="s">
        <v>57</v>
      </c>
      <c r="C858" t="s">
        <v>257</v>
      </c>
      <c r="D858"/>
      <c r="E858" s="1" t="s">
        <v>237</v>
      </c>
      <c r="F858" s="90" t="s">
        <v>237</v>
      </c>
      <c r="G858" s="1" t="s">
        <v>237</v>
      </c>
      <c r="H858" s="1" t="s">
        <v>237</v>
      </c>
      <c r="I858" s="1" t="s">
        <v>237</v>
      </c>
      <c r="J858" s="1" t="s">
        <v>237</v>
      </c>
      <c r="K858" s="1" t="s">
        <v>237</v>
      </c>
      <c r="L858" s="1" t="s">
        <v>237</v>
      </c>
      <c r="M858" s="3" t="s">
        <v>237</v>
      </c>
    </row>
    <row r="859" spans="1:13" x14ac:dyDescent="0.25">
      <c r="C859"/>
      <c r="D859"/>
      <c r="F859" s="90"/>
      <c r="G859" s="1"/>
      <c r="H859" s="1"/>
      <c r="K859" s="1"/>
      <c r="M859" s="3"/>
    </row>
    <row r="860" spans="1:13" x14ac:dyDescent="0.25">
      <c r="A860" t="s">
        <v>234</v>
      </c>
      <c r="B860" t="s">
        <v>261</v>
      </c>
      <c r="C860"/>
      <c r="D860"/>
      <c r="E860" s="1">
        <v>0</v>
      </c>
      <c r="F860" s="90" t="s">
        <v>237</v>
      </c>
      <c r="G860" s="1">
        <v>0</v>
      </c>
      <c r="H860" s="1">
        <v>0</v>
      </c>
      <c r="I860" s="1">
        <v>0</v>
      </c>
      <c r="J860" s="1">
        <v>0</v>
      </c>
      <c r="K860" s="1">
        <v>0</v>
      </c>
      <c r="L860" s="1">
        <v>0</v>
      </c>
      <c r="M860" s="3">
        <v>0</v>
      </c>
    </row>
    <row r="861" spans="1:13" x14ac:dyDescent="0.25">
      <c r="A861" t="s">
        <v>246</v>
      </c>
      <c r="C861"/>
      <c r="D861"/>
      <c r="E861" s="1">
        <v>0</v>
      </c>
      <c r="F861" s="90" t="s">
        <v>237</v>
      </c>
      <c r="G861" s="1">
        <v>0</v>
      </c>
      <c r="H861" s="1">
        <v>0</v>
      </c>
      <c r="I861" s="1">
        <v>0</v>
      </c>
      <c r="J861" s="1">
        <v>0</v>
      </c>
      <c r="K861" s="1">
        <v>0</v>
      </c>
      <c r="L861" s="1">
        <v>0</v>
      </c>
      <c r="M861" s="3">
        <v>0</v>
      </c>
    </row>
    <row r="862" spans="1:13" x14ac:dyDescent="0.25">
      <c r="A862" t="s">
        <v>177</v>
      </c>
      <c r="C862"/>
      <c r="D862"/>
      <c r="E862" s="1">
        <v>25752.070000000003</v>
      </c>
      <c r="F862" s="90">
        <v>0.13020833333333337</v>
      </c>
      <c r="G862" s="1">
        <v>21996.342381999995</v>
      </c>
      <c r="H862" s="1">
        <v>1.42114276896945</v>
      </c>
      <c r="I862" s="1">
        <v>53555</v>
      </c>
      <c r="J862" s="1">
        <v>0.92692816009075507</v>
      </c>
      <c r="K862" s="1">
        <v>34909.436304720002</v>
      </c>
      <c r="L862" s="1">
        <v>12913.093922720005</v>
      </c>
      <c r="M862" s="3">
        <v>0.21786977834756374</v>
      </c>
    </row>
    <row r="863" spans="1:13" x14ac:dyDescent="0.25">
      <c r="C863"/>
      <c r="D863"/>
      <c r="E863"/>
      <c r="F863"/>
      <c r="G863"/>
      <c r="H863"/>
      <c r="I863"/>
      <c r="J863"/>
      <c r="K863"/>
      <c r="L863"/>
      <c r="M863"/>
    </row>
    <row r="864" spans="1:13" x14ac:dyDescent="0.25">
      <c r="C864"/>
      <c r="D864"/>
      <c r="E864"/>
      <c r="F864"/>
      <c r="G864"/>
      <c r="H864"/>
      <c r="I864"/>
      <c r="J864"/>
      <c r="K864"/>
      <c r="L864"/>
      <c r="M864"/>
    </row>
    <row r="865" spans="3:13" x14ac:dyDescent="0.25">
      <c r="C865"/>
      <c r="D865"/>
      <c r="E865"/>
      <c r="F865"/>
      <c r="G865"/>
      <c r="H865"/>
      <c r="I865"/>
      <c r="J865"/>
      <c r="K865"/>
      <c r="L865"/>
      <c r="M865"/>
    </row>
    <row r="866" spans="3:13" x14ac:dyDescent="0.25">
      <c r="C866"/>
      <c r="D866"/>
      <c r="E866"/>
      <c r="F866"/>
      <c r="G866"/>
      <c r="H866"/>
      <c r="I866"/>
      <c r="J866"/>
      <c r="K866"/>
      <c r="L866"/>
      <c r="M866"/>
    </row>
    <row r="867" spans="3:13" x14ac:dyDescent="0.25">
      <c r="C867"/>
      <c r="D867"/>
      <c r="E867"/>
      <c r="F867"/>
      <c r="G867"/>
      <c r="H867"/>
      <c r="I867"/>
      <c r="J867"/>
      <c r="K867"/>
      <c r="L867"/>
      <c r="M867"/>
    </row>
    <row r="868" spans="3:13" x14ac:dyDescent="0.25">
      <c r="C868"/>
      <c r="D868"/>
      <c r="E868"/>
      <c r="F868"/>
      <c r="G868"/>
      <c r="H868"/>
      <c r="I868"/>
      <c r="J868"/>
      <c r="K868"/>
      <c r="L868"/>
      <c r="M868"/>
    </row>
    <row r="869" spans="3:13" x14ac:dyDescent="0.25">
      <c r="C869"/>
      <c r="D869"/>
      <c r="E869"/>
      <c r="F869"/>
      <c r="G869"/>
      <c r="H869"/>
      <c r="I869"/>
      <c r="J869"/>
      <c r="K869"/>
      <c r="L869"/>
      <c r="M869"/>
    </row>
    <row r="870" spans="3:13" x14ac:dyDescent="0.25">
      <c r="C870"/>
      <c r="D870"/>
      <c r="E870"/>
      <c r="F870"/>
      <c r="G870"/>
      <c r="H870"/>
      <c r="I870"/>
      <c r="J870"/>
      <c r="K870"/>
      <c r="L870"/>
      <c r="M870"/>
    </row>
    <row r="871" spans="3:13" x14ac:dyDescent="0.25">
      <c r="C871"/>
      <c r="D871"/>
      <c r="E871"/>
      <c r="F871"/>
      <c r="G871"/>
      <c r="H871"/>
      <c r="I871"/>
      <c r="J871"/>
      <c r="K871"/>
      <c r="L871"/>
      <c r="M871"/>
    </row>
    <row r="872" spans="3:13" x14ac:dyDescent="0.25">
      <c r="C872"/>
      <c r="D872"/>
      <c r="E872"/>
      <c r="F872"/>
      <c r="G872"/>
      <c r="H872"/>
      <c r="I872"/>
      <c r="J872"/>
      <c r="K872"/>
      <c r="L872"/>
      <c r="M872"/>
    </row>
    <row r="873" spans="3:13" x14ac:dyDescent="0.25">
      <c r="C873"/>
      <c r="D873"/>
      <c r="E873"/>
      <c r="F873"/>
      <c r="G873"/>
      <c r="H873"/>
      <c r="I873"/>
      <c r="J873"/>
      <c r="K873"/>
      <c r="L873"/>
      <c r="M873"/>
    </row>
    <row r="874" spans="3:13" x14ac:dyDescent="0.25">
      <c r="C874"/>
      <c r="D874"/>
      <c r="E874"/>
      <c r="F874"/>
      <c r="G874"/>
      <c r="H874"/>
      <c r="I874"/>
      <c r="J874"/>
      <c r="K874"/>
      <c r="L874"/>
      <c r="M874"/>
    </row>
    <row r="875" spans="3:13" x14ac:dyDescent="0.25">
      <c r="C875"/>
      <c r="D875"/>
      <c r="E875"/>
      <c r="F875"/>
      <c r="G875"/>
      <c r="H875"/>
      <c r="I875"/>
      <c r="J875"/>
      <c r="K875"/>
      <c r="L875"/>
      <c r="M875"/>
    </row>
    <row r="876" spans="3:13" x14ac:dyDescent="0.25">
      <c r="C876"/>
      <c r="D876"/>
      <c r="E876"/>
      <c r="F876"/>
      <c r="G876"/>
      <c r="H876"/>
      <c r="I876"/>
      <c r="J876"/>
      <c r="K876"/>
      <c r="L876"/>
      <c r="M876"/>
    </row>
    <row r="877" spans="3:13" x14ac:dyDescent="0.25">
      <c r="C877"/>
      <c r="D877"/>
      <c r="E877"/>
      <c r="F877"/>
      <c r="G877"/>
      <c r="H877"/>
      <c r="I877"/>
      <c r="J877"/>
      <c r="K877"/>
      <c r="L877"/>
      <c r="M877"/>
    </row>
    <row r="878" spans="3:13" x14ac:dyDescent="0.25">
      <c r="C878"/>
      <c r="D878"/>
      <c r="E878"/>
      <c r="F878"/>
      <c r="G878"/>
      <c r="H878"/>
      <c r="I878"/>
      <c r="J878"/>
      <c r="K878"/>
      <c r="L878"/>
      <c r="M878"/>
    </row>
    <row r="879" spans="3:13" x14ac:dyDescent="0.25">
      <c r="C879"/>
      <c r="D879"/>
      <c r="E879"/>
      <c r="F879"/>
      <c r="G879"/>
      <c r="H879"/>
      <c r="I879"/>
      <c r="J879"/>
      <c r="K879"/>
      <c r="L879"/>
      <c r="M879"/>
    </row>
    <row r="880" spans="3:13" x14ac:dyDescent="0.25">
      <c r="C880"/>
      <c r="D880"/>
      <c r="E880"/>
      <c r="F880"/>
      <c r="G880"/>
      <c r="H880"/>
      <c r="I880"/>
      <c r="J880"/>
      <c r="K880"/>
      <c r="L880"/>
      <c r="M880"/>
    </row>
    <row r="881" spans="3:13" x14ac:dyDescent="0.25">
      <c r="C881"/>
      <c r="D881"/>
      <c r="E881"/>
      <c r="F881"/>
      <c r="G881"/>
      <c r="H881"/>
      <c r="I881"/>
      <c r="J881"/>
      <c r="K881"/>
      <c r="L881"/>
      <c r="M881"/>
    </row>
    <row r="882" spans="3:13" x14ac:dyDescent="0.25">
      <c r="C882"/>
      <c r="D882"/>
      <c r="E882"/>
      <c r="F882"/>
      <c r="G882"/>
      <c r="H882"/>
      <c r="I882"/>
      <c r="J882"/>
      <c r="K882"/>
      <c r="L882"/>
      <c r="M882"/>
    </row>
    <row r="883" spans="3:13" x14ac:dyDescent="0.25">
      <c r="C883"/>
      <c r="D883"/>
      <c r="E883"/>
      <c r="F883"/>
      <c r="G883"/>
      <c r="H883"/>
      <c r="I883"/>
      <c r="J883"/>
      <c r="K883"/>
      <c r="L883"/>
      <c r="M883"/>
    </row>
    <row r="884" spans="3:13" x14ac:dyDescent="0.25">
      <c r="C884"/>
      <c r="D884"/>
      <c r="E884"/>
      <c r="F884"/>
      <c r="G884"/>
      <c r="H884"/>
      <c r="I884"/>
      <c r="J884"/>
      <c r="K884"/>
      <c r="L884"/>
      <c r="M884"/>
    </row>
    <row r="885" spans="3:13" x14ac:dyDescent="0.25">
      <c r="C885"/>
      <c r="D885"/>
      <c r="E885"/>
      <c r="F885"/>
      <c r="G885"/>
      <c r="H885"/>
      <c r="I885"/>
      <c r="J885"/>
      <c r="K885"/>
      <c r="L885"/>
      <c r="M885"/>
    </row>
    <row r="886" spans="3:13" x14ac:dyDescent="0.25">
      <c r="C886"/>
      <c r="D886"/>
      <c r="E886"/>
      <c r="F886"/>
      <c r="G886"/>
      <c r="H886"/>
      <c r="I886"/>
      <c r="J886"/>
      <c r="K886"/>
      <c r="L886"/>
      <c r="M886"/>
    </row>
    <row r="887" spans="3:13" x14ac:dyDescent="0.25">
      <c r="C887"/>
      <c r="D887"/>
      <c r="E887"/>
      <c r="F887"/>
      <c r="G887"/>
      <c r="H887"/>
      <c r="I887"/>
      <c r="J887"/>
      <c r="K887"/>
      <c r="L887"/>
      <c r="M887"/>
    </row>
    <row r="888" spans="3:13" x14ac:dyDescent="0.25">
      <c r="C888"/>
      <c r="D888"/>
      <c r="E888"/>
      <c r="F888"/>
      <c r="G888"/>
      <c r="H888"/>
      <c r="I888"/>
      <c r="J888"/>
      <c r="K888"/>
      <c r="L888"/>
      <c r="M888"/>
    </row>
    <row r="889" spans="3:13" x14ac:dyDescent="0.25">
      <c r="C889"/>
      <c r="D889"/>
      <c r="E889"/>
      <c r="F889"/>
      <c r="G889"/>
      <c r="H889"/>
      <c r="I889"/>
      <c r="J889"/>
      <c r="K889"/>
      <c r="L889"/>
      <c r="M889"/>
    </row>
    <row r="890" spans="3:13" x14ac:dyDescent="0.25">
      <c r="C890"/>
      <c r="D890"/>
      <c r="E890"/>
      <c r="F890"/>
      <c r="G890"/>
      <c r="H890"/>
      <c r="I890"/>
      <c r="J890"/>
      <c r="K890"/>
      <c r="L890"/>
      <c r="M890"/>
    </row>
    <row r="891" spans="3:13" x14ac:dyDescent="0.25">
      <c r="C891"/>
      <c r="D891"/>
      <c r="E891"/>
      <c r="F891"/>
      <c r="G891"/>
      <c r="H891"/>
      <c r="I891"/>
      <c r="J891"/>
      <c r="K891"/>
      <c r="L891"/>
      <c r="M891"/>
    </row>
    <row r="892" spans="3:13" x14ac:dyDescent="0.25">
      <c r="C892"/>
      <c r="D892"/>
      <c r="E892"/>
      <c r="F892"/>
      <c r="G892"/>
      <c r="H892"/>
      <c r="I892"/>
      <c r="J892"/>
      <c r="K892"/>
      <c r="L892"/>
      <c r="M892"/>
    </row>
    <row r="893" spans="3:13" x14ac:dyDescent="0.25">
      <c r="C893"/>
      <c r="D893"/>
      <c r="E893"/>
      <c r="F893"/>
      <c r="G893"/>
      <c r="H893"/>
      <c r="I893"/>
      <c r="J893"/>
      <c r="K893"/>
      <c r="L893"/>
      <c r="M893"/>
    </row>
    <row r="894" spans="3:13" x14ac:dyDescent="0.25">
      <c r="C894"/>
      <c r="D894"/>
      <c r="E894"/>
      <c r="F894"/>
      <c r="G894"/>
      <c r="H894"/>
      <c r="I894"/>
      <c r="J894"/>
      <c r="K894"/>
      <c r="L894"/>
      <c r="M894"/>
    </row>
    <row r="895" spans="3:13" x14ac:dyDescent="0.25">
      <c r="C895"/>
      <c r="D895"/>
      <c r="E895"/>
      <c r="F895"/>
      <c r="G895"/>
      <c r="H895"/>
      <c r="I895"/>
      <c r="J895"/>
      <c r="K895"/>
      <c r="L895"/>
      <c r="M895"/>
    </row>
    <row r="896" spans="3:13" x14ac:dyDescent="0.25">
      <c r="C896"/>
      <c r="D896"/>
      <c r="E896"/>
      <c r="F896"/>
      <c r="G896"/>
      <c r="H896"/>
      <c r="I896"/>
      <c r="J896"/>
      <c r="K896"/>
      <c r="L896"/>
      <c r="M896"/>
    </row>
    <row r="897" spans="3:13" x14ac:dyDescent="0.25">
      <c r="C897"/>
      <c r="D897"/>
      <c r="E897"/>
      <c r="F897"/>
      <c r="G897"/>
      <c r="H897"/>
      <c r="I897"/>
      <c r="J897"/>
      <c r="K897"/>
      <c r="L897"/>
      <c r="M897"/>
    </row>
    <row r="898" spans="3:13" x14ac:dyDescent="0.25">
      <c r="C898"/>
      <c r="D898"/>
      <c r="E898"/>
      <c r="F898"/>
      <c r="G898"/>
      <c r="H898"/>
      <c r="I898"/>
      <c r="J898"/>
      <c r="K898"/>
      <c r="L898"/>
      <c r="M898"/>
    </row>
    <row r="899" spans="3:13" x14ac:dyDescent="0.25">
      <c r="C899"/>
      <c r="D899"/>
      <c r="E899"/>
      <c r="F899"/>
      <c r="G899"/>
      <c r="H899"/>
      <c r="I899"/>
      <c r="J899"/>
      <c r="K899"/>
      <c r="L899"/>
      <c r="M899"/>
    </row>
    <row r="900" spans="3:13" x14ac:dyDescent="0.25">
      <c r="C900"/>
      <c r="D900"/>
      <c r="E900"/>
      <c r="F900"/>
      <c r="G900"/>
      <c r="H900"/>
      <c r="I900"/>
      <c r="J900"/>
      <c r="K900"/>
      <c r="L900"/>
      <c r="M900"/>
    </row>
    <row r="901" spans="3:13" x14ac:dyDescent="0.25">
      <c r="C901"/>
      <c r="D901"/>
      <c r="E901"/>
      <c r="F901"/>
      <c r="G901"/>
      <c r="H901"/>
      <c r="I901"/>
      <c r="J901"/>
      <c r="K901"/>
      <c r="L901"/>
      <c r="M901"/>
    </row>
    <row r="902" spans="3:13" x14ac:dyDescent="0.25">
      <c r="C902"/>
      <c r="D902"/>
      <c r="E902"/>
      <c r="F902"/>
      <c r="G902"/>
      <c r="H902"/>
      <c r="I902"/>
      <c r="J902"/>
      <c r="K902"/>
      <c r="L902"/>
      <c r="M902"/>
    </row>
    <row r="903" spans="3:13" x14ac:dyDescent="0.25">
      <c r="C903"/>
      <c r="D903"/>
      <c r="E903"/>
      <c r="F903"/>
      <c r="G903"/>
      <c r="H903"/>
      <c r="I903"/>
      <c r="J903"/>
      <c r="K903"/>
      <c r="L903"/>
      <c r="M903"/>
    </row>
    <row r="904" spans="3:13" x14ac:dyDescent="0.25">
      <c r="C904"/>
      <c r="D904"/>
      <c r="E904"/>
      <c r="F904"/>
      <c r="G904"/>
      <c r="H904"/>
      <c r="I904"/>
      <c r="J904"/>
      <c r="K904"/>
      <c r="L904"/>
      <c r="M904"/>
    </row>
    <row r="905" spans="3:13" x14ac:dyDescent="0.25">
      <c r="C905"/>
      <c r="D905"/>
      <c r="E905"/>
      <c r="F905"/>
      <c r="G905"/>
      <c r="H905"/>
      <c r="I905"/>
      <c r="J905"/>
      <c r="K905"/>
      <c r="L905"/>
      <c r="M905"/>
    </row>
    <row r="906" spans="3:13" x14ac:dyDescent="0.25">
      <c r="C906"/>
      <c r="D906"/>
      <c r="E906"/>
      <c r="F906"/>
      <c r="G906"/>
      <c r="H906"/>
      <c r="I906"/>
      <c r="J906"/>
      <c r="K906"/>
      <c r="L906"/>
      <c r="M906"/>
    </row>
    <row r="907" spans="3:13" x14ac:dyDescent="0.25">
      <c r="C907"/>
      <c r="D907"/>
      <c r="E907"/>
      <c r="F907"/>
      <c r="G907"/>
      <c r="H907"/>
      <c r="I907"/>
      <c r="J907"/>
      <c r="K907"/>
      <c r="L907"/>
      <c r="M907"/>
    </row>
    <row r="908" spans="3:13" x14ac:dyDescent="0.25">
      <c r="C908"/>
      <c r="D908"/>
      <c r="E908"/>
      <c r="F908"/>
      <c r="G908"/>
      <c r="H908"/>
      <c r="I908"/>
      <c r="J908"/>
      <c r="K908"/>
      <c r="L908"/>
      <c r="M908"/>
    </row>
    <row r="909" spans="3:13" x14ac:dyDescent="0.25">
      <c r="C909"/>
      <c r="D909"/>
      <c r="E909"/>
      <c r="F909"/>
      <c r="G909"/>
      <c r="H909"/>
      <c r="I909"/>
      <c r="J909"/>
      <c r="K909"/>
      <c r="L909"/>
      <c r="M909"/>
    </row>
    <row r="910" spans="3:13" x14ac:dyDescent="0.25">
      <c r="C910"/>
      <c r="D910"/>
      <c r="E910"/>
      <c r="F910"/>
      <c r="G910"/>
      <c r="H910"/>
      <c r="I910"/>
      <c r="J910"/>
      <c r="K910"/>
      <c r="L910"/>
      <c r="M910"/>
    </row>
    <row r="911" spans="3:13" x14ac:dyDescent="0.25">
      <c r="C911"/>
      <c r="D911"/>
      <c r="E911"/>
      <c r="F911"/>
      <c r="G911"/>
      <c r="H911"/>
      <c r="I911"/>
      <c r="J911"/>
      <c r="K911"/>
      <c r="L911"/>
      <c r="M911"/>
    </row>
    <row r="912" spans="3:13" x14ac:dyDescent="0.25">
      <c r="C912"/>
      <c r="D912"/>
      <c r="E912"/>
      <c r="F912"/>
      <c r="G912"/>
      <c r="H912"/>
      <c r="I912"/>
      <c r="J912"/>
      <c r="K912"/>
      <c r="L912"/>
      <c r="M912"/>
    </row>
    <row r="913" spans="3:13" x14ac:dyDescent="0.25">
      <c r="C913"/>
      <c r="D913"/>
      <c r="E913"/>
      <c r="F913"/>
      <c r="G913"/>
      <c r="H913"/>
      <c r="I913"/>
      <c r="J913"/>
      <c r="K913"/>
      <c r="L913"/>
      <c r="M913"/>
    </row>
    <row r="914" spans="3:13" x14ac:dyDescent="0.25">
      <c r="C914"/>
      <c r="D914"/>
      <c r="E914"/>
      <c r="F914"/>
      <c r="G914"/>
      <c r="H914"/>
      <c r="I914"/>
      <c r="J914"/>
      <c r="K914"/>
      <c r="L914"/>
      <c r="M914"/>
    </row>
    <row r="915" spans="3:13" x14ac:dyDescent="0.25">
      <c r="C915"/>
      <c r="D915"/>
      <c r="E915"/>
      <c r="F915"/>
      <c r="G915"/>
      <c r="H915"/>
      <c r="I915"/>
      <c r="J915"/>
      <c r="K915"/>
      <c r="L915"/>
      <c r="M915"/>
    </row>
    <row r="916" spans="3:13" x14ac:dyDescent="0.25">
      <c r="C916"/>
      <c r="D916"/>
      <c r="E916"/>
      <c r="F916"/>
      <c r="G916"/>
      <c r="H916"/>
      <c r="I916"/>
      <c r="J916"/>
      <c r="K916"/>
      <c r="L916"/>
      <c r="M916"/>
    </row>
    <row r="917" spans="3:13" x14ac:dyDescent="0.25">
      <c r="C917"/>
      <c r="D917"/>
      <c r="E917"/>
      <c r="F917"/>
      <c r="G917"/>
      <c r="H917"/>
      <c r="I917"/>
      <c r="J917"/>
      <c r="K917"/>
      <c r="L917"/>
      <c r="M917"/>
    </row>
    <row r="918" spans="3:13" x14ac:dyDescent="0.25">
      <c r="C918"/>
      <c r="D918"/>
      <c r="E918"/>
      <c r="F918"/>
      <c r="G918"/>
      <c r="H918"/>
      <c r="I918"/>
      <c r="J918"/>
      <c r="K918"/>
      <c r="L918"/>
      <c r="M918"/>
    </row>
    <row r="919" spans="3:13" x14ac:dyDescent="0.25">
      <c r="C919"/>
      <c r="D919"/>
      <c r="E919"/>
      <c r="F919"/>
      <c r="G919"/>
      <c r="H919"/>
      <c r="I919"/>
      <c r="J919"/>
      <c r="K919"/>
      <c r="L919"/>
      <c r="M919"/>
    </row>
    <row r="920" spans="3:13" x14ac:dyDescent="0.25">
      <c r="C920"/>
      <c r="D920"/>
      <c r="E920"/>
      <c r="F920"/>
      <c r="G920"/>
      <c r="H920"/>
      <c r="I920"/>
      <c r="J920"/>
      <c r="K920"/>
      <c r="L920"/>
      <c r="M920"/>
    </row>
    <row r="921" spans="3:13" x14ac:dyDescent="0.25">
      <c r="C921"/>
      <c r="D921"/>
      <c r="E921"/>
      <c r="F921"/>
      <c r="G921"/>
      <c r="H921"/>
      <c r="I921"/>
      <c r="J921"/>
      <c r="K921"/>
      <c r="L921"/>
      <c r="M921"/>
    </row>
    <row r="922" spans="3:13" x14ac:dyDescent="0.25">
      <c r="C922"/>
      <c r="D922"/>
      <c r="E922"/>
      <c r="F922"/>
      <c r="G922"/>
      <c r="H922"/>
      <c r="I922"/>
      <c r="J922"/>
      <c r="K922"/>
      <c r="L922"/>
      <c r="M922"/>
    </row>
    <row r="923" spans="3:13" x14ac:dyDescent="0.25">
      <c r="C923"/>
      <c r="D923"/>
      <c r="E923"/>
      <c r="F923"/>
      <c r="G923"/>
      <c r="H923"/>
      <c r="I923"/>
      <c r="J923"/>
      <c r="K923"/>
      <c r="L923"/>
      <c r="M923"/>
    </row>
    <row r="924" spans="3:13" x14ac:dyDescent="0.25">
      <c r="C924"/>
      <c r="D924"/>
      <c r="E924"/>
      <c r="F924"/>
      <c r="G924"/>
      <c r="H924"/>
      <c r="I924"/>
      <c r="J924"/>
      <c r="K924"/>
      <c r="L924"/>
      <c r="M924"/>
    </row>
    <row r="925" spans="3:13" x14ac:dyDescent="0.25">
      <c r="C925"/>
      <c r="D925"/>
      <c r="E925"/>
      <c r="F925"/>
      <c r="G925"/>
      <c r="H925"/>
      <c r="I925"/>
      <c r="J925"/>
      <c r="K925"/>
      <c r="L925"/>
      <c r="M925"/>
    </row>
    <row r="926" spans="3:13" x14ac:dyDescent="0.25">
      <c r="C926"/>
      <c r="D926"/>
      <c r="E926"/>
      <c r="F926"/>
      <c r="G926"/>
      <c r="H926"/>
      <c r="I926"/>
      <c r="J926"/>
      <c r="K926"/>
      <c r="L926"/>
      <c r="M926"/>
    </row>
    <row r="927" spans="3:13" x14ac:dyDescent="0.25">
      <c r="C927"/>
      <c r="D927"/>
      <c r="E927"/>
      <c r="F927"/>
      <c r="G927"/>
      <c r="H927"/>
      <c r="I927"/>
      <c r="J927"/>
      <c r="K927"/>
      <c r="L927"/>
      <c r="M927"/>
    </row>
    <row r="928" spans="3:13" x14ac:dyDescent="0.25">
      <c r="C928"/>
      <c r="D928"/>
      <c r="E928"/>
      <c r="F928"/>
      <c r="G928"/>
      <c r="H928"/>
      <c r="I928"/>
      <c r="J928"/>
      <c r="K928"/>
      <c r="L928"/>
      <c r="M928"/>
    </row>
    <row r="929" spans="3:13" x14ac:dyDescent="0.25">
      <c r="C929"/>
      <c r="D929"/>
      <c r="E929"/>
      <c r="F929"/>
      <c r="G929"/>
      <c r="H929"/>
      <c r="I929"/>
      <c r="J929"/>
      <c r="K929"/>
      <c r="L929"/>
      <c r="M929"/>
    </row>
    <row r="930" spans="3:13" x14ac:dyDescent="0.25">
      <c r="C930"/>
      <c r="D930"/>
      <c r="E930"/>
      <c r="F930"/>
      <c r="G930"/>
      <c r="H930"/>
      <c r="I930"/>
      <c r="J930"/>
      <c r="K930"/>
      <c r="L930"/>
      <c r="M930"/>
    </row>
    <row r="931" spans="3:13" x14ac:dyDescent="0.25">
      <c r="C931"/>
      <c r="D931"/>
      <c r="E931"/>
      <c r="F931"/>
      <c r="G931"/>
      <c r="H931"/>
      <c r="I931"/>
      <c r="J931"/>
      <c r="K931"/>
      <c r="L931"/>
      <c r="M931"/>
    </row>
    <row r="932" spans="3:13" x14ac:dyDescent="0.25">
      <c r="C932"/>
      <c r="D932"/>
      <c r="E932"/>
      <c r="F932"/>
      <c r="G932"/>
      <c r="H932"/>
      <c r="I932"/>
      <c r="J932"/>
      <c r="K932"/>
      <c r="L932"/>
      <c r="M932"/>
    </row>
    <row r="933" spans="3:13" x14ac:dyDescent="0.25">
      <c r="C933"/>
      <c r="D933"/>
      <c r="E933"/>
      <c r="F933"/>
      <c r="G933"/>
      <c r="H933"/>
      <c r="I933"/>
      <c r="J933"/>
      <c r="K933"/>
      <c r="L933"/>
      <c r="M933"/>
    </row>
    <row r="934" spans="3:13" x14ac:dyDescent="0.25">
      <c r="C934"/>
      <c r="D934"/>
      <c r="E934"/>
      <c r="F934"/>
      <c r="G934"/>
      <c r="H934"/>
      <c r="I934"/>
      <c r="J934"/>
      <c r="K934"/>
      <c r="L934"/>
      <c r="M934"/>
    </row>
    <row r="935" spans="3:13" x14ac:dyDescent="0.25">
      <c r="C935"/>
      <c r="D935"/>
      <c r="E935"/>
      <c r="F935"/>
      <c r="G935"/>
      <c r="H935"/>
      <c r="I935"/>
      <c r="J935"/>
      <c r="K935"/>
      <c r="L935"/>
      <c r="M935"/>
    </row>
    <row r="936" spans="3:13" x14ac:dyDescent="0.25">
      <c r="C936"/>
      <c r="D936"/>
      <c r="E936"/>
      <c r="F936"/>
      <c r="G936"/>
      <c r="H936"/>
      <c r="I936"/>
      <c r="J936"/>
      <c r="K936"/>
      <c r="L936"/>
      <c r="M936"/>
    </row>
    <row r="937" spans="3:13" x14ac:dyDescent="0.25">
      <c r="C937"/>
      <c r="D937"/>
      <c r="E937"/>
      <c r="F937"/>
      <c r="G937"/>
      <c r="H937"/>
      <c r="I937"/>
      <c r="J937"/>
      <c r="K937"/>
      <c r="L937"/>
      <c r="M937"/>
    </row>
    <row r="938" spans="3:13" x14ac:dyDescent="0.25">
      <c r="C938"/>
      <c r="D938"/>
      <c r="E938"/>
      <c r="F938"/>
      <c r="G938"/>
      <c r="H938"/>
      <c r="I938"/>
      <c r="J938"/>
      <c r="K938"/>
      <c r="L938"/>
      <c r="M938"/>
    </row>
    <row r="939" spans="3:13" x14ac:dyDescent="0.25">
      <c r="C939"/>
      <c r="D939"/>
      <c r="E939"/>
      <c r="F939"/>
      <c r="G939"/>
      <c r="H939"/>
      <c r="I939"/>
      <c r="J939"/>
      <c r="K939"/>
      <c r="L939"/>
      <c r="M939"/>
    </row>
    <row r="940" spans="3:13" x14ac:dyDescent="0.25">
      <c r="C940"/>
      <c r="D940"/>
      <c r="E940"/>
      <c r="F940"/>
      <c r="G940"/>
      <c r="H940"/>
      <c r="I940"/>
      <c r="J940"/>
      <c r="K940"/>
      <c r="L940"/>
      <c r="M940"/>
    </row>
    <row r="941" spans="3:13" x14ac:dyDescent="0.25">
      <c r="C941"/>
      <c r="D941"/>
      <c r="E941"/>
      <c r="F941"/>
      <c r="G941"/>
      <c r="H941"/>
      <c r="I941"/>
      <c r="J941"/>
      <c r="K941"/>
      <c r="L941"/>
      <c r="M941"/>
    </row>
    <row r="942" spans="3:13" x14ac:dyDescent="0.25">
      <c r="C942"/>
      <c r="D942"/>
      <c r="E942"/>
      <c r="F942"/>
      <c r="G942"/>
      <c r="H942"/>
      <c r="I942"/>
      <c r="J942"/>
      <c r="K942"/>
      <c r="L942"/>
      <c r="M942"/>
    </row>
    <row r="943" spans="3:13" x14ac:dyDescent="0.25">
      <c r="C943"/>
      <c r="D943"/>
      <c r="E943"/>
      <c r="F943"/>
      <c r="G943"/>
      <c r="H943"/>
      <c r="I943"/>
      <c r="J943"/>
      <c r="K943"/>
      <c r="L943"/>
      <c r="M943"/>
    </row>
    <row r="944" spans="3:13" x14ac:dyDescent="0.25">
      <c r="C944"/>
      <c r="D944"/>
      <c r="E944"/>
      <c r="F944"/>
      <c r="G944"/>
      <c r="H944"/>
      <c r="I944"/>
      <c r="J944"/>
      <c r="K944"/>
      <c r="L944"/>
      <c r="M944"/>
    </row>
    <row r="945" spans="3:13" x14ac:dyDescent="0.25">
      <c r="C945"/>
      <c r="D945"/>
      <c r="E945"/>
      <c r="F945"/>
      <c r="G945"/>
      <c r="H945"/>
      <c r="I945"/>
      <c r="J945"/>
      <c r="K945"/>
      <c r="L945"/>
      <c r="M945"/>
    </row>
    <row r="946" spans="3:13" x14ac:dyDescent="0.25">
      <c r="C946"/>
      <c r="D946"/>
      <c r="E946"/>
      <c r="F946"/>
      <c r="G946"/>
      <c r="H946"/>
      <c r="I946"/>
      <c r="J946"/>
      <c r="K946"/>
      <c r="L946"/>
      <c r="M946"/>
    </row>
    <row r="947" spans="3:13" x14ac:dyDescent="0.25">
      <c r="C947"/>
      <c r="D947"/>
      <c r="E947"/>
      <c r="F947"/>
      <c r="G947"/>
      <c r="H947"/>
      <c r="I947"/>
      <c r="J947"/>
      <c r="K947"/>
      <c r="L947"/>
      <c r="M947"/>
    </row>
    <row r="948" spans="3:13" x14ac:dyDescent="0.25">
      <c r="C948"/>
      <c r="D948"/>
      <c r="E948"/>
      <c r="F948"/>
      <c r="G948"/>
      <c r="H948"/>
      <c r="I948"/>
      <c r="J948"/>
      <c r="K948"/>
      <c r="L948"/>
      <c r="M948"/>
    </row>
    <row r="949" spans="3:13" x14ac:dyDescent="0.25">
      <c r="C949"/>
      <c r="D949"/>
      <c r="E949"/>
      <c r="F949"/>
      <c r="G949"/>
      <c r="H949"/>
      <c r="I949"/>
      <c r="J949"/>
      <c r="K949"/>
      <c r="L949"/>
      <c r="M949"/>
    </row>
    <row r="950" spans="3:13" x14ac:dyDescent="0.25">
      <c r="C950"/>
      <c r="D950"/>
      <c r="E950"/>
      <c r="F950"/>
      <c r="G950"/>
      <c r="H950"/>
      <c r="I950"/>
      <c r="J950"/>
      <c r="K950"/>
      <c r="L950"/>
      <c r="M950"/>
    </row>
    <row r="951" spans="3:13" x14ac:dyDescent="0.25">
      <c r="C951"/>
      <c r="D951"/>
      <c r="E951"/>
      <c r="F951"/>
      <c r="G951"/>
      <c r="H951"/>
      <c r="I951"/>
      <c r="J951"/>
      <c r="K951"/>
      <c r="L951"/>
      <c r="M951"/>
    </row>
    <row r="952" spans="3:13" x14ac:dyDescent="0.25">
      <c r="C952"/>
      <c r="D952"/>
      <c r="E952"/>
      <c r="F952"/>
      <c r="G952"/>
      <c r="H952"/>
      <c r="I952"/>
      <c r="J952"/>
      <c r="K952"/>
      <c r="L952"/>
      <c r="M952"/>
    </row>
    <row r="953" spans="3:13" x14ac:dyDescent="0.25">
      <c r="C953"/>
      <c r="D953"/>
      <c r="E953"/>
      <c r="F953"/>
      <c r="G953"/>
      <c r="H953"/>
      <c r="I953"/>
      <c r="J953"/>
      <c r="K953"/>
      <c r="L953"/>
      <c r="M953"/>
    </row>
    <row r="954" spans="3:13" x14ac:dyDescent="0.25">
      <c r="C954"/>
      <c r="D954"/>
      <c r="E954"/>
      <c r="F954"/>
      <c r="G954"/>
      <c r="H954"/>
      <c r="I954"/>
      <c r="J954"/>
      <c r="K954"/>
      <c r="L954"/>
      <c r="M954"/>
    </row>
    <row r="955" spans="3:13" x14ac:dyDescent="0.25">
      <c r="C955"/>
      <c r="D955"/>
      <c r="E955"/>
      <c r="F955"/>
      <c r="G955"/>
      <c r="H955"/>
      <c r="I955"/>
      <c r="J955"/>
      <c r="K955"/>
      <c r="L955"/>
      <c r="M955"/>
    </row>
    <row r="956" spans="3:13" x14ac:dyDescent="0.25">
      <c r="C956"/>
      <c r="D956"/>
      <c r="E956"/>
      <c r="F956"/>
      <c r="G956"/>
      <c r="H956"/>
      <c r="I956"/>
      <c r="J956"/>
      <c r="K956"/>
      <c r="L956"/>
      <c r="M956"/>
    </row>
    <row r="957" spans="3:13" x14ac:dyDescent="0.25">
      <c r="C957"/>
      <c r="D957"/>
      <c r="E957"/>
      <c r="F957"/>
      <c r="G957"/>
      <c r="H957"/>
      <c r="I957"/>
      <c r="J957"/>
      <c r="K957"/>
      <c r="L957"/>
      <c r="M957"/>
    </row>
    <row r="958" spans="3:13" x14ac:dyDescent="0.25">
      <c r="C958"/>
      <c r="D958"/>
      <c r="E958"/>
      <c r="F958"/>
      <c r="G958"/>
      <c r="H958"/>
      <c r="I958"/>
      <c r="J958"/>
      <c r="K958"/>
      <c r="L958"/>
      <c r="M958"/>
    </row>
    <row r="959" spans="3:13" x14ac:dyDescent="0.25">
      <c r="C959"/>
      <c r="D959"/>
      <c r="E959"/>
      <c r="F959"/>
      <c r="G959"/>
      <c r="H959"/>
      <c r="I959"/>
      <c r="J959"/>
      <c r="K959"/>
      <c r="L959"/>
      <c r="M959"/>
    </row>
    <row r="960" spans="3:13" x14ac:dyDescent="0.25">
      <c r="C960"/>
      <c r="D960"/>
      <c r="E960"/>
      <c r="F960"/>
      <c r="G960"/>
      <c r="H960"/>
      <c r="I960"/>
      <c r="J960"/>
      <c r="K960"/>
      <c r="L960"/>
      <c r="M960"/>
    </row>
    <row r="961" spans="3:13" x14ac:dyDescent="0.25">
      <c r="C961"/>
      <c r="D961"/>
      <c r="E961"/>
      <c r="F961"/>
      <c r="G961"/>
      <c r="H961"/>
      <c r="I961"/>
      <c r="J961"/>
      <c r="K961"/>
      <c r="L961"/>
      <c r="M961"/>
    </row>
    <row r="962" spans="3:13" x14ac:dyDescent="0.25">
      <c r="C962"/>
      <c r="D962"/>
      <c r="E962"/>
      <c r="F962"/>
      <c r="G962"/>
      <c r="H962"/>
      <c r="I962"/>
      <c r="J962"/>
      <c r="K962"/>
      <c r="L962"/>
      <c r="M962"/>
    </row>
    <row r="963" spans="3:13" x14ac:dyDescent="0.25">
      <c r="C963"/>
      <c r="D963"/>
      <c r="E963"/>
      <c r="F963"/>
      <c r="G963"/>
      <c r="H963"/>
      <c r="I963"/>
      <c r="J963"/>
      <c r="K963"/>
      <c r="L963"/>
      <c r="M963"/>
    </row>
    <row r="964" spans="3:13" x14ac:dyDescent="0.25">
      <c r="C964"/>
      <c r="D964"/>
      <c r="E964"/>
      <c r="F964"/>
      <c r="G964"/>
      <c r="H964"/>
      <c r="I964"/>
      <c r="J964"/>
      <c r="K964"/>
      <c r="L964"/>
      <c r="M964"/>
    </row>
    <row r="965" spans="3:13" x14ac:dyDescent="0.25">
      <c r="C965"/>
      <c r="D965"/>
      <c r="E965"/>
      <c r="F965"/>
      <c r="G965"/>
      <c r="H965"/>
      <c r="I965"/>
      <c r="J965"/>
      <c r="K965"/>
      <c r="L965"/>
      <c r="M965"/>
    </row>
    <row r="966" spans="3:13" x14ac:dyDescent="0.25">
      <c r="C966"/>
      <c r="D966"/>
      <c r="E966"/>
      <c r="F966"/>
      <c r="G966"/>
      <c r="H966"/>
      <c r="I966"/>
      <c r="J966"/>
      <c r="K966"/>
      <c r="L966"/>
      <c r="M966"/>
    </row>
    <row r="967" spans="3:13" x14ac:dyDescent="0.25">
      <c r="C967"/>
      <c r="D967"/>
      <c r="E967"/>
      <c r="F967"/>
      <c r="G967"/>
      <c r="H967"/>
      <c r="I967"/>
      <c r="J967"/>
      <c r="K967"/>
      <c r="L967"/>
      <c r="M967"/>
    </row>
    <row r="968" spans="3:13" x14ac:dyDescent="0.25">
      <c r="C968"/>
      <c r="D968"/>
      <c r="E968"/>
      <c r="F968"/>
      <c r="G968"/>
      <c r="H968"/>
      <c r="I968"/>
      <c r="J968"/>
      <c r="K968"/>
      <c r="L968"/>
      <c r="M968"/>
    </row>
    <row r="969" spans="3:13" x14ac:dyDescent="0.25">
      <c r="C969"/>
      <c r="D969"/>
      <c r="E969"/>
      <c r="F969"/>
      <c r="G969"/>
      <c r="H969"/>
      <c r="I969"/>
      <c r="J969"/>
      <c r="K969"/>
      <c r="L969"/>
      <c r="M969"/>
    </row>
    <row r="970" spans="3:13" x14ac:dyDescent="0.25">
      <c r="C970"/>
      <c r="D970"/>
      <c r="E970"/>
      <c r="F970"/>
      <c r="G970"/>
      <c r="H970"/>
      <c r="I970"/>
      <c r="J970"/>
      <c r="K970"/>
      <c r="L970"/>
      <c r="M970"/>
    </row>
    <row r="971" spans="3:13" x14ac:dyDescent="0.25">
      <c r="C971"/>
      <c r="D971"/>
      <c r="E971"/>
      <c r="F971"/>
      <c r="G971"/>
      <c r="H971"/>
      <c r="I971"/>
      <c r="J971"/>
      <c r="K971"/>
      <c r="L971"/>
      <c r="M971"/>
    </row>
    <row r="972" spans="3:13" x14ac:dyDescent="0.25">
      <c r="C972"/>
      <c r="D972"/>
      <c r="E972"/>
      <c r="F972"/>
      <c r="G972"/>
      <c r="H972"/>
      <c r="I972"/>
      <c r="J972"/>
      <c r="K972"/>
      <c r="L972"/>
      <c r="M972"/>
    </row>
    <row r="973" spans="3:13" x14ac:dyDescent="0.25">
      <c r="C973"/>
      <c r="D973"/>
      <c r="E973"/>
      <c r="F973"/>
      <c r="G973"/>
      <c r="H973"/>
      <c r="I973"/>
      <c r="J973"/>
      <c r="K973"/>
      <c r="L973"/>
      <c r="M973"/>
    </row>
    <row r="974" spans="3:13" x14ac:dyDescent="0.25">
      <c r="C974"/>
      <c r="D974"/>
      <c r="E974"/>
      <c r="F974"/>
      <c r="G974"/>
      <c r="H974"/>
      <c r="I974"/>
      <c r="J974"/>
      <c r="K974"/>
      <c r="L974"/>
      <c r="M974"/>
    </row>
    <row r="975" spans="3:13" x14ac:dyDescent="0.25">
      <c r="C975"/>
      <c r="D975"/>
      <c r="E975"/>
      <c r="F975"/>
      <c r="G975"/>
      <c r="H975"/>
      <c r="I975"/>
      <c r="J975"/>
      <c r="K975"/>
      <c r="L975"/>
      <c r="M975"/>
    </row>
    <row r="976" spans="3:13" x14ac:dyDescent="0.25">
      <c r="C976"/>
      <c r="D976"/>
      <c r="E976"/>
      <c r="F976"/>
      <c r="G976"/>
      <c r="H976"/>
      <c r="I976"/>
      <c r="J976"/>
      <c r="K976"/>
      <c r="L976"/>
      <c r="M976"/>
    </row>
    <row r="977" spans="3:13" x14ac:dyDescent="0.25">
      <c r="C977"/>
      <c r="D977"/>
      <c r="E977"/>
      <c r="F977"/>
      <c r="G977"/>
      <c r="H977"/>
      <c r="I977"/>
      <c r="J977"/>
      <c r="K977"/>
      <c r="L977"/>
      <c r="M977"/>
    </row>
    <row r="978" spans="3:13" x14ac:dyDescent="0.25">
      <c r="C978"/>
      <c r="D978"/>
      <c r="E978"/>
      <c r="F978"/>
      <c r="G978"/>
      <c r="H978"/>
      <c r="I978"/>
      <c r="J978"/>
      <c r="K978"/>
      <c r="L978"/>
      <c r="M978"/>
    </row>
    <row r="979" spans="3:13" x14ac:dyDescent="0.25">
      <c r="C979"/>
      <c r="D979"/>
      <c r="E979"/>
      <c r="F979"/>
      <c r="G979"/>
      <c r="H979"/>
      <c r="I979"/>
      <c r="J979"/>
      <c r="K979"/>
      <c r="L979"/>
      <c r="M979"/>
    </row>
    <row r="980" spans="3:13" x14ac:dyDescent="0.25">
      <c r="C980"/>
      <c r="D980"/>
      <c r="E980"/>
      <c r="F980"/>
      <c r="G980"/>
      <c r="H980"/>
      <c r="I980"/>
      <c r="J980"/>
      <c r="K980"/>
      <c r="L980"/>
      <c r="M980"/>
    </row>
    <row r="981" spans="3:13" x14ac:dyDescent="0.25">
      <c r="C981"/>
      <c r="D981"/>
      <c r="E981"/>
      <c r="F981"/>
      <c r="G981"/>
      <c r="H981"/>
      <c r="I981"/>
      <c r="J981"/>
      <c r="K981"/>
      <c r="L981"/>
      <c r="M981"/>
    </row>
    <row r="982" spans="3:13" x14ac:dyDescent="0.25">
      <c r="C982"/>
      <c r="D982"/>
      <c r="E982"/>
      <c r="F982"/>
      <c r="G982"/>
      <c r="H982"/>
      <c r="I982"/>
      <c r="J982"/>
      <c r="K982"/>
      <c r="L982"/>
      <c r="M982"/>
    </row>
    <row r="983" spans="3:13" x14ac:dyDescent="0.25">
      <c r="C983"/>
      <c r="D983"/>
      <c r="E983"/>
      <c r="F983"/>
      <c r="G983"/>
      <c r="H983"/>
      <c r="I983"/>
      <c r="J983"/>
      <c r="K983"/>
      <c r="L983"/>
      <c r="M983"/>
    </row>
    <row r="984" spans="3:13" x14ac:dyDescent="0.25">
      <c r="C984"/>
      <c r="D984"/>
      <c r="E984"/>
      <c r="F984"/>
      <c r="G984"/>
      <c r="H984"/>
      <c r="I984"/>
      <c r="J984"/>
      <c r="K984"/>
      <c r="L984"/>
      <c r="M984"/>
    </row>
    <row r="985" spans="3:13" x14ac:dyDescent="0.25">
      <c r="C985"/>
      <c r="D985"/>
      <c r="E985"/>
      <c r="F985"/>
      <c r="G985"/>
      <c r="H985"/>
      <c r="I985"/>
      <c r="J985"/>
      <c r="K985"/>
      <c r="L985"/>
      <c r="M985"/>
    </row>
    <row r="986" spans="3:13" x14ac:dyDescent="0.25">
      <c r="C986"/>
      <c r="D986"/>
      <c r="E986"/>
      <c r="F986"/>
      <c r="G986"/>
      <c r="H986"/>
      <c r="I986"/>
      <c r="J986"/>
      <c r="K986"/>
      <c r="L986"/>
      <c r="M986"/>
    </row>
    <row r="987" spans="3:13" x14ac:dyDescent="0.25">
      <c r="C987"/>
      <c r="D987"/>
      <c r="E987"/>
      <c r="F987"/>
      <c r="G987"/>
      <c r="H987"/>
      <c r="I987"/>
      <c r="J987"/>
      <c r="K987"/>
      <c r="L987"/>
      <c r="M987"/>
    </row>
    <row r="988" spans="3:13" x14ac:dyDescent="0.25">
      <c r="C988"/>
      <c r="D988"/>
      <c r="E988"/>
      <c r="F988"/>
      <c r="G988"/>
      <c r="H988"/>
      <c r="I988"/>
      <c r="J988"/>
      <c r="K988"/>
      <c r="L988"/>
      <c r="M988"/>
    </row>
    <row r="989" spans="3:13" x14ac:dyDescent="0.25">
      <c r="C989"/>
      <c r="D989"/>
      <c r="E989"/>
      <c r="F989"/>
      <c r="G989"/>
      <c r="H989"/>
      <c r="I989"/>
      <c r="J989"/>
      <c r="K989"/>
      <c r="L989"/>
      <c r="M989"/>
    </row>
    <row r="990" spans="3:13" x14ac:dyDescent="0.25">
      <c r="C990"/>
      <c r="D990"/>
      <c r="E990"/>
      <c r="F990"/>
      <c r="G990"/>
      <c r="H990"/>
      <c r="I990"/>
      <c r="J990"/>
      <c r="K990"/>
      <c r="L990"/>
      <c r="M990"/>
    </row>
    <row r="991" spans="3:13" x14ac:dyDescent="0.25">
      <c r="C991"/>
      <c r="D991"/>
      <c r="E991"/>
      <c r="F991"/>
      <c r="G991"/>
      <c r="H991"/>
      <c r="I991"/>
      <c r="J991"/>
      <c r="K991"/>
      <c r="L991"/>
      <c r="M991"/>
    </row>
    <row r="992" spans="3:13" x14ac:dyDescent="0.25">
      <c r="C992"/>
      <c r="D992"/>
      <c r="E992"/>
      <c r="F992"/>
      <c r="G992"/>
      <c r="H992"/>
      <c r="I992"/>
      <c r="J992"/>
      <c r="K992"/>
      <c r="L992"/>
      <c r="M992"/>
    </row>
    <row r="993" spans="3:13" x14ac:dyDescent="0.25">
      <c r="C993"/>
      <c r="D993"/>
      <c r="E993"/>
      <c r="F993"/>
      <c r="G993"/>
      <c r="H993"/>
      <c r="I993"/>
      <c r="J993"/>
      <c r="K993"/>
      <c r="L993"/>
      <c r="M993"/>
    </row>
    <row r="994" spans="3:13" x14ac:dyDescent="0.25">
      <c r="C994"/>
      <c r="D994"/>
      <c r="E994"/>
      <c r="F994"/>
      <c r="G994"/>
      <c r="H994"/>
      <c r="I994"/>
      <c r="J994"/>
      <c r="K994"/>
      <c r="L994"/>
      <c r="M994"/>
    </row>
    <row r="995" spans="3:13" x14ac:dyDescent="0.25">
      <c r="C995"/>
      <c r="D995"/>
      <c r="E995"/>
      <c r="F995"/>
      <c r="G995"/>
      <c r="H995"/>
      <c r="I995"/>
      <c r="J995"/>
      <c r="K995"/>
      <c r="L995"/>
      <c r="M995"/>
    </row>
    <row r="996" spans="3:13" x14ac:dyDescent="0.25">
      <c r="C996"/>
      <c r="D996"/>
      <c r="E996"/>
      <c r="F996"/>
      <c r="G996"/>
      <c r="H996"/>
      <c r="I996"/>
      <c r="J996"/>
      <c r="K996"/>
      <c r="L996"/>
      <c r="M996"/>
    </row>
    <row r="997" spans="3:13" x14ac:dyDescent="0.25">
      <c r="C997"/>
      <c r="D997"/>
      <c r="E997"/>
      <c r="F997"/>
      <c r="G997"/>
      <c r="H997"/>
      <c r="I997"/>
      <c r="J997"/>
      <c r="K997"/>
      <c r="L997"/>
      <c r="M997"/>
    </row>
    <row r="998" spans="3:13" x14ac:dyDescent="0.25">
      <c r="C998"/>
      <c r="D998"/>
      <c r="E998"/>
      <c r="F998"/>
      <c r="G998"/>
      <c r="H998"/>
      <c r="I998"/>
      <c r="J998"/>
      <c r="K998"/>
      <c r="L998"/>
      <c r="M998"/>
    </row>
    <row r="999" spans="3:13" x14ac:dyDescent="0.25">
      <c r="C999"/>
      <c r="D999"/>
      <c r="E999"/>
      <c r="F999"/>
      <c r="G999"/>
      <c r="H999"/>
      <c r="I999"/>
      <c r="J999"/>
      <c r="K999"/>
      <c r="L999"/>
      <c r="M999"/>
    </row>
    <row r="1000" spans="3:13" x14ac:dyDescent="0.25">
      <c r="C1000"/>
      <c r="D1000"/>
      <c r="E1000"/>
      <c r="F1000"/>
      <c r="G1000"/>
      <c r="H1000"/>
      <c r="I1000"/>
      <c r="J1000"/>
      <c r="K1000"/>
      <c r="L1000"/>
      <c r="M1000"/>
    </row>
    <row r="1001" spans="3:13" x14ac:dyDescent="0.25">
      <c r="C1001"/>
      <c r="D1001"/>
      <c r="E1001"/>
      <c r="F1001"/>
      <c r="G1001"/>
      <c r="H1001"/>
      <c r="I1001"/>
      <c r="J1001"/>
      <c r="K1001"/>
      <c r="L1001"/>
      <c r="M1001"/>
    </row>
    <row r="1002" spans="3:13" x14ac:dyDescent="0.25">
      <c r="C1002"/>
      <c r="D1002"/>
      <c r="E1002"/>
      <c r="F1002"/>
      <c r="G1002"/>
      <c r="H1002"/>
      <c r="I1002"/>
      <c r="J1002"/>
      <c r="K1002"/>
      <c r="L1002"/>
      <c r="M1002"/>
    </row>
    <row r="1003" spans="3:13" x14ac:dyDescent="0.25">
      <c r="C1003"/>
      <c r="D1003"/>
      <c r="E1003"/>
      <c r="F1003"/>
      <c r="G1003"/>
      <c r="H1003"/>
      <c r="I1003"/>
      <c r="J1003"/>
      <c r="K1003"/>
      <c r="L1003"/>
      <c r="M1003"/>
    </row>
    <row r="1004" spans="3:13" x14ac:dyDescent="0.25">
      <c r="C1004"/>
      <c r="D1004"/>
      <c r="E1004"/>
      <c r="F1004"/>
      <c r="G1004"/>
      <c r="H1004"/>
      <c r="I1004"/>
      <c r="J1004"/>
      <c r="K1004"/>
      <c r="L1004"/>
      <c r="M1004"/>
    </row>
    <row r="1005" spans="3:13" x14ac:dyDescent="0.25">
      <c r="C1005"/>
      <c r="D1005"/>
      <c r="E1005"/>
      <c r="F1005"/>
      <c r="G1005"/>
      <c r="H1005"/>
      <c r="I1005"/>
      <c r="J1005"/>
      <c r="K1005"/>
      <c r="L1005"/>
      <c r="M1005"/>
    </row>
    <row r="1006" spans="3:13" x14ac:dyDescent="0.25">
      <c r="C1006"/>
      <c r="D1006"/>
      <c r="E1006"/>
      <c r="F1006"/>
      <c r="G1006"/>
      <c r="H1006"/>
      <c r="I1006"/>
      <c r="J1006"/>
      <c r="K1006"/>
      <c r="L1006"/>
      <c r="M1006"/>
    </row>
    <row r="1007" spans="3:13" x14ac:dyDescent="0.25">
      <c r="C1007"/>
      <c r="D1007"/>
      <c r="E1007"/>
      <c r="F1007"/>
      <c r="G1007"/>
      <c r="H1007"/>
      <c r="I1007"/>
      <c r="J1007"/>
      <c r="K1007"/>
      <c r="L1007"/>
      <c r="M1007"/>
    </row>
    <row r="1008" spans="3:13" x14ac:dyDescent="0.25">
      <c r="C1008"/>
      <c r="D1008"/>
      <c r="E1008"/>
      <c r="F1008"/>
      <c r="G1008"/>
      <c r="H1008"/>
      <c r="I1008"/>
      <c r="J1008"/>
      <c r="K1008"/>
      <c r="L1008"/>
      <c r="M1008"/>
    </row>
    <row r="1009" spans="3:13" x14ac:dyDescent="0.25">
      <c r="C1009"/>
      <c r="D1009"/>
      <c r="E1009"/>
      <c r="F1009"/>
      <c r="G1009"/>
      <c r="H1009"/>
      <c r="I1009"/>
      <c r="J1009"/>
      <c r="K1009"/>
      <c r="L1009"/>
      <c r="M1009"/>
    </row>
    <row r="1010" spans="3:13" x14ac:dyDescent="0.25">
      <c r="C1010"/>
      <c r="D1010"/>
      <c r="E1010"/>
      <c r="F1010"/>
      <c r="G1010"/>
      <c r="H1010"/>
      <c r="I1010"/>
      <c r="J1010"/>
      <c r="K1010"/>
      <c r="L1010"/>
      <c r="M1010"/>
    </row>
    <row r="1011" spans="3:13" x14ac:dyDescent="0.25">
      <c r="C1011"/>
      <c r="D1011"/>
      <c r="E1011"/>
      <c r="F1011"/>
      <c r="G1011"/>
      <c r="H1011"/>
      <c r="I1011"/>
      <c r="J1011"/>
      <c r="K1011"/>
      <c r="L1011"/>
      <c r="M1011"/>
    </row>
    <row r="1012" spans="3:13" x14ac:dyDescent="0.25">
      <c r="C1012"/>
      <c r="D1012"/>
      <c r="E1012"/>
      <c r="F1012"/>
      <c r="G1012"/>
      <c r="H1012"/>
      <c r="I1012"/>
      <c r="J1012"/>
      <c r="K1012"/>
      <c r="L1012"/>
      <c r="M1012"/>
    </row>
    <row r="1013" spans="3:13" x14ac:dyDescent="0.25">
      <c r="C1013"/>
      <c r="D1013"/>
      <c r="E1013"/>
      <c r="F1013"/>
      <c r="G1013"/>
      <c r="H1013"/>
      <c r="I1013"/>
      <c r="J1013"/>
      <c r="K1013"/>
      <c r="L1013"/>
      <c r="M1013"/>
    </row>
    <row r="1014" spans="3:13" x14ac:dyDescent="0.25">
      <c r="C1014"/>
      <c r="D1014"/>
      <c r="E1014"/>
      <c r="F1014"/>
      <c r="G1014"/>
      <c r="H1014"/>
      <c r="I1014"/>
      <c r="J1014"/>
      <c r="K1014"/>
      <c r="L1014"/>
      <c r="M1014"/>
    </row>
    <row r="1015" spans="3:13" x14ac:dyDescent="0.25">
      <c r="C1015"/>
      <c r="D1015"/>
      <c r="E1015"/>
      <c r="F1015"/>
      <c r="G1015"/>
      <c r="H1015"/>
      <c r="I1015"/>
      <c r="J1015"/>
      <c r="K1015"/>
      <c r="L1015"/>
      <c r="M1015"/>
    </row>
    <row r="1016" spans="3:13" x14ac:dyDescent="0.25">
      <c r="C1016"/>
      <c r="D1016"/>
      <c r="E1016"/>
      <c r="F1016"/>
      <c r="G1016"/>
      <c r="H1016"/>
      <c r="I1016"/>
      <c r="J1016"/>
      <c r="K1016"/>
      <c r="L1016"/>
      <c r="M1016"/>
    </row>
    <row r="1017" spans="3:13" x14ac:dyDescent="0.25">
      <c r="C1017"/>
      <c r="D1017"/>
      <c r="E1017"/>
      <c r="F1017"/>
      <c r="G1017"/>
      <c r="H1017"/>
      <c r="I1017"/>
      <c r="J1017"/>
      <c r="K1017"/>
      <c r="L1017"/>
      <c r="M1017"/>
    </row>
    <row r="1018" spans="3:13" x14ac:dyDescent="0.25">
      <c r="C1018"/>
      <c r="D1018"/>
      <c r="E1018"/>
      <c r="F1018"/>
      <c r="G1018"/>
      <c r="H1018"/>
      <c r="I1018"/>
      <c r="J1018"/>
      <c r="K1018"/>
      <c r="L1018"/>
      <c r="M1018"/>
    </row>
    <row r="1019" spans="3:13" x14ac:dyDescent="0.25">
      <c r="C1019"/>
      <c r="D1019"/>
      <c r="E1019"/>
      <c r="F1019"/>
      <c r="G1019"/>
      <c r="H1019"/>
      <c r="I1019"/>
      <c r="J1019"/>
      <c r="K1019"/>
      <c r="L1019"/>
      <c r="M1019"/>
    </row>
    <row r="1020" spans="3:13" x14ac:dyDescent="0.25">
      <c r="C1020"/>
      <c r="D1020"/>
      <c r="E1020"/>
      <c r="F1020"/>
      <c r="G1020"/>
      <c r="H1020"/>
      <c r="I1020"/>
      <c r="J1020"/>
      <c r="K1020"/>
      <c r="L1020"/>
      <c r="M1020"/>
    </row>
    <row r="1021" spans="3:13" x14ac:dyDescent="0.25">
      <c r="C1021"/>
      <c r="D1021"/>
      <c r="E1021"/>
      <c r="F1021"/>
      <c r="G1021"/>
      <c r="H1021"/>
      <c r="I1021"/>
      <c r="J1021"/>
      <c r="K1021"/>
      <c r="L1021"/>
      <c r="M1021"/>
    </row>
    <row r="1022" spans="3:13" x14ac:dyDescent="0.25">
      <c r="C1022"/>
      <c r="D1022"/>
      <c r="E1022"/>
      <c r="F1022"/>
      <c r="G1022"/>
      <c r="H1022"/>
      <c r="I1022"/>
      <c r="J1022"/>
      <c r="K1022"/>
      <c r="L1022"/>
      <c r="M1022"/>
    </row>
    <row r="1023" spans="3:13" x14ac:dyDescent="0.25">
      <c r="C1023"/>
      <c r="D1023"/>
      <c r="E1023"/>
      <c r="F1023"/>
      <c r="G1023"/>
      <c r="H1023"/>
      <c r="I1023"/>
      <c r="J1023"/>
      <c r="K1023"/>
      <c r="L1023"/>
      <c r="M1023"/>
    </row>
    <row r="1024" spans="3:13" x14ac:dyDescent="0.25">
      <c r="C1024"/>
      <c r="D1024"/>
      <c r="E1024"/>
      <c r="F1024"/>
      <c r="G1024"/>
      <c r="H1024"/>
      <c r="I1024"/>
      <c r="J1024"/>
      <c r="K1024"/>
      <c r="L1024"/>
      <c r="M1024"/>
    </row>
    <row r="1025" spans="3:13" x14ac:dyDescent="0.25">
      <c r="C1025"/>
      <c r="D1025"/>
      <c r="E1025"/>
      <c r="F1025"/>
      <c r="G1025"/>
      <c r="H1025"/>
      <c r="I1025"/>
      <c r="J1025"/>
      <c r="K1025"/>
      <c r="L1025"/>
      <c r="M1025"/>
    </row>
    <row r="1026" spans="3:13" x14ac:dyDescent="0.25">
      <c r="C1026"/>
      <c r="D1026"/>
      <c r="E1026"/>
      <c r="F1026"/>
      <c r="G1026"/>
      <c r="H1026"/>
      <c r="I1026"/>
      <c r="J1026"/>
      <c r="K1026"/>
      <c r="L1026"/>
      <c r="M1026"/>
    </row>
    <row r="1027" spans="3:13" x14ac:dyDescent="0.25">
      <c r="C1027"/>
      <c r="D1027"/>
      <c r="E1027"/>
      <c r="F1027"/>
      <c r="G1027"/>
      <c r="H1027"/>
      <c r="I1027"/>
      <c r="J1027"/>
      <c r="K1027"/>
      <c r="L1027"/>
      <c r="M1027"/>
    </row>
    <row r="1028" spans="3:13" x14ac:dyDescent="0.25">
      <c r="C1028"/>
      <c r="D1028"/>
      <c r="E1028"/>
      <c r="F1028"/>
      <c r="G1028"/>
      <c r="H1028"/>
      <c r="I1028"/>
      <c r="J1028"/>
      <c r="K1028"/>
      <c r="L1028"/>
      <c r="M1028"/>
    </row>
    <row r="1029" spans="3:13" x14ac:dyDescent="0.25">
      <c r="C1029"/>
      <c r="D1029"/>
      <c r="E1029"/>
      <c r="F1029"/>
      <c r="G1029"/>
      <c r="H1029"/>
      <c r="I1029"/>
      <c r="J1029"/>
      <c r="K1029"/>
      <c r="L1029"/>
      <c r="M1029"/>
    </row>
    <row r="1030" spans="3:13" x14ac:dyDescent="0.25">
      <c r="C1030"/>
      <c r="D1030"/>
      <c r="E1030"/>
      <c r="F1030"/>
      <c r="G1030"/>
      <c r="H1030"/>
      <c r="I1030"/>
      <c r="J1030"/>
      <c r="K1030"/>
      <c r="L1030"/>
      <c r="M1030"/>
    </row>
    <row r="1031" spans="3:13" x14ac:dyDescent="0.25">
      <c r="C1031"/>
      <c r="D1031"/>
      <c r="E1031"/>
      <c r="F1031"/>
      <c r="G1031"/>
      <c r="H1031"/>
      <c r="I1031"/>
      <c r="J1031"/>
      <c r="K1031"/>
      <c r="L1031"/>
      <c r="M1031"/>
    </row>
    <row r="1032" spans="3:13" x14ac:dyDescent="0.25">
      <c r="C1032"/>
      <c r="D1032"/>
      <c r="E1032"/>
      <c r="F1032"/>
      <c r="G1032"/>
      <c r="H1032"/>
      <c r="I1032"/>
      <c r="J1032"/>
      <c r="K1032"/>
      <c r="L1032"/>
      <c r="M1032"/>
    </row>
    <row r="1033" spans="3:13" x14ac:dyDescent="0.25">
      <c r="C1033"/>
      <c r="D1033"/>
      <c r="E1033"/>
      <c r="F1033"/>
      <c r="G1033"/>
      <c r="H1033"/>
      <c r="I1033"/>
      <c r="J1033"/>
      <c r="K1033"/>
      <c r="L1033"/>
      <c r="M1033"/>
    </row>
    <row r="1034" spans="3:13" x14ac:dyDescent="0.25">
      <c r="C1034"/>
      <c r="D1034"/>
      <c r="E1034"/>
      <c r="F1034"/>
      <c r="G1034"/>
      <c r="H1034"/>
      <c r="I1034"/>
      <c r="J1034"/>
      <c r="K1034"/>
      <c r="L1034"/>
      <c r="M1034"/>
    </row>
    <row r="1035" spans="3:13" x14ac:dyDescent="0.25">
      <c r="C1035"/>
      <c r="D1035"/>
      <c r="E1035"/>
      <c r="F1035"/>
      <c r="G1035"/>
      <c r="H1035"/>
      <c r="I1035"/>
      <c r="J1035"/>
      <c r="K1035"/>
      <c r="L1035"/>
      <c r="M1035"/>
    </row>
    <row r="1036" spans="3:13" x14ac:dyDescent="0.25">
      <c r="C1036"/>
      <c r="D1036"/>
      <c r="E1036"/>
      <c r="F1036"/>
      <c r="G1036"/>
      <c r="H1036"/>
      <c r="I1036"/>
      <c r="J1036"/>
      <c r="K1036"/>
      <c r="L1036"/>
      <c r="M1036"/>
    </row>
    <row r="1037" spans="3:13" x14ac:dyDescent="0.25">
      <c r="C1037"/>
      <c r="D1037"/>
      <c r="E1037"/>
      <c r="F1037"/>
      <c r="G1037"/>
      <c r="H1037"/>
      <c r="I1037"/>
      <c r="J1037"/>
      <c r="K1037"/>
      <c r="L1037"/>
      <c r="M1037"/>
    </row>
    <row r="1038" spans="3:13" x14ac:dyDescent="0.25">
      <c r="C1038"/>
      <c r="D1038"/>
      <c r="E1038"/>
      <c r="F1038"/>
      <c r="G1038"/>
      <c r="H1038"/>
      <c r="I1038"/>
      <c r="J1038"/>
      <c r="K1038"/>
      <c r="L1038"/>
      <c r="M1038"/>
    </row>
    <row r="1039" spans="3:13" x14ac:dyDescent="0.25">
      <c r="C1039"/>
      <c r="D1039"/>
      <c r="E1039"/>
      <c r="F1039"/>
      <c r="G1039"/>
      <c r="H1039"/>
      <c r="I1039"/>
      <c r="J1039"/>
      <c r="K1039"/>
      <c r="L1039"/>
      <c r="M1039"/>
    </row>
    <row r="1040" spans="3:13" x14ac:dyDescent="0.25">
      <c r="C1040"/>
      <c r="D1040"/>
      <c r="E1040"/>
      <c r="F1040"/>
      <c r="G1040"/>
      <c r="H1040"/>
      <c r="I1040"/>
      <c r="J1040"/>
      <c r="K1040"/>
      <c r="L1040"/>
      <c r="M1040"/>
    </row>
    <row r="1041" spans="3:13" x14ac:dyDescent="0.25">
      <c r="C1041"/>
      <c r="D1041"/>
      <c r="E1041"/>
      <c r="F1041"/>
      <c r="G1041"/>
      <c r="H1041"/>
      <c r="I1041"/>
      <c r="J1041"/>
      <c r="K1041"/>
      <c r="L1041"/>
      <c r="M1041"/>
    </row>
    <row r="1042" spans="3:13" x14ac:dyDescent="0.25">
      <c r="C1042"/>
      <c r="D1042"/>
      <c r="E1042"/>
      <c r="F1042"/>
      <c r="G1042"/>
      <c r="H1042"/>
      <c r="I1042"/>
      <c r="J1042"/>
      <c r="K1042"/>
      <c r="L1042"/>
      <c r="M1042"/>
    </row>
    <row r="1043" spans="3:13" x14ac:dyDescent="0.25">
      <c r="C1043"/>
      <c r="D1043"/>
      <c r="E1043"/>
      <c r="F1043"/>
      <c r="G1043"/>
      <c r="H1043"/>
      <c r="I1043"/>
      <c r="J1043"/>
      <c r="K1043"/>
      <c r="L1043"/>
      <c r="M1043"/>
    </row>
    <row r="1044" spans="3:13" x14ac:dyDescent="0.25">
      <c r="C1044"/>
      <c r="D1044"/>
      <c r="E1044"/>
      <c r="F1044"/>
      <c r="G1044"/>
      <c r="H1044"/>
      <c r="I1044"/>
      <c r="J1044"/>
      <c r="K1044"/>
      <c r="L1044"/>
      <c r="M1044"/>
    </row>
    <row r="1045" spans="3:13" x14ac:dyDescent="0.25">
      <c r="C1045"/>
      <c r="D1045"/>
      <c r="E1045"/>
      <c r="F1045"/>
      <c r="G1045"/>
      <c r="H1045"/>
      <c r="I1045"/>
      <c r="J1045"/>
      <c r="K1045"/>
      <c r="L1045"/>
      <c r="M1045"/>
    </row>
    <row r="1046" spans="3:13" x14ac:dyDescent="0.25">
      <c r="C1046"/>
      <c r="D1046"/>
      <c r="E1046"/>
      <c r="F1046"/>
      <c r="G1046"/>
      <c r="H1046"/>
      <c r="I1046"/>
      <c r="J1046"/>
      <c r="K1046"/>
      <c r="L1046"/>
      <c r="M1046"/>
    </row>
    <row r="1047" spans="3:13" x14ac:dyDescent="0.25">
      <c r="C1047"/>
      <c r="D1047"/>
      <c r="E1047"/>
      <c r="F1047"/>
      <c r="G1047"/>
      <c r="H1047"/>
      <c r="I1047"/>
      <c r="J1047"/>
      <c r="K1047"/>
      <c r="L1047"/>
      <c r="M1047"/>
    </row>
    <row r="1048" spans="3:13" x14ac:dyDescent="0.25">
      <c r="C1048"/>
      <c r="D1048"/>
      <c r="E1048"/>
      <c r="F1048"/>
      <c r="G1048"/>
      <c r="H1048"/>
      <c r="I1048"/>
      <c r="J1048"/>
      <c r="K1048"/>
      <c r="L1048"/>
      <c r="M1048"/>
    </row>
    <row r="1049" spans="3:13" x14ac:dyDescent="0.25">
      <c r="C1049"/>
      <c r="D1049"/>
      <c r="E1049"/>
      <c r="F1049"/>
      <c r="G1049"/>
      <c r="H1049"/>
      <c r="I1049"/>
      <c r="J1049"/>
      <c r="K1049"/>
      <c r="L1049"/>
      <c r="M1049"/>
    </row>
    <row r="1050" spans="3:13" x14ac:dyDescent="0.25">
      <c r="C1050"/>
      <c r="D1050"/>
      <c r="E1050"/>
      <c r="F1050"/>
      <c r="G1050"/>
      <c r="H1050"/>
      <c r="I1050"/>
      <c r="J1050"/>
      <c r="K1050"/>
      <c r="L1050"/>
      <c r="M1050"/>
    </row>
    <row r="1051" spans="3:13" x14ac:dyDescent="0.25">
      <c r="C1051"/>
      <c r="D1051"/>
      <c r="E1051"/>
      <c r="F1051"/>
      <c r="G1051"/>
      <c r="H1051"/>
      <c r="I1051"/>
      <c r="J1051"/>
      <c r="K1051"/>
      <c r="L1051"/>
      <c r="M1051"/>
    </row>
    <row r="1052" spans="3:13" x14ac:dyDescent="0.25">
      <c r="C1052"/>
      <c r="D1052"/>
      <c r="E1052"/>
      <c r="F1052"/>
      <c r="G1052"/>
      <c r="H1052"/>
      <c r="I1052"/>
      <c r="J1052"/>
      <c r="K1052"/>
      <c r="L1052"/>
      <c r="M1052"/>
    </row>
    <row r="1053" spans="3:13" x14ac:dyDescent="0.25">
      <c r="C1053"/>
      <c r="D1053"/>
      <c r="E1053"/>
      <c r="F1053"/>
      <c r="G1053"/>
      <c r="H1053"/>
      <c r="I1053"/>
      <c r="J1053"/>
      <c r="K1053"/>
      <c r="L1053"/>
      <c r="M1053"/>
    </row>
    <row r="1054" spans="3:13" x14ac:dyDescent="0.25">
      <c r="C1054"/>
      <c r="D1054"/>
      <c r="E1054"/>
      <c r="F1054"/>
      <c r="G1054"/>
      <c r="H1054"/>
      <c r="I1054"/>
      <c r="J1054"/>
      <c r="K1054"/>
      <c r="L1054"/>
      <c r="M1054"/>
    </row>
    <row r="1055" spans="3:13" x14ac:dyDescent="0.25">
      <c r="C1055"/>
      <c r="D1055"/>
      <c r="E1055"/>
      <c r="F1055"/>
      <c r="G1055"/>
      <c r="H1055"/>
      <c r="I1055"/>
      <c r="J1055"/>
      <c r="K1055"/>
      <c r="L1055"/>
      <c r="M1055"/>
    </row>
    <row r="1056" spans="3:13" x14ac:dyDescent="0.25">
      <c r="C1056"/>
      <c r="D1056"/>
      <c r="E1056"/>
      <c r="F1056"/>
      <c r="G1056"/>
      <c r="H1056"/>
      <c r="I1056"/>
      <c r="J1056"/>
      <c r="K1056"/>
      <c r="L1056"/>
      <c r="M1056"/>
    </row>
    <row r="1057" spans="3:13" x14ac:dyDescent="0.25">
      <c r="C1057"/>
      <c r="D1057"/>
      <c r="E1057"/>
      <c r="F1057"/>
      <c r="G1057"/>
      <c r="H1057"/>
      <c r="I1057"/>
      <c r="J1057"/>
      <c r="K1057"/>
      <c r="L1057"/>
      <c r="M1057"/>
    </row>
    <row r="1058" spans="3:13" x14ac:dyDescent="0.25">
      <c r="C1058"/>
      <c r="D1058"/>
      <c r="E1058"/>
      <c r="F1058"/>
      <c r="G1058"/>
      <c r="H1058"/>
      <c r="I1058"/>
      <c r="J1058"/>
      <c r="K1058"/>
      <c r="L1058"/>
      <c r="M1058"/>
    </row>
    <row r="1059" spans="3:13" x14ac:dyDescent="0.25">
      <c r="C1059"/>
      <c r="D1059"/>
      <c r="E1059"/>
      <c r="F1059"/>
      <c r="G1059"/>
      <c r="H1059"/>
      <c r="I1059"/>
      <c r="J1059"/>
      <c r="K1059"/>
      <c r="L1059"/>
      <c r="M1059"/>
    </row>
    <row r="1060" spans="3:13" x14ac:dyDescent="0.25">
      <c r="C1060"/>
      <c r="D1060"/>
      <c r="E1060"/>
      <c r="F1060"/>
      <c r="G1060"/>
      <c r="H1060"/>
      <c r="I1060"/>
      <c r="J1060"/>
      <c r="K1060"/>
      <c r="L1060"/>
      <c r="M1060"/>
    </row>
    <row r="1061" spans="3:13" x14ac:dyDescent="0.25">
      <c r="C1061"/>
      <c r="D1061"/>
      <c r="E1061"/>
      <c r="F1061"/>
      <c r="G1061"/>
      <c r="H1061"/>
      <c r="I1061"/>
      <c r="J1061"/>
      <c r="K1061"/>
      <c r="L1061"/>
      <c r="M1061"/>
    </row>
    <row r="1062" spans="3:13" x14ac:dyDescent="0.25">
      <c r="C1062"/>
      <c r="D1062"/>
      <c r="E1062"/>
      <c r="F1062"/>
      <c r="G1062"/>
      <c r="H1062"/>
      <c r="I1062"/>
      <c r="J1062"/>
      <c r="K1062"/>
      <c r="L1062"/>
      <c r="M1062"/>
    </row>
    <row r="1063" spans="3:13" x14ac:dyDescent="0.25">
      <c r="C1063"/>
      <c r="D1063"/>
      <c r="E1063"/>
      <c r="F1063"/>
      <c r="G1063"/>
      <c r="H1063"/>
      <c r="I1063"/>
      <c r="J1063"/>
      <c r="K1063"/>
      <c r="L1063"/>
      <c r="M1063"/>
    </row>
    <row r="1064" spans="3:13" x14ac:dyDescent="0.25">
      <c r="C1064"/>
      <c r="D1064"/>
      <c r="E1064"/>
      <c r="F1064"/>
      <c r="G1064"/>
      <c r="H1064"/>
      <c r="I1064"/>
      <c r="J1064"/>
      <c r="K1064"/>
      <c r="L1064"/>
      <c r="M1064"/>
    </row>
    <row r="1065" spans="3:13" x14ac:dyDescent="0.25">
      <c r="C1065"/>
      <c r="D1065"/>
      <c r="E1065"/>
      <c r="F1065"/>
      <c r="G1065"/>
      <c r="H1065"/>
      <c r="I1065"/>
      <c r="J1065"/>
      <c r="K1065"/>
      <c r="L1065"/>
      <c r="M1065"/>
    </row>
    <row r="1066" spans="3:13" x14ac:dyDescent="0.25">
      <c r="C1066"/>
      <c r="D1066"/>
      <c r="E1066"/>
      <c r="F1066"/>
      <c r="G1066"/>
      <c r="H1066"/>
      <c r="I1066"/>
      <c r="J1066"/>
      <c r="K1066"/>
      <c r="L1066"/>
      <c r="M1066"/>
    </row>
    <row r="1067" spans="3:13" x14ac:dyDescent="0.25">
      <c r="C1067"/>
      <c r="D1067"/>
      <c r="E1067"/>
      <c r="F1067"/>
      <c r="G1067"/>
      <c r="H1067"/>
      <c r="I1067"/>
      <c r="J1067"/>
      <c r="K1067"/>
      <c r="L1067"/>
      <c r="M1067"/>
    </row>
    <row r="1068" spans="3:13" x14ac:dyDescent="0.25">
      <c r="C1068"/>
      <c r="D1068"/>
      <c r="E1068"/>
      <c r="F1068"/>
      <c r="G1068"/>
      <c r="H1068"/>
      <c r="I1068"/>
      <c r="J1068"/>
      <c r="K1068"/>
      <c r="L1068"/>
      <c r="M1068"/>
    </row>
    <row r="1069" spans="3:13" x14ac:dyDescent="0.25">
      <c r="C1069"/>
      <c r="D1069"/>
      <c r="E1069"/>
      <c r="F1069"/>
      <c r="G1069"/>
      <c r="H1069"/>
      <c r="I1069"/>
      <c r="J1069"/>
      <c r="K1069"/>
      <c r="L1069"/>
      <c r="M1069"/>
    </row>
    <row r="1070" spans="3:13" x14ac:dyDescent="0.25">
      <c r="C1070"/>
      <c r="D1070"/>
      <c r="E1070"/>
      <c r="F1070"/>
      <c r="G1070"/>
      <c r="H1070"/>
      <c r="I1070"/>
      <c r="J1070"/>
      <c r="K1070"/>
      <c r="L1070"/>
      <c r="M1070"/>
    </row>
    <row r="1071" spans="3:13" x14ac:dyDescent="0.25">
      <c r="C1071"/>
      <c r="D1071"/>
      <c r="E1071"/>
      <c r="F1071"/>
      <c r="G1071"/>
      <c r="H1071"/>
      <c r="I1071"/>
      <c r="J1071"/>
      <c r="K1071"/>
      <c r="L1071"/>
      <c r="M1071"/>
    </row>
    <row r="1072" spans="3:13" x14ac:dyDescent="0.25">
      <c r="C1072"/>
      <c r="D1072"/>
      <c r="E1072"/>
      <c r="F1072"/>
      <c r="G1072"/>
      <c r="H1072"/>
      <c r="I1072"/>
      <c r="J1072"/>
      <c r="K1072"/>
      <c r="L1072"/>
      <c r="M1072"/>
    </row>
    <row r="1073" spans="3:13" x14ac:dyDescent="0.25">
      <c r="C1073"/>
      <c r="D1073"/>
      <c r="E1073"/>
      <c r="F1073"/>
      <c r="G1073"/>
      <c r="H1073"/>
      <c r="I1073"/>
      <c r="J1073"/>
      <c r="K1073"/>
      <c r="L1073"/>
      <c r="M1073"/>
    </row>
    <row r="1074" spans="3:13" x14ac:dyDescent="0.25">
      <c r="C1074"/>
      <c r="D1074"/>
      <c r="E1074"/>
      <c r="F1074"/>
      <c r="G1074"/>
      <c r="H1074"/>
      <c r="I1074"/>
      <c r="J1074"/>
      <c r="K1074"/>
      <c r="L1074"/>
      <c r="M1074"/>
    </row>
    <row r="1075" spans="3:13" x14ac:dyDescent="0.25">
      <c r="C1075"/>
      <c r="D1075"/>
      <c r="E1075"/>
      <c r="F1075"/>
      <c r="G1075"/>
      <c r="H1075"/>
      <c r="I1075"/>
      <c r="J1075"/>
      <c r="K1075"/>
      <c r="L1075"/>
      <c r="M1075"/>
    </row>
    <row r="1076" spans="3:13" x14ac:dyDescent="0.25">
      <c r="C1076"/>
      <c r="D1076"/>
      <c r="E1076"/>
      <c r="F1076"/>
      <c r="G1076"/>
      <c r="H1076"/>
      <c r="I1076"/>
      <c r="J1076"/>
      <c r="K1076"/>
      <c r="L1076"/>
      <c r="M1076"/>
    </row>
    <row r="1077" spans="3:13" x14ac:dyDescent="0.25">
      <c r="C1077"/>
      <c r="D1077"/>
      <c r="E1077"/>
      <c r="F1077"/>
      <c r="G1077"/>
      <c r="H1077"/>
      <c r="I1077"/>
      <c r="J1077"/>
      <c r="K1077"/>
      <c r="L1077"/>
      <c r="M1077"/>
    </row>
    <row r="1078" spans="3:13" x14ac:dyDescent="0.25">
      <c r="C1078"/>
      <c r="D1078"/>
      <c r="E1078"/>
      <c r="F1078"/>
      <c r="G1078"/>
      <c r="H1078"/>
      <c r="I1078"/>
      <c r="J1078"/>
      <c r="K1078"/>
      <c r="L1078"/>
      <c r="M1078"/>
    </row>
    <row r="1079" spans="3:13" x14ac:dyDescent="0.25">
      <c r="C1079"/>
      <c r="D1079"/>
      <c r="E1079"/>
      <c r="F1079"/>
      <c r="G1079"/>
      <c r="H1079"/>
      <c r="I1079"/>
      <c r="J1079"/>
      <c r="K1079"/>
      <c r="L1079"/>
      <c r="M1079"/>
    </row>
    <row r="1080" spans="3:13" x14ac:dyDescent="0.25">
      <c r="C1080"/>
      <c r="D1080"/>
      <c r="E1080"/>
      <c r="F1080"/>
      <c r="G1080"/>
      <c r="H1080"/>
      <c r="I1080"/>
      <c r="J1080"/>
      <c r="K1080"/>
      <c r="L1080"/>
      <c r="M1080"/>
    </row>
    <row r="1081" spans="3:13" x14ac:dyDescent="0.25">
      <c r="C1081"/>
      <c r="D1081"/>
      <c r="E1081"/>
      <c r="F1081"/>
      <c r="G1081"/>
      <c r="H1081"/>
      <c r="I1081"/>
      <c r="J1081"/>
      <c r="K1081"/>
      <c r="L1081"/>
      <c r="M1081"/>
    </row>
    <row r="1082" spans="3:13" x14ac:dyDescent="0.25">
      <c r="C1082"/>
      <c r="D1082"/>
      <c r="E1082"/>
      <c r="F1082"/>
      <c r="G1082"/>
      <c r="H1082"/>
      <c r="I1082"/>
      <c r="J1082"/>
      <c r="K1082"/>
      <c r="L1082"/>
      <c r="M1082"/>
    </row>
    <row r="1083" spans="3:13" x14ac:dyDescent="0.25">
      <c r="C1083"/>
      <c r="D1083"/>
      <c r="E1083"/>
      <c r="F1083"/>
      <c r="G1083"/>
      <c r="H1083"/>
      <c r="I1083"/>
      <c r="J1083"/>
      <c r="K1083"/>
      <c r="L1083"/>
      <c r="M1083"/>
    </row>
    <row r="1084" spans="3:13" x14ac:dyDescent="0.25">
      <c r="C1084"/>
      <c r="D1084"/>
      <c r="E1084"/>
      <c r="F1084"/>
      <c r="G1084"/>
      <c r="H1084"/>
      <c r="I1084"/>
      <c r="J1084"/>
      <c r="K1084"/>
      <c r="L1084"/>
      <c r="M1084"/>
    </row>
    <row r="1085" spans="3:13" x14ac:dyDescent="0.25">
      <c r="C1085"/>
      <c r="D1085"/>
      <c r="E1085"/>
      <c r="F1085"/>
      <c r="G1085"/>
      <c r="H1085"/>
      <c r="I1085"/>
      <c r="J1085"/>
      <c r="K1085"/>
      <c r="L1085"/>
      <c r="M1085"/>
    </row>
    <row r="1086" spans="3:13" x14ac:dyDescent="0.25">
      <c r="C1086"/>
      <c r="D1086"/>
      <c r="E1086"/>
      <c r="F1086"/>
      <c r="G1086"/>
      <c r="H1086"/>
      <c r="I1086"/>
      <c r="J1086"/>
      <c r="K1086"/>
      <c r="L1086"/>
      <c r="M1086"/>
    </row>
    <row r="1087" spans="3:13" x14ac:dyDescent="0.25">
      <c r="C1087"/>
      <c r="D1087"/>
      <c r="E1087"/>
      <c r="F1087"/>
      <c r="G1087"/>
      <c r="H1087"/>
      <c r="I1087"/>
      <c r="J1087"/>
      <c r="K1087"/>
      <c r="L1087"/>
      <c r="M1087"/>
    </row>
    <row r="1088" spans="3:13" x14ac:dyDescent="0.25">
      <c r="C1088"/>
      <c r="D1088"/>
      <c r="E1088"/>
      <c r="F1088"/>
      <c r="G1088"/>
      <c r="H1088"/>
      <c r="I1088"/>
      <c r="J1088"/>
      <c r="K1088"/>
      <c r="L1088"/>
      <c r="M1088"/>
    </row>
    <row r="1089" spans="3:13" x14ac:dyDescent="0.25">
      <c r="C1089"/>
      <c r="D1089"/>
      <c r="E1089"/>
      <c r="F1089"/>
      <c r="G1089"/>
      <c r="H1089"/>
      <c r="I1089"/>
      <c r="J1089"/>
      <c r="K1089"/>
      <c r="L1089"/>
      <c r="M1089"/>
    </row>
    <row r="1090" spans="3:13" x14ac:dyDescent="0.25">
      <c r="C1090"/>
      <c r="D1090"/>
      <c r="E1090"/>
      <c r="F1090"/>
      <c r="G1090"/>
      <c r="H1090"/>
      <c r="I1090"/>
      <c r="J1090"/>
      <c r="K1090"/>
      <c r="L1090"/>
      <c r="M1090"/>
    </row>
    <row r="1091" spans="3:13" x14ac:dyDescent="0.25">
      <c r="C1091"/>
      <c r="D1091"/>
      <c r="E1091"/>
      <c r="F1091"/>
      <c r="G1091"/>
      <c r="H1091"/>
      <c r="I1091"/>
      <c r="J1091"/>
      <c r="K1091"/>
      <c r="L1091"/>
      <c r="M1091"/>
    </row>
    <row r="1092" spans="3:13" x14ac:dyDescent="0.25">
      <c r="C1092"/>
      <c r="D1092"/>
      <c r="E1092"/>
      <c r="F1092"/>
      <c r="G1092"/>
      <c r="H1092"/>
      <c r="I1092"/>
      <c r="J1092"/>
      <c r="K1092"/>
      <c r="L1092"/>
      <c r="M1092"/>
    </row>
    <row r="1093" spans="3:13" x14ac:dyDescent="0.25">
      <c r="C1093"/>
      <c r="D1093"/>
      <c r="E1093"/>
      <c r="F1093"/>
      <c r="G1093"/>
      <c r="H1093"/>
      <c r="I1093"/>
      <c r="J1093"/>
      <c r="K1093"/>
      <c r="L1093"/>
      <c r="M1093"/>
    </row>
    <row r="1094" spans="3:13" x14ac:dyDescent="0.25">
      <c r="C1094"/>
      <c r="D1094"/>
      <c r="E1094"/>
      <c r="F1094"/>
      <c r="G1094"/>
      <c r="H1094"/>
      <c r="I1094"/>
      <c r="J1094"/>
      <c r="K1094"/>
      <c r="L1094"/>
      <c r="M1094"/>
    </row>
    <row r="1095" spans="3:13" x14ac:dyDescent="0.25">
      <c r="C1095"/>
      <c r="D1095"/>
      <c r="E1095"/>
      <c r="F1095"/>
      <c r="G1095"/>
      <c r="H1095"/>
      <c r="I1095"/>
      <c r="J1095"/>
      <c r="K1095"/>
      <c r="L1095"/>
      <c r="M1095"/>
    </row>
    <row r="1096" spans="3:13" x14ac:dyDescent="0.25">
      <c r="C1096"/>
      <c r="D1096"/>
      <c r="E1096"/>
      <c r="F1096"/>
      <c r="G1096"/>
      <c r="H1096"/>
      <c r="I1096"/>
      <c r="J1096"/>
      <c r="K1096"/>
      <c r="L1096"/>
      <c r="M1096"/>
    </row>
    <row r="1097" spans="3:13" x14ac:dyDescent="0.25">
      <c r="C1097"/>
      <c r="D1097"/>
      <c r="E1097"/>
      <c r="F1097"/>
      <c r="G1097"/>
      <c r="H1097"/>
      <c r="I1097"/>
      <c r="J1097"/>
      <c r="K1097"/>
      <c r="L1097"/>
      <c r="M1097"/>
    </row>
    <row r="1098" spans="3:13" x14ac:dyDescent="0.25">
      <c r="C1098"/>
      <c r="D1098"/>
      <c r="E1098"/>
      <c r="F1098"/>
      <c r="G1098"/>
      <c r="H1098"/>
      <c r="I1098"/>
      <c r="J1098"/>
      <c r="K1098"/>
      <c r="L1098"/>
      <c r="M1098"/>
    </row>
    <row r="1099" spans="3:13" x14ac:dyDescent="0.25">
      <c r="C1099"/>
      <c r="D1099"/>
      <c r="E1099"/>
      <c r="F1099"/>
      <c r="G1099"/>
      <c r="H1099"/>
      <c r="I1099"/>
      <c r="J1099"/>
      <c r="K1099"/>
      <c r="L1099"/>
      <c r="M1099"/>
    </row>
    <row r="1100" spans="3:13" x14ac:dyDescent="0.25">
      <c r="C1100"/>
      <c r="D1100"/>
      <c r="E1100"/>
      <c r="F1100"/>
      <c r="G1100"/>
      <c r="H1100"/>
      <c r="I1100"/>
      <c r="J1100"/>
      <c r="K1100"/>
      <c r="L1100"/>
      <c r="M1100"/>
    </row>
    <row r="1101" spans="3:13" x14ac:dyDescent="0.25">
      <c r="C1101"/>
      <c r="D1101"/>
      <c r="E1101"/>
      <c r="F1101"/>
      <c r="G1101"/>
      <c r="H1101"/>
      <c r="I1101"/>
      <c r="J1101"/>
      <c r="K1101"/>
      <c r="L1101"/>
      <c r="M1101"/>
    </row>
    <row r="1102" spans="3:13" x14ac:dyDescent="0.25">
      <c r="C1102"/>
      <c r="D1102"/>
      <c r="E1102"/>
      <c r="F1102"/>
      <c r="G1102"/>
      <c r="H1102"/>
      <c r="I1102"/>
      <c r="J1102"/>
      <c r="K1102"/>
      <c r="L1102"/>
      <c r="M1102"/>
    </row>
    <row r="1103" spans="3:13" x14ac:dyDescent="0.25">
      <c r="C1103"/>
      <c r="D1103"/>
      <c r="E1103"/>
      <c r="F1103"/>
      <c r="G1103"/>
      <c r="H1103"/>
      <c r="I1103"/>
      <c r="J1103"/>
      <c r="K1103"/>
      <c r="L1103"/>
      <c r="M1103"/>
    </row>
    <row r="1104" spans="3:13" x14ac:dyDescent="0.25">
      <c r="C1104"/>
      <c r="D1104"/>
      <c r="E1104"/>
      <c r="F1104"/>
      <c r="G1104"/>
      <c r="H1104"/>
      <c r="I1104"/>
      <c r="J1104"/>
      <c r="K1104"/>
      <c r="L1104"/>
      <c r="M1104"/>
    </row>
    <row r="1105" spans="3:13" x14ac:dyDescent="0.25">
      <c r="C1105"/>
      <c r="D1105"/>
      <c r="E1105"/>
      <c r="F1105"/>
      <c r="G1105"/>
      <c r="H1105"/>
      <c r="I1105"/>
      <c r="J1105"/>
      <c r="K1105"/>
      <c r="L1105"/>
      <c r="M1105"/>
    </row>
    <row r="1106" spans="3:13" x14ac:dyDescent="0.25">
      <c r="C1106"/>
      <c r="D1106"/>
      <c r="E1106"/>
      <c r="F1106"/>
      <c r="G1106"/>
      <c r="H1106"/>
      <c r="I1106"/>
      <c r="J1106"/>
      <c r="K1106"/>
      <c r="L1106"/>
      <c r="M1106"/>
    </row>
    <row r="1107" spans="3:13" x14ac:dyDescent="0.25">
      <c r="C1107"/>
      <c r="D1107"/>
      <c r="E1107"/>
      <c r="F1107"/>
      <c r="G1107"/>
      <c r="H1107"/>
      <c r="I1107"/>
      <c r="J1107"/>
      <c r="K1107"/>
      <c r="L1107"/>
      <c r="M1107"/>
    </row>
    <row r="1108" spans="3:13" x14ac:dyDescent="0.25">
      <c r="C1108"/>
      <c r="D1108"/>
      <c r="E1108"/>
      <c r="F1108"/>
      <c r="G1108"/>
      <c r="H1108"/>
      <c r="I1108"/>
      <c r="J1108"/>
      <c r="K1108"/>
      <c r="L1108"/>
      <c r="M1108"/>
    </row>
    <row r="1109" spans="3:13" x14ac:dyDescent="0.25">
      <c r="C1109"/>
      <c r="D1109"/>
      <c r="E1109"/>
      <c r="F1109"/>
      <c r="G1109"/>
      <c r="H1109"/>
      <c r="I1109"/>
      <c r="J1109"/>
      <c r="K1109"/>
      <c r="L1109"/>
      <c r="M1109"/>
    </row>
    <row r="1110" spans="3:13" x14ac:dyDescent="0.25">
      <c r="C1110"/>
      <c r="D1110"/>
      <c r="E1110"/>
      <c r="F1110"/>
      <c r="G1110"/>
      <c r="H1110"/>
      <c r="I1110"/>
      <c r="J1110"/>
      <c r="K1110"/>
      <c r="L1110"/>
      <c r="M1110"/>
    </row>
    <row r="1111" spans="3:13" x14ac:dyDescent="0.25">
      <c r="C1111"/>
      <c r="D1111"/>
      <c r="E1111"/>
      <c r="F1111"/>
      <c r="G1111"/>
      <c r="H1111"/>
      <c r="I1111"/>
      <c r="J1111"/>
      <c r="K1111"/>
      <c r="L1111"/>
      <c r="M1111"/>
    </row>
    <row r="1112" spans="3:13" x14ac:dyDescent="0.25">
      <c r="C1112"/>
      <c r="D1112"/>
      <c r="E1112"/>
      <c r="F1112"/>
      <c r="G1112"/>
      <c r="H1112"/>
      <c r="I1112"/>
      <c r="J1112"/>
      <c r="K1112"/>
      <c r="L1112"/>
      <c r="M1112"/>
    </row>
    <row r="1113" spans="3:13" x14ac:dyDescent="0.25">
      <c r="C1113"/>
      <c r="D1113"/>
      <c r="E1113"/>
      <c r="F1113"/>
      <c r="G1113"/>
      <c r="H1113"/>
      <c r="I1113"/>
      <c r="J1113"/>
      <c r="K1113"/>
      <c r="L1113"/>
      <c r="M1113"/>
    </row>
    <row r="1114" spans="3:13" x14ac:dyDescent="0.25">
      <c r="C1114"/>
      <c r="D1114"/>
      <c r="E1114"/>
      <c r="F1114"/>
      <c r="G1114"/>
      <c r="H1114"/>
      <c r="I1114"/>
      <c r="J1114"/>
      <c r="K1114"/>
      <c r="L1114"/>
      <c r="M1114"/>
    </row>
    <row r="1115" spans="3:13" x14ac:dyDescent="0.25">
      <c r="C1115"/>
      <c r="D1115"/>
      <c r="E1115"/>
      <c r="F1115"/>
      <c r="G1115"/>
      <c r="H1115"/>
      <c r="I1115"/>
      <c r="J1115"/>
      <c r="K1115"/>
      <c r="L1115"/>
      <c r="M1115"/>
    </row>
    <row r="1116" spans="3:13" x14ac:dyDescent="0.25">
      <c r="C1116"/>
      <c r="D1116"/>
      <c r="E1116"/>
      <c r="F1116"/>
      <c r="G1116"/>
      <c r="H1116"/>
      <c r="I1116"/>
      <c r="J1116"/>
      <c r="K1116"/>
      <c r="L1116"/>
      <c r="M1116"/>
    </row>
    <row r="1117" spans="3:13" x14ac:dyDescent="0.25">
      <c r="C1117"/>
      <c r="D1117"/>
      <c r="E1117"/>
      <c r="F1117"/>
      <c r="G1117"/>
      <c r="H1117"/>
      <c r="I1117"/>
      <c r="J1117"/>
      <c r="K1117"/>
      <c r="L1117"/>
      <c r="M1117"/>
    </row>
    <row r="1118" spans="3:13" x14ac:dyDescent="0.25">
      <c r="C1118"/>
      <c r="D1118"/>
      <c r="E1118"/>
      <c r="F1118"/>
      <c r="G1118"/>
      <c r="H1118"/>
      <c r="I1118"/>
      <c r="J1118"/>
      <c r="K1118"/>
      <c r="L1118"/>
      <c r="M1118"/>
    </row>
    <row r="1119" spans="3:13" x14ac:dyDescent="0.25">
      <c r="C1119"/>
      <c r="D1119"/>
      <c r="E1119"/>
      <c r="F1119"/>
      <c r="G1119"/>
      <c r="H1119"/>
      <c r="I1119"/>
      <c r="J1119"/>
      <c r="K1119"/>
      <c r="L1119"/>
      <c r="M1119"/>
    </row>
    <row r="1120" spans="3:13" x14ac:dyDescent="0.25">
      <c r="C1120"/>
      <c r="D1120"/>
      <c r="E1120"/>
      <c r="F1120"/>
      <c r="G1120"/>
      <c r="H1120"/>
      <c r="I1120"/>
      <c r="J1120"/>
      <c r="K1120"/>
      <c r="L1120"/>
      <c r="M1120"/>
    </row>
    <row r="1121" spans="3:13" x14ac:dyDescent="0.25">
      <c r="C1121"/>
      <c r="D1121"/>
      <c r="E1121"/>
      <c r="F1121"/>
      <c r="G1121"/>
      <c r="H1121"/>
      <c r="I1121"/>
      <c r="J1121"/>
      <c r="K1121"/>
      <c r="L1121"/>
      <c r="M1121"/>
    </row>
    <row r="1122" spans="3:13" x14ac:dyDescent="0.25">
      <c r="C1122"/>
      <c r="D1122"/>
      <c r="E1122"/>
      <c r="F1122"/>
      <c r="G1122"/>
      <c r="H1122"/>
      <c r="I1122"/>
      <c r="J1122"/>
      <c r="K1122"/>
      <c r="L1122"/>
      <c r="M1122"/>
    </row>
    <row r="1123" spans="3:13" x14ac:dyDescent="0.25">
      <c r="C1123"/>
      <c r="D1123"/>
      <c r="E1123"/>
      <c r="F1123"/>
      <c r="G1123"/>
      <c r="H1123"/>
      <c r="I1123"/>
      <c r="J1123"/>
      <c r="K1123"/>
      <c r="L1123"/>
      <c r="M1123"/>
    </row>
    <row r="1124" spans="3:13" x14ac:dyDescent="0.25">
      <c r="C1124"/>
      <c r="D1124"/>
      <c r="E1124"/>
      <c r="F1124"/>
      <c r="G1124"/>
      <c r="H1124"/>
      <c r="I1124"/>
      <c r="J1124"/>
      <c r="K1124"/>
      <c r="L1124"/>
      <c r="M1124"/>
    </row>
    <row r="1125" spans="3:13" x14ac:dyDescent="0.25">
      <c r="C1125"/>
      <c r="D1125"/>
      <c r="E1125"/>
      <c r="F1125"/>
      <c r="G1125"/>
      <c r="H1125"/>
      <c r="I1125"/>
      <c r="J1125"/>
      <c r="K1125"/>
      <c r="L1125"/>
      <c r="M1125"/>
    </row>
    <row r="1126" spans="3:13" x14ac:dyDescent="0.25">
      <c r="C1126"/>
      <c r="D1126"/>
      <c r="E1126"/>
      <c r="F1126"/>
      <c r="G1126"/>
      <c r="H1126"/>
      <c r="I1126"/>
      <c r="J1126"/>
      <c r="K1126"/>
      <c r="L1126"/>
      <c r="M1126"/>
    </row>
    <row r="1127" spans="3:13" x14ac:dyDescent="0.25">
      <c r="C1127"/>
      <c r="D1127"/>
      <c r="E1127"/>
      <c r="F1127"/>
      <c r="G1127"/>
      <c r="H1127"/>
      <c r="I1127"/>
      <c r="J1127"/>
      <c r="K1127"/>
      <c r="L1127"/>
      <c r="M1127"/>
    </row>
    <row r="1128" spans="3:13" x14ac:dyDescent="0.25">
      <c r="C1128"/>
      <c r="D1128"/>
      <c r="E1128"/>
      <c r="F1128"/>
      <c r="G1128"/>
      <c r="H1128"/>
      <c r="I1128"/>
      <c r="J1128"/>
      <c r="K1128"/>
      <c r="L1128"/>
      <c r="M1128"/>
    </row>
    <row r="1129" spans="3:13" x14ac:dyDescent="0.25">
      <c r="C1129"/>
      <c r="D1129"/>
      <c r="E1129"/>
      <c r="F1129"/>
      <c r="G1129"/>
      <c r="H1129"/>
      <c r="I1129"/>
      <c r="J1129"/>
      <c r="K1129"/>
      <c r="L1129"/>
      <c r="M1129"/>
    </row>
    <row r="1130" spans="3:13" x14ac:dyDescent="0.25">
      <c r="C1130"/>
      <c r="D1130"/>
      <c r="E1130"/>
      <c r="F1130"/>
      <c r="G1130"/>
      <c r="H1130"/>
      <c r="I1130"/>
      <c r="J1130"/>
      <c r="K1130"/>
      <c r="L1130"/>
      <c r="M1130"/>
    </row>
    <row r="1131" spans="3:13" x14ac:dyDescent="0.25">
      <c r="C1131"/>
      <c r="D1131"/>
      <c r="E1131"/>
      <c r="F1131"/>
      <c r="G1131"/>
      <c r="H1131"/>
      <c r="I1131"/>
      <c r="J1131"/>
      <c r="K1131"/>
      <c r="L1131"/>
      <c r="M1131"/>
    </row>
    <row r="1132" spans="3:13" x14ac:dyDescent="0.25">
      <c r="C1132"/>
      <c r="D1132"/>
      <c r="E1132"/>
      <c r="F1132"/>
      <c r="G1132"/>
      <c r="H1132"/>
      <c r="I1132"/>
      <c r="J1132"/>
      <c r="K1132"/>
      <c r="L1132"/>
      <c r="M1132"/>
    </row>
    <row r="1133" spans="3:13" x14ac:dyDescent="0.25">
      <c r="C1133"/>
      <c r="D1133"/>
      <c r="E1133"/>
      <c r="F1133"/>
      <c r="G1133"/>
      <c r="H1133"/>
      <c r="I1133"/>
      <c r="J1133"/>
      <c r="K1133"/>
      <c r="L1133"/>
      <c r="M1133"/>
    </row>
    <row r="1134" spans="3:13" x14ac:dyDescent="0.25">
      <c r="C1134"/>
      <c r="D1134"/>
      <c r="E1134"/>
      <c r="F1134"/>
      <c r="G1134"/>
      <c r="H1134"/>
      <c r="I1134"/>
      <c r="J1134"/>
      <c r="K1134"/>
      <c r="L1134"/>
      <c r="M1134"/>
    </row>
    <row r="1135" spans="3:13" x14ac:dyDescent="0.25">
      <c r="C1135"/>
      <c r="D1135"/>
      <c r="E1135"/>
      <c r="F1135"/>
      <c r="G1135"/>
      <c r="H1135"/>
      <c r="I1135"/>
      <c r="J1135"/>
      <c r="K1135"/>
      <c r="L1135"/>
      <c r="M1135"/>
    </row>
    <row r="1136" spans="3:13" x14ac:dyDescent="0.25">
      <c r="C1136"/>
      <c r="D1136"/>
      <c r="E1136"/>
      <c r="F1136"/>
      <c r="G1136"/>
      <c r="H1136"/>
      <c r="I1136"/>
      <c r="J1136"/>
      <c r="K1136"/>
      <c r="L1136"/>
      <c r="M1136"/>
    </row>
    <row r="1137" spans="3:13" x14ac:dyDescent="0.25">
      <c r="C1137"/>
      <c r="D1137"/>
      <c r="E1137"/>
      <c r="F1137"/>
      <c r="G1137"/>
      <c r="H1137"/>
      <c r="I1137"/>
      <c r="J1137"/>
      <c r="K1137"/>
      <c r="L1137"/>
      <c r="M1137"/>
    </row>
    <row r="1138" spans="3:13" x14ac:dyDescent="0.25">
      <c r="C1138"/>
      <c r="D1138"/>
      <c r="E1138"/>
      <c r="F1138"/>
      <c r="G1138"/>
      <c r="H1138"/>
      <c r="I1138"/>
      <c r="J1138"/>
      <c r="K1138"/>
      <c r="L1138"/>
      <c r="M1138"/>
    </row>
    <row r="1139" spans="3:13" x14ac:dyDescent="0.25">
      <c r="C1139"/>
      <c r="D1139"/>
      <c r="E1139"/>
      <c r="F1139"/>
      <c r="G1139"/>
      <c r="H1139"/>
      <c r="I1139"/>
      <c r="J1139"/>
      <c r="K1139"/>
      <c r="L1139"/>
      <c r="M1139"/>
    </row>
    <row r="1140" spans="3:13" x14ac:dyDescent="0.25">
      <c r="C1140"/>
      <c r="D1140"/>
      <c r="E1140"/>
      <c r="F1140"/>
      <c r="G1140"/>
      <c r="H1140"/>
      <c r="I1140"/>
      <c r="J1140"/>
      <c r="K1140"/>
      <c r="L1140"/>
      <c r="M1140"/>
    </row>
    <row r="1141" spans="3:13" x14ac:dyDescent="0.25">
      <c r="C1141"/>
      <c r="D1141"/>
      <c r="E1141"/>
      <c r="F1141"/>
      <c r="G1141"/>
      <c r="H1141"/>
      <c r="I1141"/>
      <c r="J1141"/>
      <c r="K1141"/>
      <c r="L1141"/>
      <c r="M1141"/>
    </row>
    <row r="1142" spans="3:13" x14ac:dyDescent="0.25">
      <c r="C1142"/>
      <c r="D1142"/>
      <c r="E1142"/>
      <c r="F1142"/>
      <c r="G1142"/>
      <c r="H1142"/>
      <c r="I1142"/>
      <c r="J1142"/>
      <c r="K1142"/>
      <c r="L1142"/>
      <c r="M1142"/>
    </row>
    <row r="1143" spans="3:13" x14ac:dyDescent="0.25">
      <c r="C1143"/>
      <c r="D1143"/>
      <c r="E1143"/>
      <c r="F1143"/>
      <c r="G1143"/>
      <c r="H1143"/>
      <c r="I1143"/>
      <c r="J1143"/>
      <c r="K1143"/>
      <c r="L1143"/>
      <c r="M1143"/>
    </row>
    <row r="1144" spans="3:13" x14ac:dyDescent="0.25">
      <c r="C1144"/>
      <c r="D1144"/>
      <c r="E1144"/>
      <c r="F1144"/>
      <c r="G1144"/>
      <c r="H1144"/>
      <c r="I1144"/>
      <c r="J1144"/>
      <c r="K1144"/>
      <c r="L1144"/>
      <c r="M1144"/>
    </row>
    <row r="1145" spans="3:13" x14ac:dyDescent="0.25">
      <c r="C1145"/>
      <c r="D1145"/>
      <c r="E1145"/>
      <c r="F1145"/>
      <c r="G1145"/>
      <c r="H1145"/>
      <c r="I1145"/>
      <c r="J1145"/>
      <c r="K1145"/>
      <c r="L1145"/>
      <c r="M1145"/>
    </row>
    <row r="1146" spans="3:13" x14ac:dyDescent="0.25">
      <c r="C1146"/>
      <c r="D1146"/>
      <c r="E1146"/>
      <c r="F1146"/>
      <c r="G1146"/>
      <c r="H1146"/>
      <c r="I1146"/>
      <c r="J1146"/>
      <c r="K1146"/>
      <c r="L1146"/>
      <c r="M1146"/>
    </row>
    <row r="1147" spans="3:13" x14ac:dyDescent="0.25">
      <c r="C1147"/>
      <c r="D1147"/>
      <c r="E1147"/>
      <c r="F1147"/>
      <c r="G1147"/>
      <c r="H1147"/>
      <c r="I1147"/>
      <c r="J1147"/>
      <c r="K1147"/>
      <c r="L1147"/>
      <c r="M1147"/>
    </row>
    <row r="1148" spans="3:13" x14ac:dyDescent="0.25">
      <c r="C1148"/>
      <c r="D1148"/>
      <c r="E1148"/>
      <c r="F1148"/>
      <c r="G1148"/>
      <c r="H1148"/>
      <c r="I1148"/>
      <c r="J1148"/>
      <c r="K1148"/>
      <c r="L1148"/>
      <c r="M1148"/>
    </row>
    <row r="1149" spans="3:13" x14ac:dyDescent="0.25">
      <c r="C1149"/>
      <c r="D1149"/>
      <c r="E1149"/>
      <c r="F1149"/>
      <c r="G1149"/>
      <c r="H1149"/>
      <c r="I1149"/>
      <c r="J1149"/>
      <c r="K1149"/>
      <c r="L1149"/>
      <c r="M1149"/>
    </row>
    <row r="1150" spans="3:13" x14ac:dyDescent="0.25">
      <c r="C1150"/>
      <c r="D1150"/>
      <c r="E1150"/>
      <c r="F1150"/>
      <c r="G1150"/>
      <c r="H1150"/>
      <c r="I1150"/>
      <c r="J1150"/>
      <c r="K1150"/>
      <c r="L1150"/>
      <c r="M1150"/>
    </row>
    <row r="1151" spans="3:13" x14ac:dyDescent="0.25">
      <c r="C1151"/>
      <c r="D1151"/>
      <c r="E1151"/>
      <c r="F1151"/>
      <c r="G1151"/>
      <c r="H1151"/>
      <c r="I1151"/>
      <c r="J1151"/>
      <c r="K1151"/>
      <c r="L1151"/>
      <c r="M1151"/>
    </row>
    <row r="1152" spans="3:13" x14ac:dyDescent="0.25">
      <c r="C1152"/>
      <c r="D1152"/>
      <c r="E1152"/>
      <c r="F1152"/>
      <c r="G1152"/>
      <c r="H1152"/>
      <c r="I1152"/>
      <c r="J1152"/>
      <c r="K1152"/>
      <c r="L1152"/>
      <c r="M1152"/>
    </row>
    <row r="1153" spans="3:13" x14ac:dyDescent="0.25">
      <c r="C1153"/>
      <c r="D1153"/>
      <c r="E1153"/>
      <c r="F1153"/>
      <c r="G1153"/>
      <c r="H1153"/>
      <c r="I1153"/>
      <c r="J1153"/>
      <c r="K1153"/>
      <c r="L1153"/>
      <c r="M1153"/>
    </row>
    <row r="1154" spans="3:13" x14ac:dyDescent="0.25">
      <c r="C1154"/>
      <c r="D1154"/>
      <c r="E1154"/>
      <c r="F1154"/>
      <c r="G1154"/>
      <c r="H1154"/>
      <c r="I1154"/>
      <c r="J1154"/>
      <c r="K1154"/>
      <c r="L1154"/>
      <c r="M1154"/>
    </row>
    <row r="1155" spans="3:13" x14ac:dyDescent="0.25">
      <c r="C1155"/>
      <c r="D1155"/>
      <c r="E1155"/>
      <c r="F1155"/>
      <c r="G1155"/>
      <c r="H1155"/>
      <c r="I1155"/>
      <c r="J1155"/>
      <c r="K1155"/>
      <c r="L1155"/>
      <c r="M1155"/>
    </row>
    <row r="1156" spans="3:13" x14ac:dyDescent="0.25">
      <c r="C1156"/>
      <c r="D1156"/>
      <c r="E1156"/>
      <c r="F1156"/>
      <c r="G1156"/>
      <c r="H1156"/>
      <c r="I1156"/>
      <c r="J1156"/>
      <c r="K1156"/>
      <c r="L1156"/>
      <c r="M1156"/>
    </row>
    <row r="1157" spans="3:13" x14ac:dyDescent="0.25">
      <c r="C1157"/>
      <c r="D1157"/>
      <c r="E1157"/>
      <c r="F1157"/>
      <c r="G1157"/>
      <c r="H1157"/>
      <c r="I1157"/>
      <c r="J1157"/>
      <c r="K1157"/>
      <c r="L1157"/>
      <c r="M1157"/>
    </row>
    <row r="1158" spans="3:13" x14ac:dyDescent="0.25">
      <c r="C1158"/>
      <c r="D1158"/>
      <c r="E1158"/>
      <c r="F1158"/>
      <c r="G1158"/>
      <c r="H1158"/>
      <c r="I1158"/>
      <c r="J1158"/>
      <c r="K1158"/>
      <c r="L1158"/>
      <c r="M1158"/>
    </row>
    <row r="1159" spans="3:13" x14ac:dyDescent="0.25">
      <c r="C1159"/>
      <c r="D1159"/>
      <c r="E1159"/>
      <c r="F1159"/>
      <c r="G1159"/>
      <c r="H1159"/>
      <c r="I1159"/>
      <c r="J1159"/>
      <c r="K1159"/>
      <c r="L1159"/>
      <c r="M1159"/>
    </row>
    <row r="1160" spans="3:13" x14ac:dyDescent="0.25">
      <c r="C1160"/>
      <c r="D1160"/>
      <c r="E1160"/>
      <c r="F1160"/>
      <c r="G1160"/>
      <c r="H1160"/>
      <c r="I1160"/>
      <c r="J1160"/>
      <c r="K1160"/>
      <c r="L1160"/>
      <c r="M1160"/>
    </row>
    <row r="1161" spans="3:13" x14ac:dyDescent="0.25">
      <c r="C1161"/>
      <c r="D1161"/>
      <c r="E1161"/>
      <c r="F1161"/>
      <c r="G1161"/>
      <c r="H1161"/>
      <c r="I1161"/>
      <c r="J1161"/>
      <c r="K1161"/>
      <c r="L1161"/>
      <c r="M1161"/>
    </row>
    <row r="1162" spans="3:13" x14ac:dyDescent="0.25">
      <c r="C1162"/>
      <c r="D1162"/>
      <c r="E1162"/>
      <c r="F1162"/>
      <c r="G1162"/>
      <c r="H1162"/>
      <c r="I1162"/>
      <c r="J1162"/>
      <c r="K1162"/>
      <c r="L1162"/>
      <c r="M1162"/>
    </row>
    <row r="1163" spans="3:13" x14ac:dyDescent="0.25">
      <c r="C1163"/>
      <c r="D1163"/>
      <c r="E1163"/>
      <c r="F1163"/>
      <c r="G1163"/>
      <c r="H1163"/>
      <c r="I1163"/>
      <c r="J1163"/>
      <c r="K1163"/>
      <c r="L1163"/>
      <c r="M1163"/>
    </row>
    <row r="1164" spans="3:13" x14ac:dyDescent="0.25">
      <c r="C1164"/>
      <c r="D1164"/>
      <c r="E1164"/>
      <c r="F1164"/>
      <c r="G1164"/>
      <c r="H1164"/>
      <c r="I1164"/>
      <c r="J1164"/>
      <c r="K1164"/>
      <c r="L1164"/>
      <c r="M1164"/>
    </row>
    <row r="1165" spans="3:13" x14ac:dyDescent="0.25">
      <c r="C1165"/>
      <c r="D1165"/>
      <c r="E1165"/>
      <c r="F1165"/>
      <c r="G1165"/>
      <c r="H1165"/>
      <c r="I1165"/>
      <c r="J1165"/>
      <c r="K1165"/>
      <c r="L1165"/>
      <c r="M1165"/>
    </row>
    <row r="1166" spans="3:13" x14ac:dyDescent="0.25">
      <c r="C1166"/>
      <c r="D1166"/>
      <c r="E1166"/>
      <c r="F1166"/>
      <c r="G1166"/>
      <c r="H1166"/>
      <c r="I1166"/>
      <c r="J1166"/>
      <c r="K1166"/>
      <c r="L1166"/>
      <c r="M1166"/>
    </row>
    <row r="1167" spans="3:13" x14ac:dyDescent="0.25">
      <c r="C1167"/>
      <c r="D1167"/>
      <c r="E1167"/>
      <c r="F1167"/>
      <c r="G1167"/>
      <c r="H1167"/>
      <c r="I1167"/>
      <c r="J1167"/>
      <c r="K1167"/>
      <c r="L1167"/>
      <c r="M1167"/>
    </row>
    <row r="1168" spans="3:13" x14ac:dyDescent="0.25">
      <c r="C1168"/>
      <c r="D1168"/>
      <c r="E1168"/>
      <c r="F1168"/>
      <c r="G1168"/>
      <c r="H1168"/>
      <c r="I1168"/>
      <c r="J1168"/>
      <c r="K1168"/>
      <c r="L1168"/>
      <c r="M1168"/>
    </row>
    <row r="1169" spans="3:13" x14ac:dyDescent="0.25">
      <c r="C1169"/>
      <c r="D1169"/>
      <c r="E1169"/>
      <c r="F1169"/>
      <c r="G1169"/>
      <c r="H1169"/>
      <c r="I1169"/>
      <c r="J1169"/>
      <c r="K1169"/>
      <c r="L1169"/>
      <c r="M1169"/>
    </row>
    <row r="1170" spans="3:13" x14ac:dyDescent="0.25">
      <c r="C1170"/>
      <c r="D1170"/>
      <c r="E1170"/>
      <c r="F1170"/>
      <c r="G1170"/>
      <c r="H1170"/>
      <c r="I1170"/>
      <c r="J1170"/>
      <c r="K1170"/>
      <c r="L1170"/>
      <c r="M1170"/>
    </row>
    <row r="1171" spans="3:13" x14ac:dyDescent="0.25">
      <c r="C1171"/>
      <c r="D1171"/>
      <c r="E1171"/>
      <c r="F1171"/>
      <c r="G1171"/>
      <c r="H1171"/>
      <c r="I1171"/>
      <c r="J1171"/>
      <c r="K1171"/>
      <c r="L1171"/>
      <c r="M1171"/>
    </row>
    <row r="1172" spans="3:13" x14ac:dyDescent="0.25">
      <c r="C1172"/>
      <c r="D1172"/>
      <c r="E1172"/>
      <c r="F1172"/>
      <c r="G1172"/>
      <c r="H1172"/>
      <c r="I1172"/>
      <c r="J1172"/>
      <c r="K1172"/>
      <c r="L1172"/>
      <c r="M1172"/>
    </row>
    <row r="1173" spans="3:13" x14ac:dyDescent="0.25">
      <c r="C1173"/>
      <c r="D1173"/>
      <c r="E1173"/>
      <c r="F1173"/>
      <c r="G1173"/>
      <c r="H1173"/>
      <c r="I1173"/>
      <c r="J1173"/>
      <c r="K1173"/>
      <c r="L1173"/>
      <c r="M1173"/>
    </row>
    <row r="1174" spans="3:13" x14ac:dyDescent="0.25">
      <c r="C1174"/>
      <c r="D1174"/>
      <c r="E1174"/>
      <c r="F1174"/>
      <c r="G1174"/>
      <c r="H1174"/>
      <c r="I1174"/>
      <c r="J1174"/>
      <c r="K1174"/>
      <c r="L1174"/>
      <c r="M1174"/>
    </row>
    <row r="1175" spans="3:13" x14ac:dyDescent="0.25">
      <c r="C1175"/>
      <c r="D1175"/>
      <c r="E1175"/>
      <c r="F1175"/>
      <c r="G1175"/>
      <c r="H1175"/>
      <c r="I1175"/>
      <c r="J1175"/>
      <c r="K1175"/>
      <c r="L1175"/>
      <c r="M1175"/>
    </row>
    <row r="1176" spans="3:13" x14ac:dyDescent="0.25">
      <c r="C1176"/>
      <c r="D1176"/>
      <c r="E1176"/>
      <c r="F1176"/>
      <c r="G1176"/>
      <c r="H1176"/>
      <c r="I1176"/>
      <c r="J1176"/>
      <c r="K1176"/>
      <c r="L1176"/>
      <c r="M1176"/>
    </row>
    <row r="1177" spans="3:13" x14ac:dyDescent="0.25">
      <c r="C1177"/>
      <c r="D1177"/>
      <c r="E1177"/>
      <c r="F1177"/>
      <c r="G1177"/>
      <c r="H1177"/>
      <c r="I1177"/>
      <c r="J1177"/>
      <c r="K1177"/>
      <c r="L1177"/>
      <c r="M1177"/>
    </row>
    <row r="1178" spans="3:13" x14ac:dyDescent="0.25">
      <c r="C1178"/>
      <c r="D1178"/>
      <c r="E1178"/>
      <c r="F1178"/>
      <c r="G1178"/>
      <c r="H1178"/>
      <c r="I1178"/>
      <c r="J1178"/>
      <c r="K1178"/>
      <c r="L1178"/>
      <c r="M1178"/>
    </row>
    <row r="1179" spans="3:13" x14ac:dyDescent="0.25">
      <c r="C1179"/>
      <c r="D1179"/>
      <c r="E1179"/>
      <c r="F1179"/>
      <c r="G1179"/>
      <c r="H1179"/>
      <c r="I1179"/>
      <c r="J1179"/>
      <c r="K1179"/>
      <c r="L1179"/>
      <c r="M1179"/>
    </row>
    <row r="1180" spans="3:13" x14ac:dyDescent="0.25">
      <c r="C1180"/>
      <c r="D1180"/>
      <c r="E1180"/>
      <c r="F1180"/>
      <c r="G1180"/>
      <c r="H1180"/>
      <c r="I1180"/>
      <c r="J1180"/>
      <c r="K1180"/>
      <c r="L1180"/>
      <c r="M1180"/>
    </row>
    <row r="1181" spans="3:13" x14ac:dyDescent="0.25">
      <c r="C1181"/>
      <c r="D1181"/>
      <c r="E1181"/>
      <c r="F1181"/>
      <c r="G1181"/>
      <c r="H1181"/>
      <c r="I1181"/>
      <c r="J1181"/>
      <c r="K1181"/>
      <c r="L1181"/>
      <c r="M1181"/>
    </row>
    <row r="1182" spans="3:13" x14ac:dyDescent="0.25">
      <c r="C1182"/>
      <c r="D1182"/>
      <c r="E1182"/>
      <c r="F1182"/>
      <c r="G1182"/>
      <c r="H1182"/>
      <c r="I1182"/>
      <c r="J1182"/>
      <c r="K1182"/>
      <c r="L1182"/>
      <c r="M1182"/>
    </row>
    <row r="1183" spans="3:13" x14ac:dyDescent="0.25">
      <c r="C1183"/>
      <c r="D1183"/>
      <c r="E1183"/>
      <c r="F1183"/>
      <c r="G1183"/>
      <c r="H1183"/>
      <c r="I1183"/>
      <c r="J1183"/>
      <c r="K1183"/>
      <c r="L1183"/>
      <c r="M1183"/>
    </row>
    <row r="1184" spans="3:13" x14ac:dyDescent="0.25">
      <c r="C1184"/>
      <c r="D1184"/>
      <c r="E1184"/>
      <c r="F1184"/>
      <c r="G1184"/>
      <c r="H1184"/>
      <c r="I1184"/>
      <c r="J1184"/>
      <c r="K1184"/>
      <c r="L1184"/>
      <c r="M1184"/>
    </row>
    <row r="1185" spans="3:13" x14ac:dyDescent="0.25">
      <c r="C1185"/>
      <c r="D1185"/>
      <c r="E1185"/>
      <c r="F1185"/>
      <c r="G1185"/>
      <c r="H1185"/>
      <c r="I1185"/>
      <c r="J1185"/>
      <c r="K1185"/>
      <c r="L1185"/>
      <c r="M1185"/>
    </row>
    <row r="1186" spans="3:13" x14ac:dyDescent="0.25">
      <c r="C1186"/>
      <c r="D1186"/>
      <c r="E1186"/>
      <c r="F1186"/>
      <c r="G1186"/>
      <c r="H1186"/>
      <c r="I1186"/>
      <c r="J1186"/>
      <c r="K1186"/>
      <c r="L1186"/>
      <c r="M1186"/>
    </row>
    <row r="1187" spans="3:13" x14ac:dyDescent="0.25">
      <c r="C1187"/>
      <c r="D1187"/>
      <c r="E1187"/>
      <c r="F1187"/>
      <c r="G1187"/>
      <c r="H1187"/>
      <c r="I1187"/>
      <c r="J1187"/>
      <c r="K1187"/>
      <c r="L1187"/>
      <c r="M1187"/>
    </row>
    <row r="1188" spans="3:13" x14ac:dyDescent="0.25">
      <c r="C1188"/>
      <c r="D1188"/>
      <c r="E1188"/>
      <c r="F1188"/>
      <c r="G1188"/>
      <c r="H1188"/>
      <c r="I1188"/>
      <c r="J1188"/>
      <c r="K1188"/>
      <c r="L1188"/>
      <c r="M1188"/>
    </row>
    <row r="1189" spans="3:13" x14ac:dyDescent="0.25">
      <c r="C1189"/>
      <c r="D1189"/>
      <c r="E1189"/>
      <c r="F1189"/>
      <c r="G1189"/>
      <c r="H1189"/>
      <c r="I1189"/>
      <c r="J1189"/>
      <c r="K1189"/>
      <c r="L1189"/>
      <c r="M1189"/>
    </row>
    <row r="1190" spans="3:13" x14ac:dyDescent="0.25">
      <c r="C1190"/>
      <c r="D1190"/>
      <c r="E1190"/>
      <c r="F1190"/>
      <c r="G1190"/>
      <c r="H1190"/>
      <c r="I1190"/>
      <c r="J1190"/>
      <c r="K1190"/>
      <c r="L1190"/>
      <c r="M1190"/>
    </row>
    <row r="1191" spans="3:13" x14ac:dyDescent="0.25">
      <c r="C1191"/>
      <c r="D1191"/>
      <c r="E1191"/>
      <c r="F1191"/>
      <c r="G1191"/>
      <c r="H1191"/>
      <c r="I1191"/>
      <c r="J1191"/>
      <c r="K1191"/>
      <c r="L1191"/>
      <c r="M1191"/>
    </row>
    <row r="1192" spans="3:13" x14ac:dyDescent="0.25">
      <c r="C1192"/>
      <c r="D1192"/>
      <c r="E1192"/>
      <c r="F1192"/>
      <c r="G1192"/>
      <c r="H1192"/>
      <c r="I1192"/>
      <c r="J1192"/>
      <c r="K1192"/>
      <c r="L1192"/>
      <c r="M1192"/>
    </row>
    <row r="1193" spans="3:13" x14ac:dyDescent="0.25">
      <c r="C1193"/>
      <c r="D1193"/>
      <c r="E1193"/>
      <c r="F1193"/>
      <c r="G1193"/>
      <c r="H1193"/>
      <c r="I1193"/>
      <c r="J1193"/>
      <c r="K1193"/>
      <c r="L1193"/>
      <c r="M1193"/>
    </row>
    <row r="1194" spans="3:13" x14ac:dyDescent="0.25">
      <c r="C1194"/>
      <c r="D1194"/>
      <c r="E1194"/>
      <c r="F1194"/>
      <c r="G1194"/>
      <c r="H1194"/>
      <c r="I1194"/>
      <c r="J1194"/>
      <c r="K1194"/>
      <c r="L1194"/>
      <c r="M1194"/>
    </row>
    <row r="1195" spans="3:13" x14ac:dyDescent="0.25">
      <c r="C1195"/>
      <c r="D1195"/>
      <c r="E1195"/>
      <c r="F1195"/>
      <c r="G1195"/>
      <c r="H1195"/>
      <c r="I1195"/>
      <c r="J1195"/>
      <c r="K1195"/>
      <c r="L1195"/>
      <c r="M1195"/>
    </row>
    <row r="1196" spans="3:13" x14ac:dyDescent="0.25">
      <c r="C1196"/>
      <c r="D1196"/>
      <c r="E1196"/>
      <c r="F1196"/>
      <c r="G1196"/>
      <c r="H1196"/>
      <c r="I1196"/>
      <c r="J1196"/>
      <c r="K1196"/>
      <c r="L1196"/>
      <c r="M1196"/>
    </row>
    <row r="1197" spans="3:13" x14ac:dyDescent="0.25">
      <c r="C1197"/>
      <c r="D1197"/>
      <c r="E1197"/>
      <c r="F1197"/>
      <c r="G1197"/>
      <c r="H1197"/>
      <c r="I1197"/>
      <c r="J1197"/>
      <c r="K1197"/>
      <c r="L1197"/>
      <c r="M1197"/>
    </row>
    <row r="1198" spans="3:13" x14ac:dyDescent="0.25">
      <c r="C1198"/>
      <c r="D1198"/>
      <c r="E1198"/>
      <c r="F1198"/>
      <c r="G1198"/>
      <c r="H1198"/>
      <c r="I1198"/>
      <c r="J1198"/>
      <c r="K1198"/>
      <c r="L1198"/>
      <c r="M1198"/>
    </row>
    <row r="1199" spans="3:13" x14ac:dyDescent="0.25">
      <c r="C1199"/>
      <c r="D1199"/>
      <c r="E1199"/>
      <c r="F1199"/>
      <c r="G1199"/>
      <c r="H1199"/>
      <c r="I1199"/>
      <c r="J1199"/>
      <c r="K1199"/>
      <c r="L1199"/>
      <c r="M1199"/>
    </row>
    <row r="1200" spans="3:13" x14ac:dyDescent="0.25">
      <c r="C1200"/>
      <c r="D1200"/>
      <c r="E1200"/>
      <c r="F1200"/>
      <c r="G1200"/>
      <c r="H1200"/>
      <c r="I1200"/>
      <c r="J1200"/>
      <c r="K1200"/>
      <c r="L1200"/>
      <c r="M1200"/>
    </row>
    <row r="1201" spans="3:13" x14ac:dyDescent="0.25">
      <c r="C1201"/>
      <c r="D1201"/>
      <c r="E1201"/>
      <c r="F1201"/>
      <c r="G1201"/>
      <c r="H1201"/>
      <c r="I1201"/>
      <c r="J1201"/>
      <c r="K1201"/>
      <c r="L1201"/>
      <c r="M1201"/>
    </row>
    <row r="1202" spans="3:13" x14ac:dyDescent="0.25">
      <c r="C1202"/>
      <c r="D1202"/>
      <c r="E1202"/>
      <c r="F1202"/>
      <c r="G1202"/>
      <c r="H1202"/>
      <c r="I1202"/>
      <c r="J1202"/>
      <c r="K1202"/>
      <c r="L1202"/>
      <c r="M1202"/>
    </row>
    <row r="1203" spans="3:13" x14ac:dyDescent="0.25">
      <c r="C1203"/>
      <c r="D1203"/>
      <c r="E1203"/>
      <c r="F1203"/>
      <c r="G1203"/>
      <c r="H1203"/>
      <c r="I1203"/>
      <c r="J1203"/>
      <c r="K1203"/>
      <c r="L1203"/>
      <c r="M1203"/>
    </row>
    <row r="1204" spans="3:13" x14ac:dyDescent="0.25">
      <c r="C1204"/>
      <c r="D1204"/>
      <c r="E1204"/>
      <c r="F1204"/>
      <c r="G1204"/>
      <c r="H1204"/>
      <c r="I1204"/>
      <c r="J1204"/>
      <c r="K1204"/>
      <c r="L1204"/>
      <c r="M1204"/>
    </row>
    <row r="1205" spans="3:13" x14ac:dyDescent="0.25">
      <c r="C1205"/>
      <c r="D1205"/>
      <c r="E1205"/>
      <c r="F1205"/>
      <c r="G1205"/>
      <c r="H1205"/>
      <c r="I1205"/>
      <c r="J1205"/>
      <c r="K1205"/>
      <c r="L1205"/>
      <c r="M1205"/>
    </row>
    <row r="1206" spans="3:13" x14ac:dyDescent="0.25">
      <c r="C1206"/>
      <c r="D1206"/>
      <c r="E1206"/>
      <c r="F1206"/>
      <c r="G1206"/>
      <c r="H1206"/>
      <c r="I1206"/>
      <c r="J1206"/>
      <c r="K1206"/>
      <c r="L1206"/>
      <c r="M1206"/>
    </row>
    <row r="1207" spans="3:13" x14ac:dyDescent="0.25">
      <c r="C1207"/>
      <c r="D1207"/>
      <c r="E1207"/>
      <c r="F1207"/>
      <c r="G1207"/>
      <c r="H1207"/>
      <c r="I1207"/>
      <c r="J1207"/>
      <c r="K1207"/>
      <c r="L1207"/>
      <c r="M1207"/>
    </row>
    <row r="1208" spans="3:13" x14ac:dyDescent="0.25">
      <c r="C1208"/>
      <c r="D1208"/>
      <c r="E1208"/>
      <c r="F1208"/>
      <c r="G1208"/>
      <c r="H1208"/>
      <c r="I1208"/>
      <c r="J1208"/>
      <c r="K1208"/>
      <c r="L1208"/>
      <c r="M1208"/>
    </row>
    <row r="1209" spans="3:13" x14ac:dyDescent="0.25">
      <c r="C1209"/>
      <c r="D1209"/>
      <c r="E1209"/>
      <c r="F1209"/>
      <c r="G1209"/>
      <c r="H1209"/>
      <c r="I1209"/>
      <c r="J1209"/>
      <c r="K1209"/>
      <c r="L1209"/>
      <c r="M1209"/>
    </row>
    <row r="1210" spans="3:13" x14ac:dyDescent="0.25">
      <c r="C1210"/>
      <c r="D1210"/>
      <c r="E1210"/>
      <c r="F1210"/>
      <c r="G1210"/>
      <c r="H1210"/>
      <c r="I1210"/>
      <c r="J1210"/>
      <c r="K1210"/>
      <c r="L1210"/>
      <c r="M1210"/>
    </row>
    <row r="1211" spans="3:13" x14ac:dyDescent="0.25">
      <c r="C1211"/>
      <c r="D1211"/>
      <c r="E1211"/>
      <c r="F1211"/>
      <c r="G1211"/>
      <c r="H1211"/>
      <c r="I1211"/>
      <c r="J1211"/>
      <c r="K1211"/>
      <c r="L1211"/>
      <c r="M1211"/>
    </row>
    <row r="1212" spans="3:13" x14ac:dyDescent="0.25">
      <c r="C1212"/>
      <c r="D1212"/>
      <c r="E1212"/>
      <c r="F1212"/>
      <c r="G1212"/>
      <c r="H1212"/>
      <c r="I1212"/>
      <c r="J1212"/>
      <c r="K1212"/>
      <c r="L1212"/>
      <c r="M1212"/>
    </row>
    <row r="1213" spans="3:13" x14ac:dyDescent="0.25">
      <c r="C1213"/>
      <c r="D1213"/>
      <c r="E1213"/>
      <c r="F1213"/>
      <c r="G1213"/>
      <c r="H1213"/>
      <c r="I1213"/>
      <c r="J1213"/>
      <c r="K1213"/>
      <c r="L1213"/>
      <c r="M1213"/>
    </row>
    <row r="1214" spans="3:13" x14ac:dyDescent="0.25">
      <c r="C1214"/>
      <c r="D1214"/>
      <c r="E1214"/>
      <c r="F1214"/>
      <c r="G1214"/>
      <c r="H1214"/>
      <c r="I1214"/>
      <c r="J1214"/>
      <c r="K1214"/>
      <c r="L1214"/>
      <c r="M1214"/>
    </row>
    <row r="1215" spans="3:13" x14ac:dyDescent="0.25">
      <c r="C1215"/>
      <c r="D1215"/>
      <c r="E1215"/>
      <c r="F1215"/>
      <c r="G1215"/>
      <c r="H1215"/>
      <c r="I1215"/>
      <c r="J1215"/>
      <c r="K1215"/>
      <c r="L1215"/>
      <c r="M1215"/>
    </row>
    <row r="1216" spans="3:13" x14ac:dyDescent="0.25">
      <c r="C1216"/>
      <c r="D1216"/>
      <c r="E1216"/>
      <c r="F1216"/>
      <c r="G1216"/>
      <c r="H1216"/>
      <c r="I1216"/>
      <c r="J1216"/>
      <c r="K1216"/>
      <c r="L1216"/>
      <c r="M1216"/>
    </row>
    <row r="1217" spans="3:13" x14ac:dyDescent="0.25">
      <c r="C1217"/>
      <c r="D1217"/>
      <c r="E1217"/>
      <c r="F1217"/>
      <c r="G1217"/>
      <c r="H1217"/>
      <c r="I1217"/>
      <c r="J1217"/>
      <c r="K1217"/>
      <c r="L1217"/>
      <c r="M1217"/>
    </row>
    <row r="1218" spans="3:13" x14ac:dyDescent="0.25">
      <c r="C1218"/>
      <c r="D1218"/>
      <c r="E1218"/>
      <c r="F1218"/>
      <c r="G1218"/>
      <c r="H1218"/>
      <c r="I1218"/>
      <c r="J1218"/>
      <c r="K1218"/>
      <c r="L1218"/>
      <c r="M1218"/>
    </row>
    <row r="1219" spans="3:13" x14ac:dyDescent="0.25">
      <c r="C1219"/>
      <c r="D1219"/>
      <c r="E1219"/>
      <c r="F1219"/>
      <c r="G1219"/>
      <c r="H1219"/>
      <c r="I1219"/>
      <c r="J1219"/>
      <c r="K1219"/>
      <c r="L1219"/>
      <c r="M1219"/>
    </row>
    <row r="1220" spans="3:13" x14ac:dyDescent="0.25">
      <c r="C1220"/>
      <c r="D1220"/>
      <c r="E1220"/>
      <c r="F1220"/>
      <c r="G1220"/>
      <c r="H1220"/>
      <c r="I1220"/>
      <c r="J1220"/>
      <c r="K1220"/>
      <c r="L1220"/>
      <c r="M1220"/>
    </row>
    <row r="1221" spans="3:13" x14ac:dyDescent="0.25">
      <c r="C1221"/>
      <c r="D1221"/>
      <c r="E1221"/>
      <c r="F1221"/>
      <c r="G1221"/>
      <c r="H1221"/>
      <c r="I1221"/>
      <c r="J1221"/>
      <c r="K1221"/>
      <c r="L1221"/>
      <c r="M1221"/>
    </row>
    <row r="1222" spans="3:13" x14ac:dyDescent="0.25">
      <c r="C1222"/>
      <c r="D1222"/>
      <c r="E1222"/>
      <c r="F1222"/>
      <c r="G1222"/>
      <c r="H1222"/>
      <c r="I1222"/>
      <c r="J1222"/>
      <c r="K1222"/>
      <c r="L1222"/>
      <c r="M1222"/>
    </row>
    <row r="1223" spans="3:13" x14ac:dyDescent="0.25">
      <c r="C1223"/>
      <c r="D1223"/>
      <c r="E1223"/>
      <c r="F1223"/>
      <c r="G1223"/>
      <c r="H1223"/>
      <c r="I1223"/>
      <c r="J1223"/>
      <c r="K1223"/>
      <c r="L1223"/>
      <c r="M1223"/>
    </row>
    <row r="1224" spans="3:13" x14ac:dyDescent="0.25">
      <c r="C1224"/>
      <c r="D1224"/>
      <c r="E1224"/>
      <c r="F1224"/>
      <c r="G1224"/>
      <c r="H1224"/>
      <c r="I1224"/>
      <c r="J1224"/>
      <c r="K1224"/>
      <c r="L1224"/>
      <c r="M1224"/>
    </row>
    <row r="1225" spans="3:13" x14ac:dyDescent="0.25">
      <c r="C1225"/>
      <c r="D1225"/>
      <c r="E1225"/>
      <c r="F1225"/>
      <c r="G1225"/>
      <c r="H1225"/>
      <c r="I1225"/>
      <c r="J1225"/>
      <c r="K1225"/>
      <c r="L1225"/>
      <c r="M1225"/>
    </row>
    <row r="1226" spans="3:13" x14ac:dyDescent="0.25">
      <c r="C1226"/>
      <c r="D1226"/>
      <c r="E1226"/>
      <c r="F1226"/>
      <c r="G1226"/>
      <c r="H1226"/>
      <c r="I1226"/>
      <c r="J1226"/>
      <c r="K1226"/>
      <c r="L1226"/>
      <c r="M1226"/>
    </row>
    <row r="1227" spans="3:13" x14ac:dyDescent="0.25">
      <c r="C1227"/>
      <c r="D1227"/>
      <c r="E1227"/>
      <c r="F1227"/>
      <c r="G1227"/>
      <c r="H1227"/>
      <c r="I1227"/>
      <c r="J1227"/>
      <c r="K1227"/>
      <c r="L1227"/>
      <c r="M1227"/>
    </row>
    <row r="1228" spans="3:13" x14ac:dyDescent="0.25">
      <c r="C1228"/>
      <c r="D1228"/>
      <c r="E1228"/>
      <c r="F1228"/>
      <c r="G1228"/>
      <c r="H1228"/>
      <c r="I1228"/>
      <c r="J1228"/>
      <c r="K1228"/>
      <c r="L1228"/>
      <c r="M1228"/>
    </row>
    <row r="1229" spans="3:13" x14ac:dyDescent="0.25">
      <c r="C1229"/>
      <c r="D1229"/>
      <c r="E1229"/>
      <c r="F1229"/>
      <c r="G1229"/>
      <c r="H1229"/>
      <c r="I1229"/>
      <c r="J1229"/>
      <c r="K1229"/>
      <c r="L1229"/>
      <c r="M1229"/>
    </row>
    <row r="1230" spans="3:13" x14ac:dyDescent="0.25">
      <c r="C1230"/>
      <c r="D1230"/>
      <c r="E1230"/>
      <c r="F1230"/>
      <c r="G1230"/>
      <c r="H1230"/>
      <c r="I1230"/>
      <c r="J1230"/>
      <c r="K1230"/>
      <c r="L1230"/>
      <c r="M1230"/>
    </row>
    <row r="1231" spans="3:13" x14ac:dyDescent="0.25">
      <c r="C1231"/>
      <c r="D1231"/>
      <c r="E1231"/>
      <c r="F1231"/>
      <c r="G1231"/>
      <c r="H1231"/>
      <c r="I1231"/>
      <c r="J1231"/>
      <c r="K1231"/>
      <c r="L1231"/>
      <c r="M1231"/>
    </row>
    <row r="1232" spans="3:13" x14ac:dyDescent="0.25">
      <c r="C1232"/>
      <c r="D1232"/>
      <c r="E1232"/>
      <c r="F1232"/>
      <c r="G1232"/>
      <c r="H1232"/>
      <c r="I1232"/>
      <c r="J1232"/>
      <c r="K1232"/>
      <c r="L1232"/>
      <c r="M1232"/>
    </row>
    <row r="1233" spans="3:13" x14ac:dyDescent="0.25">
      <c r="C1233"/>
      <c r="D1233"/>
      <c r="E1233"/>
      <c r="F1233"/>
      <c r="G1233"/>
      <c r="H1233"/>
      <c r="I1233"/>
      <c r="J1233"/>
      <c r="K1233"/>
      <c r="L1233"/>
      <c r="M1233"/>
    </row>
    <row r="1234" spans="3:13" x14ac:dyDescent="0.25">
      <c r="C1234"/>
      <c r="D1234"/>
      <c r="E1234"/>
      <c r="F1234"/>
      <c r="G1234"/>
      <c r="H1234"/>
      <c r="I1234"/>
      <c r="J1234"/>
      <c r="K1234"/>
      <c r="L1234"/>
      <c r="M1234"/>
    </row>
    <row r="1235" spans="3:13" x14ac:dyDescent="0.25">
      <c r="C1235"/>
      <c r="D1235"/>
      <c r="E1235"/>
      <c r="F1235"/>
      <c r="G1235"/>
      <c r="H1235"/>
      <c r="I1235"/>
      <c r="J1235"/>
      <c r="K1235"/>
      <c r="L1235"/>
      <c r="M1235"/>
    </row>
    <row r="1236" spans="3:13" x14ac:dyDescent="0.25">
      <c r="C1236"/>
      <c r="D1236"/>
      <c r="E1236"/>
      <c r="F1236"/>
      <c r="G1236"/>
      <c r="H1236"/>
      <c r="I1236"/>
      <c r="J1236"/>
      <c r="K1236"/>
      <c r="L1236"/>
      <c r="M1236"/>
    </row>
    <row r="1237" spans="3:13" x14ac:dyDescent="0.25">
      <c r="C1237"/>
      <c r="D1237"/>
      <c r="E1237"/>
      <c r="F1237"/>
      <c r="G1237"/>
      <c r="H1237"/>
      <c r="I1237"/>
      <c r="J1237"/>
      <c r="K1237"/>
      <c r="L1237"/>
      <c r="M1237"/>
    </row>
    <row r="1238" spans="3:13" x14ac:dyDescent="0.25">
      <c r="C1238"/>
      <c r="D1238"/>
      <c r="E1238"/>
      <c r="F1238"/>
      <c r="G1238"/>
      <c r="H1238"/>
      <c r="I1238"/>
      <c r="J1238"/>
      <c r="K1238"/>
      <c r="L1238"/>
      <c r="M1238"/>
    </row>
    <row r="1239" spans="3:13" x14ac:dyDescent="0.25">
      <c r="C1239"/>
      <c r="D1239"/>
      <c r="E1239"/>
      <c r="F1239"/>
      <c r="G1239"/>
      <c r="H1239"/>
      <c r="I1239"/>
      <c r="J1239"/>
      <c r="K1239"/>
      <c r="L1239"/>
      <c r="M1239"/>
    </row>
    <row r="1240" spans="3:13" x14ac:dyDescent="0.25">
      <c r="C1240"/>
      <c r="D1240"/>
      <c r="E1240"/>
      <c r="F1240"/>
      <c r="G1240"/>
      <c r="H1240"/>
      <c r="I1240"/>
      <c r="J1240"/>
      <c r="K1240"/>
      <c r="L1240"/>
      <c r="M1240"/>
    </row>
    <row r="1241" spans="3:13" x14ac:dyDescent="0.25">
      <c r="C1241"/>
      <c r="D1241"/>
      <c r="E1241"/>
      <c r="F1241"/>
      <c r="G1241"/>
      <c r="H1241"/>
      <c r="I1241"/>
      <c r="J1241"/>
      <c r="K1241"/>
      <c r="L1241"/>
      <c r="M1241"/>
    </row>
    <row r="1242" spans="3:13" x14ac:dyDescent="0.25">
      <c r="C1242"/>
      <c r="D1242"/>
      <c r="E1242"/>
      <c r="F1242"/>
      <c r="G1242"/>
      <c r="H1242"/>
      <c r="I1242"/>
      <c r="J1242"/>
      <c r="K1242"/>
      <c r="L1242"/>
      <c r="M1242"/>
    </row>
    <row r="1243" spans="3:13" x14ac:dyDescent="0.25">
      <c r="C1243"/>
      <c r="D1243"/>
      <c r="E1243"/>
      <c r="F1243"/>
      <c r="G1243"/>
      <c r="H1243"/>
      <c r="I1243"/>
      <c r="J1243"/>
      <c r="K1243"/>
      <c r="L1243"/>
      <c r="M1243"/>
    </row>
    <row r="1244" spans="3:13" x14ac:dyDescent="0.25">
      <c r="C1244"/>
      <c r="D1244"/>
      <c r="E1244"/>
      <c r="F1244"/>
      <c r="G1244"/>
      <c r="H1244"/>
      <c r="I1244"/>
      <c r="J1244"/>
      <c r="K1244"/>
      <c r="L1244"/>
      <c r="M1244"/>
    </row>
    <row r="1245" spans="3:13" x14ac:dyDescent="0.25">
      <c r="C1245"/>
      <c r="D1245"/>
      <c r="E1245"/>
      <c r="F1245"/>
      <c r="G1245"/>
      <c r="H1245"/>
      <c r="I1245"/>
      <c r="J1245"/>
      <c r="K1245"/>
      <c r="L1245"/>
      <c r="M1245"/>
    </row>
    <row r="1246" spans="3:13" x14ac:dyDescent="0.25">
      <c r="C1246"/>
      <c r="D1246"/>
      <c r="E1246"/>
      <c r="F1246"/>
      <c r="G1246"/>
      <c r="H1246"/>
      <c r="I1246"/>
      <c r="J1246"/>
      <c r="K1246"/>
      <c r="L1246"/>
      <c r="M1246"/>
    </row>
    <row r="1247" spans="3:13" x14ac:dyDescent="0.25">
      <c r="C1247"/>
      <c r="D1247"/>
      <c r="E1247"/>
      <c r="F1247"/>
      <c r="G1247"/>
      <c r="H1247"/>
      <c r="I1247"/>
      <c r="J1247"/>
      <c r="K1247"/>
      <c r="L1247"/>
      <c r="M1247"/>
    </row>
    <row r="1248" spans="3:13" x14ac:dyDescent="0.25">
      <c r="C1248"/>
      <c r="D1248"/>
      <c r="E1248"/>
      <c r="F1248"/>
      <c r="G1248"/>
      <c r="H1248"/>
      <c r="I1248"/>
      <c r="J1248"/>
      <c r="K1248"/>
      <c r="L1248"/>
      <c r="M1248"/>
    </row>
    <row r="1249" spans="3:13" x14ac:dyDescent="0.25">
      <c r="C1249"/>
      <c r="D1249"/>
      <c r="E1249"/>
      <c r="F1249"/>
      <c r="G1249"/>
      <c r="H1249"/>
      <c r="I1249"/>
      <c r="J1249"/>
      <c r="K1249"/>
      <c r="L1249"/>
      <c r="M1249"/>
    </row>
    <row r="1250" spans="3:13" x14ac:dyDescent="0.25">
      <c r="C1250"/>
      <c r="D1250"/>
      <c r="E1250"/>
      <c r="F1250"/>
      <c r="G1250"/>
      <c r="H1250"/>
      <c r="I1250"/>
      <c r="J1250"/>
      <c r="K1250"/>
      <c r="L1250"/>
      <c r="M1250"/>
    </row>
    <row r="1251" spans="3:13" x14ac:dyDescent="0.25">
      <c r="C1251"/>
      <c r="D1251"/>
      <c r="E1251"/>
      <c r="F1251"/>
      <c r="G1251"/>
      <c r="H1251"/>
      <c r="I1251"/>
      <c r="J1251"/>
      <c r="K1251"/>
      <c r="L1251"/>
      <c r="M1251"/>
    </row>
    <row r="1252" spans="3:13" x14ac:dyDescent="0.25">
      <c r="C1252"/>
      <c r="D1252"/>
      <c r="E1252"/>
      <c r="F1252"/>
      <c r="G1252"/>
      <c r="H1252"/>
      <c r="I1252"/>
      <c r="J1252"/>
      <c r="K1252"/>
      <c r="L1252"/>
      <c r="M1252"/>
    </row>
    <row r="1253" spans="3:13" x14ac:dyDescent="0.25">
      <c r="C1253"/>
      <c r="D1253"/>
      <c r="E1253"/>
      <c r="F1253"/>
      <c r="G1253"/>
      <c r="H1253"/>
      <c r="I1253"/>
      <c r="J1253"/>
      <c r="K1253"/>
      <c r="L1253"/>
      <c r="M1253"/>
    </row>
    <row r="1254" spans="3:13" x14ac:dyDescent="0.25">
      <c r="C1254"/>
      <c r="D1254"/>
      <c r="E1254"/>
      <c r="F1254"/>
      <c r="G1254"/>
      <c r="H1254"/>
      <c r="I1254"/>
      <c r="J1254"/>
      <c r="K1254"/>
      <c r="L1254"/>
      <c r="M1254"/>
    </row>
    <row r="1255" spans="3:13" x14ac:dyDescent="0.25">
      <c r="C1255"/>
      <c r="D1255"/>
      <c r="E1255"/>
      <c r="F1255"/>
      <c r="G1255"/>
      <c r="H1255"/>
      <c r="I1255"/>
      <c r="J1255"/>
      <c r="K1255"/>
      <c r="L1255"/>
      <c r="M1255"/>
    </row>
    <row r="1256" spans="3:13" x14ac:dyDescent="0.25">
      <c r="C1256"/>
      <c r="D1256"/>
      <c r="E1256"/>
      <c r="F1256"/>
      <c r="G1256"/>
      <c r="H1256"/>
      <c r="I1256"/>
      <c r="J1256"/>
      <c r="K1256"/>
      <c r="L1256"/>
      <c r="M1256"/>
    </row>
    <row r="1257" spans="3:13" x14ac:dyDescent="0.25">
      <c r="C1257"/>
      <c r="D1257"/>
      <c r="E1257"/>
      <c r="F1257"/>
      <c r="G1257"/>
      <c r="H1257"/>
      <c r="I1257"/>
      <c r="J1257"/>
      <c r="K1257"/>
      <c r="L1257"/>
      <c r="M1257"/>
    </row>
    <row r="1258" spans="3:13" x14ac:dyDescent="0.25">
      <c r="C1258"/>
      <c r="D1258"/>
      <c r="E1258"/>
      <c r="F1258"/>
      <c r="G1258"/>
      <c r="H1258"/>
      <c r="I1258"/>
      <c r="J1258"/>
      <c r="K1258"/>
      <c r="L1258"/>
      <c r="M1258"/>
    </row>
    <row r="1259" spans="3:13" x14ac:dyDescent="0.25">
      <c r="C1259"/>
      <c r="D1259"/>
      <c r="E1259"/>
      <c r="F1259"/>
      <c r="G1259"/>
      <c r="H1259"/>
      <c r="I1259"/>
      <c r="J1259"/>
      <c r="K1259"/>
      <c r="L1259"/>
      <c r="M1259"/>
    </row>
    <row r="1260" spans="3:13" x14ac:dyDescent="0.25">
      <c r="C1260"/>
      <c r="D1260"/>
      <c r="E1260"/>
      <c r="F1260"/>
      <c r="G1260"/>
      <c r="H1260"/>
      <c r="I1260"/>
      <c r="J1260"/>
      <c r="K1260"/>
      <c r="L1260"/>
      <c r="M1260"/>
    </row>
    <row r="1261" spans="3:13" x14ac:dyDescent="0.25">
      <c r="C1261"/>
      <c r="D1261"/>
      <c r="E1261"/>
      <c r="F1261"/>
      <c r="G1261"/>
      <c r="H1261"/>
      <c r="I1261"/>
      <c r="J1261"/>
      <c r="K1261"/>
      <c r="L1261"/>
      <c r="M1261"/>
    </row>
    <row r="1262" spans="3:13" x14ac:dyDescent="0.25">
      <c r="C1262"/>
      <c r="D1262"/>
      <c r="E1262"/>
      <c r="F1262"/>
      <c r="G1262"/>
      <c r="H1262"/>
      <c r="I1262"/>
      <c r="J1262"/>
      <c r="K1262"/>
      <c r="L1262"/>
      <c r="M1262"/>
    </row>
    <row r="1263" spans="3:13" x14ac:dyDescent="0.25">
      <c r="C1263"/>
      <c r="D1263"/>
      <c r="E1263"/>
      <c r="F1263"/>
      <c r="G1263"/>
      <c r="H1263"/>
      <c r="I1263"/>
      <c r="J1263"/>
      <c r="K1263"/>
      <c r="L1263"/>
      <c r="M1263"/>
    </row>
    <row r="1264" spans="3:13" x14ac:dyDescent="0.25">
      <c r="C1264"/>
      <c r="D1264"/>
      <c r="E1264"/>
      <c r="F1264"/>
      <c r="G1264"/>
      <c r="H1264"/>
      <c r="I1264"/>
      <c r="J1264"/>
      <c r="K1264"/>
      <c r="L1264"/>
      <c r="M1264"/>
    </row>
    <row r="1265" spans="3:13" x14ac:dyDescent="0.25">
      <c r="C1265"/>
      <c r="D1265"/>
      <c r="E1265"/>
      <c r="F1265"/>
      <c r="G1265"/>
      <c r="H1265"/>
      <c r="I1265"/>
      <c r="J1265"/>
      <c r="K1265"/>
      <c r="L1265"/>
      <c r="M1265"/>
    </row>
    <row r="1266" spans="3:13" x14ac:dyDescent="0.25">
      <c r="C1266"/>
      <c r="D1266"/>
      <c r="E1266"/>
      <c r="F1266"/>
      <c r="G1266"/>
      <c r="H1266"/>
      <c r="I1266"/>
      <c r="J1266"/>
      <c r="K1266"/>
      <c r="L1266"/>
      <c r="M1266"/>
    </row>
    <row r="1267" spans="3:13" x14ac:dyDescent="0.25">
      <c r="C1267"/>
      <c r="D1267"/>
      <c r="E1267"/>
      <c r="F1267"/>
      <c r="G1267"/>
      <c r="H1267"/>
      <c r="I1267"/>
      <c r="J1267"/>
      <c r="K1267"/>
      <c r="L1267"/>
      <c r="M1267"/>
    </row>
    <row r="1268" spans="3:13" x14ac:dyDescent="0.25">
      <c r="C1268"/>
      <c r="D1268"/>
      <c r="E1268"/>
      <c r="F1268"/>
      <c r="G1268"/>
      <c r="H1268"/>
      <c r="I1268"/>
      <c r="J1268"/>
      <c r="K1268"/>
      <c r="L1268"/>
      <c r="M1268"/>
    </row>
    <row r="1269" spans="3:13" x14ac:dyDescent="0.25">
      <c r="C1269"/>
      <c r="D1269"/>
      <c r="E1269"/>
      <c r="F1269"/>
      <c r="G1269"/>
      <c r="H1269"/>
      <c r="I1269"/>
      <c r="J1269"/>
      <c r="K1269"/>
      <c r="L1269"/>
      <c r="M1269"/>
    </row>
    <row r="1270" spans="3:13" x14ac:dyDescent="0.25">
      <c r="C1270"/>
      <c r="D1270"/>
      <c r="E1270"/>
      <c r="F1270"/>
      <c r="G1270"/>
      <c r="H1270"/>
      <c r="I1270"/>
      <c r="J1270"/>
      <c r="K1270"/>
      <c r="L1270"/>
      <c r="M1270"/>
    </row>
    <row r="1271" spans="3:13" x14ac:dyDescent="0.25">
      <c r="C1271"/>
      <c r="D1271"/>
      <c r="E1271"/>
      <c r="F1271"/>
      <c r="G1271"/>
      <c r="H1271"/>
      <c r="I1271"/>
      <c r="J1271"/>
      <c r="K1271"/>
      <c r="L1271"/>
      <c r="M1271"/>
    </row>
    <row r="1272" spans="3:13" x14ac:dyDescent="0.25">
      <c r="C1272"/>
      <c r="D1272"/>
      <c r="E1272"/>
      <c r="F1272"/>
      <c r="G1272"/>
      <c r="H1272"/>
      <c r="I1272"/>
      <c r="J1272"/>
      <c r="K1272"/>
      <c r="L1272"/>
      <c r="M1272"/>
    </row>
    <row r="1273" spans="3:13" x14ac:dyDescent="0.25">
      <c r="C1273"/>
      <c r="D1273"/>
      <c r="E1273"/>
      <c r="F1273"/>
      <c r="G1273"/>
      <c r="H1273"/>
      <c r="I1273"/>
      <c r="J1273"/>
      <c r="K1273"/>
      <c r="L1273"/>
      <c r="M1273"/>
    </row>
    <row r="1274" spans="3:13" x14ac:dyDescent="0.25">
      <c r="C1274"/>
      <c r="D1274"/>
      <c r="E1274"/>
      <c r="F1274"/>
      <c r="G1274"/>
      <c r="H1274"/>
      <c r="I1274"/>
      <c r="J1274"/>
      <c r="K1274"/>
      <c r="L1274"/>
      <c r="M1274"/>
    </row>
    <row r="1275" spans="3:13" x14ac:dyDescent="0.25">
      <c r="C1275"/>
      <c r="D1275"/>
      <c r="E1275"/>
      <c r="F1275"/>
      <c r="G1275"/>
      <c r="H1275"/>
      <c r="I1275"/>
      <c r="J1275"/>
      <c r="K1275"/>
      <c r="L1275"/>
      <c r="M1275"/>
    </row>
    <row r="1276" spans="3:13" x14ac:dyDescent="0.25">
      <c r="C1276"/>
      <c r="D1276"/>
      <c r="E1276"/>
      <c r="F1276"/>
      <c r="G1276"/>
      <c r="H1276"/>
      <c r="I1276"/>
      <c r="J1276"/>
      <c r="K1276"/>
      <c r="L1276"/>
      <c r="M1276"/>
    </row>
    <row r="1277" spans="3:13" x14ac:dyDescent="0.25">
      <c r="C1277"/>
      <c r="D1277"/>
      <c r="E1277"/>
      <c r="F1277"/>
      <c r="G1277"/>
      <c r="H1277"/>
      <c r="I1277"/>
      <c r="J1277"/>
      <c r="K1277"/>
      <c r="L1277"/>
      <c r="M1277"/>
    </row>
    <row r="1278" spans="3:13" x14ac:dyDescent="0.25">
      <c r="C1278"/>
      <c r="D1278"/>
      <c r="E1278"/>
      <c r="F1278"/>
      <c r="G1278"/>
      <c r="H1278"/>
      <c r="I1278"/>
      <c r="J1278"/>
      <c r="K1278"/>
      <c r="L1278"/>
      <c r="M1278"/>
    </row>
    <row r="1279" spans="3:13" x14ac:dyDescent="0.25">
      <c r="C1279"/>
      <c r="D1279"/>
      <c r="E1279"/>
      <c r="F1279"/>
      <c r="G1279"/>
      <c r="H1279"/>
      <c r="I1279"/>
      <c r="J1279"/>
      <c r="K1279"/>
      <c r="L1279"/>
      <c r="M1279"/>
    </row>
    <row r="1280" spans="3:13" x14ac:dyDescent="0.25">
      <c r="C1280"/>
      <c r="D1280"/>
      <c r="E1280"/>
      <c r="F1280"/>
      <c r="G1280"/>
      <c r="H1280"/>
      <c r="I1280"/>
      <c r="J1280"/>
      <c r="K1280"/>
      <c r="L1280"/>
      <c r="M1280"/>
    </row>
    <row r="1281" spans="3:13" x14ac:dyDescent="0.25">
      <c r="C1281"/>
      <c r="D1281"/>
      <c r="E1281"/>
      <c r="F1281"/>
      <c r="G1281"/>
      <c r="H1281"/>
      <c r="I1281"/>
      <c r="J1281"/>
      <c r="K1281"/>
      <c r="L1281"/>
      <c r="M1281"/>
    </row>
    <row r="1282" spans="3:13" x14ac:dyDescent="0.25">
      <c r="C1282"/>
      <c r="D1282"/>
      <c r="E1282"/>
      <c r="F1282"/>
      <c r="G1282"/>
      <c r="H1282"/>
      <c r="I1282"/>
      <c r="J1282"/>
      <c r="K1282"/>
      <c r="L1282"/>
      <c r="M1282"/>
    </row>
    <row r="1283" spans="3:13" x14ac:dyDescent="0.25">
      <c r="C1283"/>
      <c r="D1283"/>
      <c r="E1283"/>
      <c r="F1283"/>
      <c r="G1283"/>
      <c r="H1283"/>
      <c r="I1283"/>
      <c r="J1283"/>
      <c r="K1283"/>
      <c r="L1283"/>
      <c r="M1283"/>
    </row>
    <row r="1284" spans="3:13" x14ac:dyDescent="0.25">
      <c r="C1284"/>
      <c r="D1284"/>
      <c r="E1284"/>
      <c r="F1284"/>
      <c r="G1284"/>
      <c r="H1284"/>
      <c r="I1284"/>
      <c r="J1284"/>
      <c r="K1284"/>
      <c r="L1284"/>
      <c r="M1284"/>
    </row>
    <row r="1285" spans="3:13" x14ac:dyDescent="0.25">
      <c r="C1285"/>
      <c r="D1285"/>
      <c r="E1285"/>
      <c r="F1285"/>
      <c r="G1285"/>
      <c r="H1285"/>
      <c r="I1285"/>
      <c r="J1285"/>
      <c r="K1285"/>
      <c r="L1285"/>
      <c r="M1285"/>
    </row>
    <row r="1286" spans="3:13" x14ac:dyDescent="0.25">
      <c r="C1286"/>
      <c r="D1286"/>
      <c r="E1286"/>
      <c r="F1286"/>
      <c r="G1286"/>
      <c r="H1286"/>
      <c r="I1286"/>
      <c r="J1286"/>
      <c r="K1286"/>
      <c r="L1286"/>
      <c r="M1286"/>
    </row>
    <row r="1287" spans="3:13" x14ac:dyDescent="0.25">
      <c r="C1287"/>
      <c r="D1287"/>
      <c r="E1287"/>
      <c r="F1287"/>
      <c r="G1287"/>
      <c r="H1287"/>
      <c r="I1287"/>
      <c r="J1287"/>
      <c r="K1287"/>
      <c r="L1287"/>
      <c r="M1287"/>
    </row>
    <row r="1288" spans="3:13" x14ac:dyDescent="0.25">
      <c r="C1288"/>
      <c r="D1288"/>
      <c r="E1288"/>
      <c r="F1288"/>
      <c r="G1288"/>
      <c r="H1288"/>
      <c r="I1288"/>
      <c r="J1288"/>
      <c r="K1288"/>
      <c r="L1288"/>
      <c r="M1288"/>
    </row>
    <row r="1289" spans="3:13" x14ac:dyDescent="0.25">
      <c r="C1289"/>
      <c r="D1289"/>
      <c r="E1289"/>
      <c r="F1289"/>
      <c r="G1289"/>
      <c r="H1289"/>
      <c r="I1289"/>
      <c r="J1289"/>
      <c r="K1289"/>
      <c r="L1289"/>
      <c r="M1289"/>
    </row>
    <row r="1290" spans="3:13" x14ac:dyDescent="0.25">
      <c r="C1290"/>
      <c r="D1290"/>
      <c r="E1290"/>
      <c r="F1290"/>
      <c r="G1290"/>
      <c r="H1290"/>
      <c r="I1290"/>
      <c r="J1290"/>
      <c r="K1290"/>
      <c r="L1290"/>
      <c r="M1290"/>
    </row>
    <row r="1291" spans="3:13" x14ac:dyDescent="0.25">
      <c r="C1291"/>
      <c r="D1291"/>
      <c r="E1291"/>
      <c r="F1291"/>
      <c r="G1291"/>
      <c r="H1291"/>
      <c r="I1291"/>
      <c r="J1291"/>
      <c r="K1291"/>
      <c r="L1291"/>
      <c r="M1291"/>
    </row>
    <row r="1292" spans="3:13" x14ac:dyDescent="0.25">
      <c r="C1292"/>
      <c r="D1292"/>
      <c r="E1292"/>
      <c r="F1292"/>
      <c r="G1292"/>
      <c r="H1292"/>
      <c r="I1292"/>
      <c r="J1292"/>
      <c r="K1292"/>
      <c r="L1292"/>
      <c r="M1292"/>
    </row>
    <row r="1293" spans="3:13" x14ac:dyDescent="0.25">
      <c r="C1293"/>
      <c r="D1293"/>
      <c r="E1293"/>
      <c r="F1293"/>
      <c r="G1293"/>
      <c r="H1293"/>
      <c r="I1293"/>
      <c r="J1293"/>
      <c r="K1293"/>
      <c r="L1293"/>
      <c r="M1293"/>
    </row>
    <row r="1294" spans="3:13" x14ac:dyDescent="0.25">
      <c r="C1294"/>
      <c r="D1294"/>
      <c r="E1294"/>
      <c r="F1294"/>
      <c r="G1294"/>
      <c r="H1294"/>
      <c r="I1294"/>
      <c r="J1294"/>
      <c r="K1294"/>
      <c r="L1294"/>
      <c r="M1294"/>
    </row>
    <row r="1295" spans="3:13" x14ac:dyDescent="0.25">
      <c r="C1295"/>
      <c r="D1295"/>
      <c r="E1295"/>
      <c r="F1295"/>
      <c r="G1295"/>
      <c r="H1295"/>
      <c r="I1295"/>
      <c r="J1295"/>
      <c r="K1295"/>
      <c r="L1295"/>
      <c r="M1295"/>
    </row>
    <row r="1296" spans="3:13" x14ac:dyDescent="0.25">
      <c r="C1296"/>
      <c r="D1296"/>
      <c r="E1296"/>
      <c r="F1296"/>
      <c r="G1296"/>
      <c r="H1296"/>
      <c r="I1296"/>
      <c r="J1296"/>
      <c r="K1296"/>
      <c r="L1296"/>
      <c r="M1296"/>
    </row>
    <row r="1297" spans="3:13" x14ac:dyDescent="0.25">
      <c r="C1297"/>
      <c r="D1297"/>
      <c r="E1297"/>
      <c r="F1297"/>
      <c r="G1297"/>
      <c r="H1297"/>
      <c r="I1297"/>
      <c r="J1297"/>
      <c r="K1297"/>
      <c r="L1297"/>
      <c r="M1297"/>
    </row>
    <row r="1298" spans="3:13" x14ac:dyDescent="0.25">
      <c r="C1298"/>
      <c r="D1298"/>
      <c r="E1298"/>
      <c r="F1298"/>
      <c r="G1298"/>
      <c r="H1298"/>
      <c r="I1298"/>
      <c r="J1298"/>
      <c r="K1298"/>
      <c r="L1298"/>
      <c r="M1298"/>
    </row>
    <row r="1299" spans="3:13" x14ac:dyDescent="0.25">
      <c r="C1299"/>
      <c r="D1299"/>
      <c r="E1299"/>
      <c r="F1299"/>
      <c r="G1299"/>
      <c r="H1299"/>
      <c r="I1299"/>
      <c r="J1299"/>
      <c r="K1299"/>
      <c r="L1299"/>
      <c r="M1299"/>
    </row>
    <row r="1300" spans="3:13" x14ac:dyDescent="0.25">
      <c r="C1300"/>
      <c r="D1300"/>
      <c r="E1300"/>
      <c r="F1300"/>
      <c r="G1300"/>
      <c r="H1300"/>
      <c r="I1300"/>
      <c r="J1300"/>
      <c r="K1300"/>
      <c r="L1300"/>
      <c r="M1300"/>
    </row>
    <row r="1301" spans="3:13" x14ac:dyDescent="0.25">
      <c r="C1301"/>
      <c r="D1301"/>
      <c r="E1301"/>
      <c r="F1301"/>
      <c r="G1301"/>
      <c r="H1301"/>
      <c r="I1301"/>
      <c r="J1301"/>
      <c r="K1301"/>
      <c r="L1301"/>
      <c r="M1301"/>
    </row>
    <row r="1302" spans="3:13" x14ac:dyDescent="0.25">
      <c r="C1302"/>
      <c r="D1302"/>
      <c r="E1302"/>
      <c r="F1302"/>
      <c r="G1302"/>
      <c r="H1302"/>
      <c r="I1302"/>
      <c r="J1302"/>
      <c r="K1302"/>
      <c r="L1302"/>
      <c r="M1302"/>
    </row>
    <row r="1303" spans="3:13" x14ac:dyDescent="0.25">
      <c r="C1303"/>
      <c r="D1303"/>
      <c r="E1303"/>
      <c r="F1303"/>
      <c r="G1303"/>
      <c r="H1303"/>
      <c r="I1303"/>
      <c r="J1303"/>
      <c r="K1303"/>
      <c r="L1303"/>
      <c r="M1303"/>
    </row>
    <row r="1304" spans="3:13" x14ac:dyDescent="0.25">
      <c r="C1304"/>
      <c r="D1304"/>
      <c r="E1304"/>
      <c r="F1304"/>
      <c r="G1304"/>
      <c r="H1304"/>
      <c r="I1304"/>
      <c r="J1304"/>
      <c r="K1304"/>
      <c r="L1304"/>
      <c r="M1304"/>
    </row>
    <row r="1305" spans="3:13" x14ac:dyDescent="0.25">
      <c r="C1305"/>
      <c r="D1305"/>
      <c r="E1305"/>
      <c r="F1305"/>
      <c r="G1305"/>
      <c r="H1305"/>
      <c r="I1305"/>
      <c r="J1305"/>
      <c r="K1305"/>
      <c r="L1305"/>
      <c r="M1305"/>
    </row>
    <row r="1306" spans="3:13" x14ac:dyDescent="0.25">
      <c r="C1306"/>
      <c r="D1306"/>
      <c r="E1306"/>
      <c r="F1306"/>
      <c r="G1306"/>
      <c r="H1306"/>
      <c r="I1306"/>
      <c r="J1306"/>
      <c r="K1306"/>
      <c r="L1306"/>
      <c r="M1306"/>
    </row>
    <row r="1307" spans="3:13" x14ac:dyDescent="0.25">
      <c r="C1307"/>
      <c r="D1307"/>
      <c r="E1307"/>
      <c r="F1307"/>
      <c r="G1307"/>
      <c r="H1307"/>
      <c r="I1307"/>
      <c r="J1307"/>
      <c r="K1307"/>
      <c r="L1307"/>
      <c r="M1307"/>
    </row>
    <row r="1308" spans="3:13" x14ac:dyDescent="0.25">
      <c r="C1308"/>
      <c r="D1308"/>
      <c r="E1308"/>
      <c r="F1308"/>
      <c r="G1308"/>
      <c r="H1308"/>
      <c r="I1308"/>
      <c r="J1308"/>
      <c r="K1308"/>
      <c r="L1308"/>
      <c r="M1308"/>
    </row>
    <row r="1309" spans="3:13" x14ac:dyDescent="0.25">
      <c r="C1309"/>
      <c r="D1309"/>
      <c r="E1309"/>
      <c r="F1309"/>
      <c r="G1309"/>
      <c r="H1309"/>
      <c r="I1309"/>
      <c r="J1309"/>
      <c r="K1309"/>
      <c r="L1309"/>
      <c r="M1309"/>
    </row>
    <row r="1310" spans="3:13" x14ac:dyDescent="0.25">
      <c r="C1310"/>
      <c r="D1310"/>
      <c r="E1310"/>
      <c r="F1310"/>
      <c r="G1310"/>
      <c r="H1310"/>
      <c r="I1310"/>
      <c r="J1310"/>
      <c r="K1310"/>
      <c r="L1310"/>
      <c r="M1310"/>
    </row>
    <row r="1311" spans="3:13" x14ac:dyDescent="0.25">
      <c r="C1311"/>
      <c r="D1311"/>
      <c r="E1311"/>
      <c r="F1311"/>
      <c r="G1311"/>
      <c r="H1311"/>
      <c r="I1311"/>
      <c r="J1311"/>
      <c r="K1311"/>
      <c r="L1311"/>
      <c r="M1311"/>
    </row>
    <row r="1312" spans="3:13" x14ac:dyDescent="0.25">
      <c r="C1312"/>
      <c r="D1312"/>
      <c r="E1312"/>
      <c r="F1312"/>
      <c r="G1312"/>
      <c r="H1312"/>
      <c r="I1312"/>
      <c r="J1312"/>
      <c r="K1312"/>
      <c r="L1312"/>
      <c r="M1312"/>
    </row>
    <row r="1313" spans="3:13" x14ac:dyDescent="0.25">
      <c r="C1313"/>
      <c r="D1313"/>
      <c r="E1313"/>
      <c r="F1313"/>
      <c r="G1313"/>
      <c r="H1313"/>
      <c r="I1313"/>
      <c r="J1313"/>
      <c r="K1313"/>
      <c r="L1313"/>
      <c r="M1313"/>
    </row>
    <row r="1314" spans="3:13" x14ac:dyDescent="0.25">
      <c r="C1314"/>
      <c r="D1314"/>
      <c r="E1314"/>
      <c r="F1314"/>
      <c r="G1314"/>
      <c r="H1314"/>
      <c r="I1314"/>
      <c r="J1314"/>
      <c r="K1314"/>
      <c r="L1314"/>
      <c r="M1314"/>
    </row>
    <row r="1315" spans="3:13" x14ac:dyDescent="0.25">
      <c r="C1315"/>
      <c r="D1315"/>
      <c r="E1315"/>
      <c r="F1315"/>
      <c r="G1315"/>
      <c r="H1315"/>
      <c r="I1315"/>
      <c r="J1315"/>
      <c r="K1315"/>
      <c r="L1315"/>
      <c r="M1315"/>
    </row>
    <row r="1316" spans="3:13" x14ac:dyDescent="0.25">
      <c r="C1316"/>
      <c r="D1316"/>
      <c r="E1316"/>
      <c r="F1316"/>
      <c r="G1316"/>
      <c r="H1316"/>
      <c r="I1316"/>
      <c r="J1316"/>
      <c r="K1316"/>
      <c r="L1316"/>
      <c r="M1316"/>
    </row>
    <row r="1317" spans="3:13" x14ac:dyDescent="0.25">
      <c r="C1317"/>
      <c r="D1317"/>
      <c r="E1317"/>
      <c r="F1317"/>
      <c r="G1317"/>
      <c r="H1317"/>
      <c r="I1317"/>
      <c r="J1317"/>
      <c r="K1317"/>
      <c r="L1317"/>
      <c r="M1317"/>
    </row>
    <row r="1318" spans="3:13" x14ac:dyDescent="0.25">
      <c r="C1318"/>
      <c r="D1318"/>
      <c r="E1318"/>
      <c r="F1318"/>
      <c r="G1318"/>
      <c r="H1318"/>
      <c r="I1318"/>
      <c r="J1318"/>
      <c r="K1318"/>
      <c r="L1318"/>
      <c r="M1318"/>
    </row>
    <row r="1319" spans="3:13" x14ac:dyDescent="0.25">
      <c r="C1319"/>
      <c r="D1319"/>
      <c r="E1319"/>
      <c r="F1319"/>
      <c r="G1319"/>
      <c r="H1319"/>
      <c r="I1319"/>
      <c r="J1319"/>
      <c r="K1319"/>
      <c r="L1319"/>
      <c r="M1319"/>
    </row>
    <row r="1320" spans="3:13" x14ac:dyDescent="0.25">
      <c r="C1320"/>
      <c r="D1320"/>
      <c r="E1320"/>
      <c r="F1320"/>
      <c r="G1320"/>
      <c r="H1320"/>
      <c r="I1320"/>
      <c r="J1320"/>
      <c r="K1320"/>
      <c r="L1320"/>
      <c r="M1320"/>
    </row>
    <row r="1321" spans="3:13" x14ac:dyDescent="0.25">
      <c r="C1321"/>
      <c r="D1321"/>
      <c r="E1321"/>
      <c r="F1321"/>
      <c r="G1321"/>
      <c r="H1321"/>
      <c r="I1321"/>
      <c r="J1321"/>
      <c r="K1321"/>
      <c r="L1321"/>
      <c r="M1321"/>
    </row>
    <row r="1322" spans="3:13" x14ac:dyDescent="0.25">
      <c r="C1322"/>
      <c r="D1322"/>
      <c r="E1322"/>
      <c r="F1322"/>
      <c r="G1322"/>
      <c r="H1322"/>
      <c r="I1322"/>
      <c r="J1322"/>
      <c r="K1322"/>
      <c r="L1322"/>
      <c r="M1322"/>
    </row>
    <row r="1323" spans="3:13" x14ac:dyDescent="0.25">
      <c r="C1323"/>
      <c r="D1323"/>
      <c r="E1323"/>
      <c r="F1323"/>
      <c r="G1323"/>
      <c r="H1323"/>
      <c r="I1323"/>
      <c r="J1323"/>
      <c r="K1323"/>
      <c r="L1323"/>
      <c r="M1323"/>
    </row>
    <row r="1324" spans="3:13" x14ac:dyDescent="0.25">
      <c r="C1324"/>
      <c r="D1324"/>
      <c r="E1324"/>
      <c r="F1324"/>
      <c r="G1324"/>
      <c r="H1324"/>
      <c r="I1324"/>
      <c r="J1324"/>
      <c r="K1324"/>
      <c r="L1324"/>
      <c r="M1324"/>
    </row>
    <row r="1325" spans="3:13" x14ac:dyDescent="0.25">
      <c r="C1325"/>
      <c r="D1325"/>
      <c r="E1325"/>
      <c r="F1325"/>
      <c r="G1325"/>
      <c r="H1325"/>
      <c r="I1325"/>
      <c r="J1325"/>
      <c r="K1325"/>
      <c r="L1325"/>
      <c r="M1325"/>
    </row>
    <row r="1326" spans="3:13" x14ac:dyDescent="0.25">
      <c r="C1326"/>
      <c r="D1326"/>
      <c r="E1326"/>
      <c r="F1326"/>
      <c r="G1326"/>
      <c r="H1326"/>
      <c r="I1326"/>
      <c r="J1326"/>
      <c r="K1326"/>
      <c r="L1326"/>
      <c r="M1326"/>
    </row>
    <row r="1327" spans="3:13" x14ac:dyDescent="0.25">
      <c r="C1327"/>
      <c r="D1327"/>
      <c r="E1327"/>
      <c r="F1327"/>
      <c r="G1327"/>
      <c r="H1327"/>
      <c r="I1327"/>
      <c r="J1327"/>
      <c r="K1327"/>
      <c r="L1327"/>
      <c r="M1327"/>
    </row>
    <row r="1328" spans="3:13" x14ac:dyDescent="0.25">
      <c r="C1328"/>
      <c r="D1328"/>
      <c r="E1328"/>
      <c r="F1328"/>
      <c r="G1328"/>
      <c r="H1328"/>
      <c r="I1328"/>
      <c r="J1328"/>
      <c r="K1328"/>
      <c r="L1328"/>
      <c r="M1328"/>
    </row>
    <row r="1329" spans="3:13" x14ac:dyDescent="0.25">
      <c r="C1329"/>
      <c r="D1329"/>
      <c r="E1329"/>
      <c r="F1329"/>
      <c r="G1329"/>
      <c r="H1329"/>
      <c r="I1329"/>
      <c r="J1329"/>
      <c r="K1329"/>
      <c r="L1329"/>
      <c r="M1329"/>
    </row>
    <row r="1330" spans="3:13" x14ac:dyDescent="0.25">
      <c r="C1330"/>
      <c r="D1330"/>
      <c r="E1330"/>
      <c r="F1330"/>
      <c r="G1330"/>
      <c r="H1330"/>
      <c r="I1330"/>
      <c r="J1330"/>
      <c r="K1330"/>
      <c r="L1330"/>
      <c r="M1330"/>
    </row>
    <row r="1331" spans="3:13" x14ac:dyDescent="0.25">
      <c r="C1331"/>
      <c r="D1331"/>
      <c r="E1331"/>
      <c r="F1331"/>
      <c r="G1331"/>
      <c r="H1331"/>
      <c r="I1331"/>
      <c r="J1331"/>
      <c r="K1331"/>
      <c r="L1331"/>
      <c r="M1331"/>
    </row>
    <row r="1332" spans="3:13" x14ac:dyDescent="0.25">
      <c r="C1332"/>
      <c r="D1332"/>
      <c r="E1332"/>
      <c r="F1332"/>
      <c r="G1332"/>
      <c r="H1332"/>
      <c r="I1332"/>
      <c r="J1332"/>
      <c r="K1332"/>
      <c r="L1332"/>
      <c r="M1332"/>
    </row>
    <row r="1333" spans="3:13" x14ac:dyDescent="0.25">
      <c r="C1333"/>
      <c r="D1333"/>
      <c r="E1333"/>
      <c r="F1333"/>
      <c r="G1333"/>
      <c r="H1333"/>
      <c r="I1333"/>
      <c r="J1333"/>
      <c r="K1333"/>
      <c r="L1333"/>
      <c r="M1333"/>
    </row>
    <row r="1334" spans="3:13" x14ac:dyDescent="0.25">
      <c r="C1334"/>
      <c r="D1334"/>
      <c r="E1334"/>
      <c r="F1334"/>
      <c r="G1334"/>
      <c r="H1334"/>
      <c r="I1334"/>
      <c r="J1334"/>
      <c r="K1334"/>
      <c r="L1334"/>
      <c r="M1334"/>
    </row>
    <row r="1335" spans="3:13" x14ac:dyDescent="0.25">
      <c r="C1335"/>
      <c r="D1335"/>
      <c r="E1335"/>
      <c r="F1335"/>
      <c r="G1335"/>
      <c r="H1335"/>
      <c r="I1335"/>
      <c r="J1335"/>
      <c r="K1335"/>
      <c r="L1335"/>
      <c r="M1335"/>
    </row>
    <row r="1336" spans="3:13" x14ac:dyDescent="0.25">
      <c r="C1336"/>
      <c r="D1336"/>
      <c r="E1336"/>
      <c r="F1336"/>
      <c r="G1336"/>
      <c r="H1336"/>
      <c r="I1336"/>
      <c r="J1336"/>
      <c r="K1336"/>
      <c r="L1336"/>
      <c r="M1336"/>
    </row>
    <row r="1337" spans="3:13" x14ac:dyDescent="0.25">
      <c r="C1337"/>
      <c r="D1337"/>
      <c r="E1337"/>
      <c r="F1337"/>
      <c r="G1337"/>
      <c r="H1337"/>
      <c r="I1337"/>
      <c r="J1337"/>
      <c r="K1337"/>
      <c r="L1337"/>
      <c r="M1337"/>
    </row>
    <row r="1338" spans="3:13" x14ac:dyDescent="0.25">
      <c r="C1338"/>
      <c r="D1338"/>
      <c r="E1338"/>
      <c r="F1338"/>
      <c r="G1338"/>
      <c r="H1338"/>
      <c r="I1338"/>
      <c r="J1338"/>
      <c r="K1338"/>
      <c r="L1338"/>
      <c r="M1338"/>
    </row>
    <row r="1339" spans="3:13" x14ac:dyDescent="0.25">
      <c r="C1339"/>
      <c r="D1339"/>
      <c r="E1339"/>
      <c r="F1339"/>
      <c r="G1339"/>
      <c r="H1339"/>
      <c r="I1339"/>
      <c r="J1339"/>
      <c r="K1339"/>
      <c r="L1339"/>
      <c r="M1339"/>
    </row>
    <row r="1340" spans="3:13" x14ac:dyDescent="0.25">
      <c r="C1340"/>
      <c r="D1340"/>
      <c r="E1340"/>
      <c r="F1340"/>
      <c r="G1340"/>
      <c r="H1340"/>
      <c r="I1340"/>
      <c r="J1340"/>
      <c r="K1340"/>
      <c r="L1340"/>
      <c r="M1340"/>
    </row>
    <row r="1341" spans="3:13" x14ac:dyDescent="0.25">
      <c r="C1341"/>
      <c r="D1341"/>
      <c r="E1341"/>
      <c r="F1341"/>
      <c r="G1341"/>
      <c r="H1341"/>
      <c r="I1341"/>
      <c r="J1341"/>
      <c r="K1341"/>
      <c r="L1341"/>
      <c r="M1341"/>
    </row>
    <row r="1342" spans="3:13" x14ac:dyDescent="0.25">
      <c r="C1342"/>
      <c r="D1342"/>
      <c r="E1342"/>
      <c r="F1342"/>
      <c r="G1342"/>
      <c r="H1342"/>
      <c r="I1342"/>
      <c r="J1342"/>
      <c r="K1342"/>
      <c r="L1342"/>
      <c r="M1342"/>
    </row>
    <row r="1343" spans="3:13" x14ac:dyDescent="0.25">
      <c r="C1343"/>
      <c r="D1343"/>
      <c r="E1343"/>
      <c r="F1343"/>
      <c r="G1343"/>
      <c r="H1343"/>
      <c r="I1343"/>
      <c r="J1343"/>
      <c r="K1343"/>
      <c r="L1343"/>
      <c r="M1343"/>
    </row>
    <row r="1344" spans="3:13" x14ac:dyDescent="0.25">
      <c r="C1344"/>
      <c r="D1344"/>
      <c r="E1344"/>
      <c r="F1344"/>
      <c r="G1344"/>
      <c r="H1344"/>
      <c r="I1344"/>
      <c r="J1344"/>
      <c r="K1344"/>
      <c r="L1344"/>
      <c r="M1344"/>
    </row>
    <row r="1345" spans="3:13" x14ac:dyDescent="0.25">
      <c r="C1345"/>
      <c r="D1345"/>
      <c r="E1345"/>
      <c r="F1345"/>
      <c r="G1345"/>
      <c r="H1345"/>
      <c r="I1345"/>
      <c r="J1345"/>
      <c r="K1345"/>
      <c r="L1345"/>
      <c r="M1345"/>
    </row>
    <row r="1346" spans="3:13" x14ac:dyDescent="0.25">
      <c r="C1346"/>
      <c r="D1346"/>
      <c r="E1346"/>
      <c r="F1346"/>
      <c r="G1346"/>
      <c r="H1346"/>
      <c r="I1346"/>
      <c r="J1346"/>
      <c r="K1346"/>
      <c r="L1346"/>
      <c r="M1346"/>
    </row>
    <row r="1347" spans="3:13" x14ac:dyDescent="0.25">
      <c r="C1347"/>
      <c r="D1347"/>
      <c r="E1347"/>
      <c r="F1347"/>
      <c r="G1347"/>
      <c r="H1347"/>
      <c r="I1347"/>
      <c r="J1347"/>
      <c r="K1347"/>
      <c r="L1347"/>
      <c r="M1347"/>
    </row>
    <row r="1348" spans="3:13" x14ac:dyDescent="0.25">
      <c r="C1348"/>
      <c r="D1348"/>
      <c r="E1348"/>
      <c r="F1348"/>
      <c r="G1348"/>
      <c r="H1348"/>
      <c r="I1348"/>
      <c r="J1348"/>
      <c r="K1348"/>
      <c r="L1348"/>
      <c r="M1348"/>
    </row>
    <row r="1349" spans="3:13" x14ac:dyDescent="0.25">
      <c r="C1349"/>
      <c r="D1349"/>
      <c r="E1349"/>
      <c r="F1349"/>
      <c r="G1349"/>
      <c r="H1349"/>
      <c r="I1349"/>
      <c r="J1349"/>
      <c r="K1349"/>
      <c r="L1349"/>
      <c r="M1349"/>
    </row>
    <row r="1350" spans="3:13" x14ac:dyDescent="0.25">
      <c r="C1350"/>
      <c r="D1350"/>
      <c r="E1350"/>
      <c r="F1350"/>
      <c r="G1350"/>
      <c r="H1350"/>
      <c r="I1350"/>
      <c r="J1350"/>
      <c r="K1350"/>
      <c r="L1350"/>
      <c r="M1350"/>
    </row>
    <row r="1351" spans="3:13" x14ac:dyDescent="0.25">
      <c r="C1351"/>
      <c r="D1351"/>
      <c r="E1351"/>
      <c r="F1351"/>
      <c r="G1351"/>
      <c r="H1351"/>
      <c r="I1351"/>
      <c r="J1351"/>
      <c r="K1351"/>
      <c r="L1351"/>
      <c r="M1351"/>
    </row>
    <row r="1352" spans="3:13" x14ac:dyDescent="0.25">
      <c r="C1352"/>
      <c r="D1352"/>
      <c r="E1352"/>
      <c r="F1352"/>
      <c r="G1352"/>
      <c r="H1352"/>
      <c r="I1352"/>
      <c r="J1352"/>
      <c r="K1352"/>
      <c r="L1352"/>
      <c r="M1352"/>
    </row>
    <row r="1353" spans="3:13" x14ac:dyDescent="0.25">
      <c r="C1353"/>
      <c r="D1353"/>
      <c r="E1353"/>
      <c r="F1353"/>
      <c r="G1353"/>
      <c r="H1353"/>
      <c r="I1353"/>
      <c r="J1353"/>
      <c r="K1353"/>
      <c r="L1353"/>
      <c r="M1353"/>
    </row>
    <row r="1354" spans="3:13" x14ac:dyDescent="0.25">
      <c r="C1354"/>
      <c r="D1354"/>
      <c r="E1354"/>
      <c r="F1354"/>
      <c r="G1354"/>
      <c r="H1354"/>
      <c r="I1354"/>
      <c r="J1354"/>
      <c r="K1354"/>
      <c r="L1354"/>
      <c r="M1354"/>
    </row>
    <row r="1355" spans="3:13" x14ac:dyDescent="0.25">
      <c r="C1355"/>
      <c r="D1355"/>
      <c r="E1355"/>
      <c r="F1355"/>
      <c r="G1355"/>
      <c r="H1355"/>
      <c r="I1355"/>
      <c r="J1355"/>
      <c r="K1355"/>
      <c r="L1355"/>
      <c r="M1355"/>
    </row>
    <row r="1356" spans="3:13" x14ac:dyDescent="0.25">
      <c r="C1356"/>
      <c r="D1356"/>
      <c r="E1356"/>
      <c r="F1356"/>
      <c r="G1356"/>
      <c r="H1356"/>
      <c r="I1356"/>
      <c r="J1356"/>
      <c r="K1356"/>
      <c r="L1356"/>
      <c r="M1356"/>
    </row>
    <row r="1357" spans="3:13" x14ac:dyDescent="0.25">
      <c r="C1357"/>
      <c r="D1357"/>
      <c r="E1357"/>
      <c r="F1357"/>
      <c r="G1357"/>
      <c r="H1357"/>
      <c r="I1357"/>
      <c r="J1357"/>
      <c r="K1357"/>
      <c r="L1357"/>
      <c r="M1357"/>
    </row>
    <row r="1358" spans="3:13" x14ac:dyDescent="0.25">
      <c r="C1358"/>
      <c r="D1358"/>
      <c r="E1358"/>
      <c r="F1358"/>
      <c r="G1358"/>
      <c r="H1358"/>
      <c r="I1358"/>
      <c r="J1358"/>
      <c r="K1358"/>
      <c r="L1358"/>
      <c r="M1358"/>
    </row>
    <row r="1359" spans="3:13" x14ac:dyDescent="0.25">
      <c r="C1359"/>
      <c r="D1359"/>
      <c r="E1359"/>
      <c r="F1359"/>
      <c r="G1359"/>
      <c r="H1359"/>
      <c r="I1359"/>
      <c r="J1359"/>
      <c r="K1359"/>
      <c r="L1359"/>
      <c r="M1359"/>
    </row>
    <row r="1360" spans="3:13" x14ac:dyDescent="0.25">
      <c r="C1360"/>
      <c r="D1360"/>
      <c r="E1360"/>
      <c r="F1360"/>
      <c r="G1360"/>
      <c r="H1360"/>
      <c r="I1360"/>
      <c r="J1360"/>
      <c r="K1360"/>
      <c r="L1360"/>
      <c r="M1360"/>
    </row>
    <row r="1361" spans="3:13" x14ac:dyDescent="0.25">
      <c r="C1361"/>
      <c r="D1361"/>
      <c r="E1361"/>
      <c r="F1361"/>
      <c r="G1361"/>
      <c r="H1361"/>
      <c r="I1361"/>
      <c r="J1361"/>
      <c r="K1361"/>
      <c r="L1361"/>
      <c r="M1361"/>
    </row>
    <row r="1362" spans="3:13" x14ac:dyDescent="0.25">
      <c r="C1362"/>
      <c r="D1362"/>
      <c r="E1362"/>
      <c r="F1362"/>
      <c r="G1362"/>
      <c r="H1362"/>
      <c r="I1362"/>
      <c r="J1362"/>
      <c r="K1362"/>
      <c r="L1362"/>
      <c r="M1362"/>
    </row>
    <row r="1363" spans="3:13" x14ac:dyDescent="0.25">
      <c r="C1363"/>
      <c r="D1363"/>
      <c r="E1363"/>
      <c r="F1363"/>
      <c r="G1363"/>
      <c r="H1363"/>
      <c r="I1363"/>
      <c r="J1363"/>
      <c r="K1363"/>
      <c r="L1363"/>
      <c r="M1363"/>
    </row>
    <row r="1364" spans="3:13" x14ac:dyDescent="0.25">
      <c r="C1364"/>
      <c r="D1364"/>
      <c r="E1364"/>
      <c r="F1364"/>
      <c r="G1364"/>
      <c r="H1364"/>
      <c r="I1364"/>
      <c r="J1364"/>
      <c r="K1364"/>
      <c r="L1364"/>
      <c r="M1364"/>
    </row>
    <row r="1365" spans="3:13" x14ac:dyDescent="0.25">
      <c r="C1365"/>
      <c r="D1365"/>
      <c r="E1365"/>
      <c r="F1365"/>
      <c r="G1365"/>
      <c r="H1365"/>
      <c r="I1365"/>
      <c r="J1365"/>
      <c r="K1365"/>
      <c r="L1365"/>
      <c r="M1365"/>
    </row>
    <row r="1366" spans="3:13" x14ac:dyDescent="0.25">
      <c r="C1366"/>
      <c r="D1366"/>
      <c r="E1366"/>
      <c r="F1366"/>
      <c r="G1366"/>
      <c r="H1366"/>
      <c r="I1366"/>
      <c r="J1366"/>
      <c r="K1366"/>
      <c r="L1366"/>
      <c r="M1366"/>
    </row>
    <row r="1367" spans="3:13" x14ac:dyDescent="0.25">
      <c r="C1367"/>
      <c r="D1367"/>
      <c r="E1367"/>
      <c r="F1367"/>
      <c r="G1367"/>
      <c r="H1367"/>
      <c r="I1367"/>
      <c r="J1367"/>
      <c r="K1367"/>
      <c r="L1367"/>
      <c r="M1367"/>
    </row>
    <row r="1368" spans="3:13" x14ac:dyDescent="0.25">
      <c r="C1368"/>
      <c r="D1368"/>
      <c r="E1368"/>
      <c r="F1368"/>
      <c r="G1368"/>
      <c r="H1368"/>
      <c r="I1368"/>
      <c r="J1368"/>
      <c r="K1368"/>
      <c r="L1368"/>
      <c r="M1368"/>
    </row>
    <row r="1369" spans="3:13" x14ac:dyDescent="0.25">
      <c r="C1369"/>
      <c r="D1369"/>
      <c r="E1369"/>
      <c r="F1369"/>
      <c r="G1369"/>
      <c r="H1369"/>
      <c r="I1369"/>
      <c r="J1369"/>
      <c r="K1369"/>
      <c r="L1369"/>
      <c r="M1369"/>
    </row>
    <row r="1370" spans="3:13" x14ac:dyDescent="0.25">
      <c r="C1370"/>
      <c r="D1370"/>
      <c r="E1370"/>
      <c r="F1370"/>
      <c r="G1370"/>
      <c r="H1370"/>
      <c r="I1370"/>
      <c r="J1370"/>
      <c r="K1370"/>
      <c r="L1370"/>
      <c r="M1370"/>
    </row>
    <row r="1371" spans="3:13" x14ac:dyDescent="0.25">
      <c r="C1371"/>
      <c r="D1371"/>
      <c r="E1371"/>
      <c r="F1371"/>
      <c r="G1371"/>
      <c r="H1371"/>
      <c r="I1371"/>
      <c r="J1371"/>
      <c r="K1371"/>
      <c r="L1371"/>
      <c r="M1371"/>
    </row>
    <row r="1372" spans="3:13" x14ac:dyDescent="0.25">
      <c r="C1372"/>
      <c r="D1372"/>
      <c r="E1372"/>
      <c r="F1372"/>
      <c r="G1372"/>
      <c r="H1372"/>
      <c r="I1372"/>
      <c r="J1372"/>
      <c r="K1372"/>
      <c r="L1372"/>
      <c r="M1372"/>
    </row>
    <row r="1373" spans="3:13" x14ac:dyDescent="0.25">
      <c r="C1373"/>
      <c r="D1373"/>
      <c r="E1373"/>
      <c r="F1373"/>
      <c r="G1373"/>
      <c r="H1373"/>
      <c r="I1373"/>
      <c r="J1373"/>
      <c r="K1373"/>
      <c r="L1373"/>
      <c r="M1373"/>
    </row>
    <row r="1374" spans="3:13" x14ac:dyDescent="0.25">
      <c r="C1374"/>
      <c r="D1374"/>
      <c r="E1374"/>
      <c r="F1374"/>
      <c r="G1374"/>
      <c r="H1374"/>
      <c r="I1374"/>
      <c r="J1374"/>
      <c r="K1374"/>
      <c r="L1374"/>
      <c r="M1374"/>
    </row>
    <row r="1375" spans="3:13" x14ac:dyDescent="0.25">
      <c r="C1375"/>
      <c r="D1375"/>
      <c r="E1375"/>
      <c r="F1375"/>
      <c r="G1375"/>
      <c r="H1375"/>
      <c r="I1375"/>
      <c r="J1375"/>
      <c r="K1375"/>
      <c r="L1375"/>
      <c r="M1375"/>
    </row>
    <row r="1376" spans="3:13" x14ac:dyDescent="0.25">
      <c r="C1376"/>
      <c r="D1376"/>
      <c r="E1376"/>
      <c r="F1376"/>
      <c r="G1376"/>
      <c r="H1376"/>
      <c r="I1376"/>
      <c r="J1376"/>
      <c r="K1376"/>
      <c r="L1376"/>
      <c r="M1376"/>
    </row>
    <row r="1377" spans="3:13" x14ac:dyDescent="0.25">
      <c r="C1377"/>
      <c r="D1377"/>
      <c r="E1377"/>
      <c r="F1377"/>
      <c r="G1377"/>
      <c r="H1377"/>
      <c r="I1377"/>
      <c r="J1377"/>
      <c r="K1377"/>
      <c r="L1377"/>
      <c r="M1377"/>
    </row>
    <row r="1378" spans="3:13" x14ac:dyDescent="0.25">
      <c r="C1378"/>
      <c r="D1378"/>
      <c r="E1378"/>
      <c r="F1378"/>
      <c r="G1378"/>
      <c r="H1378"/>
      <c r="I1378"/>
      <c r="J1378"/>
      <c r="K1378"/>
      <c r="L1378"/>
      <c r="M1378"/>
    </row>
    <row r="1379" spans="3:13" x14ac:dyDescent="0.25">
      <c r="C1379"/>
      <c r="D1379"/>
      <c r="E1379"/>
      <c r="F1379"/>
      <c r="G1379"/>
      <c r="H1379"/>
      <c r="I1379"/>
      <c r="J1379"/>
      <c r="K1379"/>
      <c r="L1379"/>
      <c r="M1379"/>
    </row>
    <row r="1380" spans="3:13" x14ac:dyDescent="0.25">
      <c r="C1380"/>
      <c r="D1380"/>
      <c r="E1380"/>
      <c r="F1380"/>
      <c r="G1380"/>
      <c r="H1380"/>
      <c r="I1380"/>
      <c r="J1380"/>
      <c r="K1380"/>
      <c r="L1380"/>
      <c r="M1380"/>
    </row>
    <row r="1381" spans="3:13" x14ac:dyDescent="0.25">
      <c r="C1381"/>
      <c r="D1381"/>
      <c r="E1381"/>
      <c r="F1381"/>
      <c r="G1381"/>
      <c r="H1381"/>
      <c r="I1381"/>
      <c r="J1381"/>
      <c r="K1381"/>
      <c r="L1381"/>
      <c r="M1381"/>
    </row>
    <row r="1382" spans="3:13" x14ac:dyDescent="0.25">
      <c r="C1382"/>
      <c r="D1382"/>
      <c r="E1382"/>
      <c r="F1382"/>
      <c r="G1382"/>
      <c r="H1382"/>
      <c r="I1382"/>
      <c r="J1382"/>
      <c r="K1382"/>
      <c r="L1382"/>
      <c r="M1382"/>
    </row>
    <row r="1383" spans="3:13" x14ac:dyDescent="0.25">
      <c r="C1383"/>
      <c r="D1383"/>
      <c r="E1383"/>
      <c r="F1383"/>
      <c r="G1383"/>
      <c r="H1383"/>
      <c r="I1383"/>
      <c r="J1383"/>
      <c r="K1383"/>
      <c r="L1383"/>
      <c r="M1383"/>
    </row>
    <row r="1384" spans="3:13" x14ac:dyDescent="0.25">
      <c r="C1384"/>
      <c r="D1384"/>
      <c r="E1384"/>
      <c r="F1384"/>
      <c r="G1384"/>
      <c r="H1384"/>
      <c r="I1384"/>
      <c r="J1384"/>
      <c r="K1384"/>
      <c r="L1384"/>
      <c r="M1384"/>
    </row>
    <row r="1385" spans="3:13" x14ac:dyDescent="0.25">
      <c r="C1385"/>
      <c r="D1385"/>
      <c r="E1385"/>
      <c r="F1385"/>
      <c r="G1385"/>
      <c r="H1385"/>
      <c r="I1385"/>
      <c r="J1385"/>
      <c r="K1385"/>
      <c r="L1385"/>
      <c r="M1385"/>
    </row>
    <row r="1386" spans="3:13" x14ac:dyDescent="0.25">
      <c r="C1386"/>
      <c r="D1386"/>
      <c r="E1386"/>
      <c r="F1386"/>
      <c r="G1386"/>
      <c r="H1386"/>
      <c r="I1386"/>
      <c r="J1386"/>
      <c r="K1386"/>
      <c r="L1386"/>
      <c r="M1386"/>
    </row>
    <row r="1387" spans="3:13" x14ac:dyDescent="0.25">
      <c r="C1387"/>
      <c r="D1387"/>
      <c r="E1387"/>
      <c r="F1387"/>
      <c r="G1387"/>
      <c r="H1387"/>
      <c r="I1387"/>
      <c r="J1387"/>
      <c r="K1387"/>
      <c r="L1387"/>
      <c r="M1387"/>
    </row>
    <row r="1388" spans="3:13" x14ac:dyDescent="0.25">
      <c r="C1388"/>
      <c r="D1388"/>
      <c r="E1388"/>
      <c r="F1388"/>
      <c r="G1388"/>
      <c r="H1388"/>
      <c r="I1388"/>
      <c r="J1388"/>
      <c r="K1388"/>
      <c r="L1388"/>
      <c r="M1388"/>
    </row>
    <row r="1389" spans="3:13" x14ac:dyDescent="0.25">
      <c r="C1389"/>
      <c r="D1389"/>
      <c r="E1389"/>
      <c r="F1389"/>
      <c r="G1389"/>
      <c r="H1389"/>
      <c r="I1389"/>
      <c r="J1389"/>
      <c r="K1389"/>
      <c r="L1389"/>
      <c r="M1389"/>
    </row>
    <row r="1390" spans="3:13" x14ac:dyDescent="0.25">
      <c r="C1390"/>
      <c r="D1390"/>
      <c r="E1390"/>
      <c r="F1390"/>
      <c r="G1390"/>
      <c r="H1390"/>
      <c r="I1390"/>
      <c r="J1390"/>
      <c r="K1390"/>
      <c r="L1390"/>
      <c r="M1390"/>
    </row>
    <row r="1391" spans="3:13" x14ac:dyDescent="0.25">
      <c r="C1391"/>
      <c r="D1391"/>
      <c r="E1391"/>
      <c r="F1391"/>
      <c r="G1391"/>
      <c r="H1391"/>
      <c r="I1391"/>
      <c r="J1391"/>
      <c r="K1391"/>
      <c r="L1391"/>
      <c r="M1391"/>
    </row>
    <row r="1392" spans="3:13" x14ac:dyDescent="0.25">
      <c r="C1392"/>
      <c r="D1392"/>
      <c r="E1392"/>
      <c r="F1392"/>
      <c r="G1392"/>
      <c r="H1392"/>
      <c r="I1392"/>
      <c r="J1392"/>
      <c r="K1392"/>
      <c r="L1392"/>
      <c r="M1392"/>
    </row>
    <row r="1393" spans="3:13" x14ac:dyDescent="0.25">
      <c r="C1393"/>
      <c r="D1393"/>
      <c r="E1393"/>
      <c r="F1393"/>
      <c r="G1393"/>
      <c r="H1393"/>
      <c r="I1393"/>
      <c r="J1393"/>
      <c r="K1393"/>
      <c r="L1393"/>
      <c r="M1393"/>
    </row>
    <row r="1394" spans="3:13" x14ac:dyDescent="0.25">
      <c r="C1394"/>
      <c r="D1394"/>
      <c r="E1394"/>
      <c r="F1394"/>
      <c r="G1394"/>
      <c r="H1394"/>
      <c r="I1394"/>
      <c r="J1394"/>
      <c r="K1394"/>
      <c r="L1394"/>
      <c r="M1394"/>
    </row>
    <row r="1395" spans="3:13" x14ac:dyDescent="0.25">
      <c r="C1395"/>
      <c r="D1395"/>
      <c r="E1395"/>
      <c r="F1395"/>
      <c r="G1395"/>
      <c r="H1395"/>
      <c r="I1395"/>
      <c r="J1395"/>
      <c r="K1395"/>
      <c r="L1395"/>
      <c r="M1395"/>
    </row>
    <row r="1396" spans="3:13" x14ac:dyDescent="0.25">
      <c r="C1396"/>
      <c r="D1396"/>
      <c r="E1396"/>
      <c r="F1396"/>
      <c r="G1396"/>
      <c r="H1396"/>
      <c r="I1396"/>
      <c r="J1396"/>
      <c r="K1396"/>
      <c r="L1396"/>
      <c r="M1396"/>
    </row>
    <row r="1397" spans="3:13" x14ac:dyDescent="0.25">
      <c r="C1397"/>
      <c r="D1397"/>
      <c r="E1397"/>
      <c r="F1397"/>
      <c r="G1397"/>
      <c r="H1397"/>
      <c r="I1397"/>
      <c r="J1397"/>
      <c r="K1397"/>
      <c r="L1397"/>
      <c r="M1397"/>
    </row>
    <row r="1398" spans="3:13" x14ac:dyDescent="0.25">
      <c r="C1398"/>
      <c r="D1398"/>
      <c r="E1398"/>
      <c r="F1398"/>
      <c r="G1398"/>
      <c r="H1398"/>
      <c r="I1398"/>
      <c r="J1398"/>
      <c r="K1398"/>
      <c r="L1398"/>
      <c r="M1398"/>
    </row>
    <row r="1399" spans="3:13" x14ac:dyDescent="0.25">
      <c r="C1399"/>
      <c r="D1399"/>
      <c r="E1399"/>
      <c r="F1399"/>
      <c r="G1399"/>
      <c r="H1399"/>
      <c r="I1399"/>
      <c r="J1399"/>
      <c r="K1399"/>
      <c r="L1399"/>
      <c r="M1399"/>
    </row>
    <row r="1400" spans="3:13" x14ac:dyDescent="0.25">
      <c r="C1400"/>
      <c r="D1400"/>
      <c r="E1400"/>
      <c r="F1400"/>
      <c r="G1400"/>
      <c r="H1400"/>
      <c r="I1400"/>
      <c r="J1400"/>
      <c r="K1400"/>
      <c r="L1400"/>
      <c r="M1400"/>
    </row>
    <row r="1401" spans="3:13" x14ac:dyDescent="0.25">
      <c r="C1401"/>
      <c r="D1401"/>
      <c r="E1401"/>
      <c r="F1401"/>
      <c r="G1401"/>
      <c r="H1401"/>
      <c r="I1401"/>
      <c r="J1401"/>
      <c r="K1401"/>
      <c r="L1401"/>
      <c r="M1401"/>
    </row>
    <row r="1402" spans="3:13" x14ac:dyDescent="0.25">
      <c r="C1402"/>
      <c r="D1402"/>
      <c r="E1402"/>
      <c r="F1402"/>
      <c r="G1402"/>
      <c r="H1402"/>
      <c r="I1402"/>
      <c r="J1402"/>
      <c r="K1402"/>
      <c r="L1402"/>
      <c r="M1402"/>
    </row>
    <row r="1403" spans="3:13" x14ac:dyDescent="0.25">
      <c r="C1403"/>
      <c r="D1403"/>
      <c r="E1403"/>
      <c r="F1403"/>
      <c r="G1403"/>
      <c r="H1403"/>
      <c r="I1403"/>
      <c r="J1403"/>
      <c r="K1403"/>
      <c r="L1403"/>
      <c r="M1403"/>
    </row>
    <row r="1404" spans="3:13" x14ac:dyDescent="0.25">
      <c r="C1404"/>
      <c r="D1404"/>
      <c r="E1404"/>
      <c r="F1404"/>
      <c r="G1404"/>
      <c r="H1404"/>
      <c r="I1404"/>
      <c r="J1404"/>
      <c r="K1404"/>
      <c r="L1404"/>
      <c r="M1404"/>
    </row>
    <row r="1405" spans="3:13" x14ac:dyDescent="0.25">
      <c r="C1405"/>
      <c r="D1405"/>
      <c r="E1405"/>
      <c r="F1405"/>
      <c r="G1405"/>
      <c r="H1405"/>
      <c r="I1405"/>
      <c r="J1405"/>
      <c r="K1405"/>
      <c r="L1405"/>
      <c r="M1405"/>
    </row>
    <row r="1406" spans="3:13" x14ac:dyDescent="0.25">
      <c r="C1406"/>
      <c r="D1406"/>
      <c r="E1406"/>
      <c r="F1406"/>
      <c r="G1406"/>
      <c r="H1406"/>
      <c r="I1406"/>
      <c r="J1406"/>
      <c r="K1406"/>
      <c r="L1406"/>
      <c r="M1406"/>
    </row>
    <row r="1407" spans="3:13" x14ac:dyDescent="0.25">
      <c r="C1407"/>
      <c r="D1407"/>
      <c r="E1407"/>
      <c r="F1407"/>
      <c r="G1407"/>
      <c r="H1407"/>
      <c r="I1407"/>
      <c r="J1407"/>
      <c r="K1407"/>
      <c r="L1407"/>
      <c r="M1407"/>
    </row>
    <row r="1408" spans="3:13" x14ac:dyDescent="0.25">
      <c r="C1408"/>
      <c r="D1408"/>
      <c r="E1408"/>
      <c r="F1408"/>
      <c r="G1408"/>
      <c r="H1408"/>
      <c r="I1408"/>
      <c r="J1408"/>
      <c r="K1408"/>
      <c r="L1408"/>
      <c r="M1408"/>
    </row>
    <row r="1409" spans="3:13" x14ac:dyDescent="0.25">
      <c r="C1409"/>
      <c r="D1409"/>
      <c r="E1409"/>
      <c r="F1409"/>
      <c r="G1409"/>
      <c r="H1409"/>
      <c r="I1409"/>
      <c r="J1409"/>
      <c r="K1409"/>
      <c r="L1409"/>
      <c r="M1409"/>
    </row>
    <row r="1410" spans="3:13" x14ac:dyDescent="0.25">
      <c r="C1410"/>
      <c r="D1410"/>
      <c r="E1410"/>
      <c r="F1410"/>
      <c r="G1410"/>
      <c r="H1410"/>
      <c r="I1410"/>
      <c r="J1410"/>
      <c r="K1410"/>
      <c r="L1410"/>
      <c r="M1410"/>
    </row>
    <row r="1411" spans="3:13" x14ac:dyDescent="0.25">
      <c r="C1411"/>
      <c r="D1411"/>
      <c r="E1411"/>
      <c r="F1411"/>
      <c r="G1411"/>
      <c r="H1411"/>
      <c r="I1411"/>
      <c r="J1411"/>
      <c r="K1411"/>
      <c r="L1411"/>
      <c r="M1411"/>
    </row>
    <row r="1412" spans="3:13" x14ac:dyDescent="0.25">
      <c r="C1412"/>
      <c r="D1412"/>
      <c r="E1412"/>
      <c r="F1412"/>
      <c r="G1412"/>
      <c r="H1412"/>
      <c r="I1412"/>
      <c r="J1412"/>
      <c r="K1412"/>
      <c r="L1412"/>
      <c r="M1412"/>
    </row>
    <row r="1413" spans="3:13" x14ac:dyDescent="0.25">
      <c r="C1413"/>
      <c r="D1413"/>
      <c r="E1413"/>
      <c r="F1413"/>
      <c r="G1413"/>
      <c r="H1413"/>
      <c r="I1413"/>
      <c r="J1413"/>
      <c r="K1413"/>
      <c r="L1413"/>
      <c r="M1413"/>
    </row>
    <row r="1414" spans="3:13" x14ac:dyDescent="0.25">
      <c r="C1414"/>
      <c r="D1414"/>
      <c r="E1414"/>
      <c r="F1414"/>
      <c r="G1414"/>
      <c r="H1414"/>
      <c r="I1414"/>
      <c r="J1414"/>
      <c r="K1414"/>
      <c r="L1414"/>
      <c r="M1414"/>
    </row>
    <row r="1415" spans="3:13" x14ac:dyDescent="0.25">
      <c r="C1415"/>
      <c r="D1415"/>
      <c r="E1415"/>
      <c r="F1415"/>
      <c r="G1415"/>
      <c r="H1415"/>
      <c r="I1415"/>
      <c r="J1415"/>
      <c r="K1415"/>
      <c r="L1415"/>
      <c r="M1415"/>
    </row>
    <row r="1416" spans="3:13" x14ac:dyDescent="0.25">
      <c r="C1416"/>
      <c r="D1416"/>
      <c r="E1416"/>
      <c r="F1416"/>
      <c r="G1416"/>
      <c r="H1416"/>
      <c r="I1416"/>
      <c r="J1416"/>
      <c r="K1416"/>
      <c r="L1416"/>
      <c r="M1416"/>
    </row>
    <row r="1417" spans="3:13" x14ac:dyDescent="0.25">
      <c r="C1417"/>
      <c r="D1417"/>
      <c r="E1417"/>
      <c r="F1417"/>
      <c r="G1417"/>
      <c r="H1417"/>
      <c r="I1417"/>
      <c r="J1417"/>
      <c r="K1417"/>
      <c r="L1417"/>
      <c r="M1417"/>
    </row>
    <row r="1418" spans="3:13" x14ac:dyDescent="0.25">
      <c r="C1418"/>
      <c r="D1418"/>
      <c r="E1418"/>
      <c r="F1418"/>
      <c r="G1418"/>
      <c r="H1418"/>
      <c r="I1418"/>
      <c r="J1418"/>
      <c r="K1418"/>
      <c r="L1418"/>
      <c r="M1418"/>
    </row>
    <row r="1419" spans="3:13" x14ac:dyDescent="0.25">
      <c r="C1419"/>
      <c r="D1419"/>
      <c r="E1419"/>
      <c r="F1419"/>
      <c r="G1419"/>
      <c r="H1419"/>
      <c r="I1419"/>
      <c r="J1419"/>
      <c r="K1419"/>
      <c r="L1419"/>
      <c r="M1419"/>
    </row>
    <row r="1420" spans="3:13" x14ac:dyDescent="0.25">
      <c r="C1420"/>
      <c r="D1420"/>
      <c r="E1420"/>
      <c r="F1420"/>
      <c r="G1420"/>
      <c r="H1420"/>
      <c r="I1420"/>
      <c r="J1420"/>
      <c r="K1420"/>
      <c r="L1420"/>
      <c r="M1420"/>
    </row>
    <row r="1421" spans="3:13" x14ac:dyDescent="0.25">
      <c r="C1421"/>
      <c r="D1421"/>
      <c r="E1421"/>
      <c r="F1421"/>
      <c r="G1421"/>
      <c r="H1421"/>
      <c r="I1421"/>
      <c r="J1421"/>
      <c r="K1421"/>
      <c r="L1421"/>
      <c r="M1421"/>
    </row>
    <row r="1422" spans="3:13" x14ac:dyDescent="0.25">
      <c r="C1422"/>
      <c r="D1422"/>
      <c r="E1422"/>
      <c r="F1422"/>
      <c r="G1422"/>
      <c r="H1422"/>
      <c r="I1422"/>
      <c r="J1422"/>
      <c r="K1422"/>
      <c r="L1422"/>
      <c r="M1422"/>
    </row>
    <row r="1423" spans="3:13" x14ac:dyDescent="0.25">
      <c r="C1423"/>
      <c r="D1423"/>
      <c r="E1423"/>
      <c r="F1423"/>
      <c r="G1423"/>
      <c r="H1423"/>
      <c r="I1423"/>
      <c r="J1423"/>
      <c r="K1423"/>
      <c r="L1423"/>
      <c r="M1423"/>
    </row>
    <row r="1424" spans="3:13" x14ac:dyDescent="0.25">
      <c r="C1424"/>
      <c r="D1424"/>
      <c r="E1424"/>
      <c r="F1424"/>
      <c r="G1424"/>
      <c r="H1424"/>
      <c r="I1424"/>
      <c r="J1424"/>
      <c r="K1424"/>
      <c r="L1424"/>
      <c r="M1424"/>
    </row>
    <row r="1425" spans="3:13" x14ac:dyDescent="0.25">
      <c r="C1425"/>
      <c r="D1425"/>
      <c r="E1425"/>
      <c r="F1425"/>
      <c r="G1425"/>
      <c r="H1425"/>
      <c r="I1425"/>
      <c r="J1425"/>
      <c r="K1425"/>
      <c r="L1425"/>
      <c r="M1425"/>
    </row>
    <row r="1426" spans="3:13" x14ac:dyDescent="0.25">
      <c r="C1426"/>
      <c r="D1426"/>
      <c r="E1426"/>
      <c r="F1426"/>
      <c r="G1426"/>
      <c r="H1426"/>
      <c r="I1426"/>
      <c r="J1426"/>
      <c r="K1426"/>
      <c r="L1426"/>
      <c r="M1426"/>
    </row>
    <row r="1427" spans="3:13" x14ac:dyDescent="0.25">
      <c r="C1427"/>
      <c r="D1427"/>
      <c r="E1427"/>
      <c r="F1427"/>
      <c r="G1427"/>
      <c r="H1427"/>
      <c r="I1427"/>
      <c r="J1427"/>
      <c r="K1427"/>
      <c r="L1427"/>
      <c r="M1427"/>
    </row>
    <row r="1428" spans="3:13" x14ac:dyDescent="0.25">
      <c r="C1428"/>
      <c r="D1428"/>
      <c r="E1428"/>
      <c r="F1428"/>
      <c r="G1428"/>
      <c r="H1428"/>
      <c r="I1428"/>
      <c r="J1428"/>
      <c r="K1428"/>
      <c r="L1428"/>
      <c r="M1428"/>
    </row>
    <row r="1429" spans="3:13" x14ac:dyDescent="0.25">
      <c r="C1429"/>
      <c r="D1429"/>
      <c r="E1429"/>
      <c r="F1429"/>
      <c r="G1429"/>
      <c r="H1429"/>
      <c r="I1429"/>
      <c r="J1429"/>
      <c r="K1429"/>
      <c r="L1429"/>
      <c r="M1429"/>
    </row>
    <row r="1430" spans="3:13" x14ac:dyDescent="0.25">
      <c r="C1430"/>
      <c r="D1430"/>
      <c r="E1430"/>
      <c r="F1430"/>
      <c r="G1430"/>
      <c r="H1430"/>
      <c r="I1430"/>
      <c r="J1430"/>
      <c r="K1430"/>
      <c r="L1430"/>
      <c r="M1430"/>
    </row>
    <row r="1431" spans="3:13" x14ac:dyDescent="0.25">
      <c r="C1431"/>
      <c r="D1431"/>
      <c r="E1431"/>
      <c r="F1431"/>
      <c r="G1431"/>
      <c r="H1431"/>
      <c r="I1431"/>
      <c r="J1431"/>
      <c r="K1431"/>
      <c r="L1431"/>
      <c r="M1431"/>
    </row>
    <row r="1432" spans="3:13" x14ac:dyDescent="0.25">
      <c r="C1432"/>
      <c r="D1432"/>
      <c r="E1432"/>
      <c r="F1432"/>
      <c r="G1432"/>
      <c r="H1432"/>
      <c r="I1432"/>
      <c r="J1432"/>
      <c r="K1432"/>
      <c r="L1432"/>
      <c r="M1432"/>
    </row>
    <row r="1433" spans="3:13" x14ac:dyDescent="0.25">
      <c r="C1433"/>
      <c r="D1433"/>
      <c r="E1433"/>
      <c r="F1433"/>
      <c r="G1433"/>
      <c r="H1433"/>
      <c r="I1433"/>
      <c r="J1433"/>
      <c r="K1433"/>
      <c r="L1433"/>
      <c r="M1433"/>
    </row>
    <row r="1434" spans="3:13" x14ac:dyDescent="0.25">
      <c r="C1434"/>
      <c r="D1434"/>
      <c r="E1434"/>
      <c r="F1434"/>
      <c r="G1434"/>
      <c r="H1434"/>
      <c r="I1434"/>
      <c r="J1434"/>
      <c r="K1434"/>
      <c r="L1434"/>
      <c r="M1434"/>
    </row>
    <row r="1435" spans="3:13" x14ac:dyDescent="0.25">
      <c r="C1435"/>
      <c r="D1435"/>
      <c r="E1435"/>
      <c r="F1435"/>
      <c r="G1435"/>
      <c r="H1435"/>
      <c r="I1435"/>
      <c r="J1435"/>
      <c r="K1435"/>
      <c r="L1435"/>
      <c r="M1435"/>
    </row>
    <row r="1436" spans="3:13" x14ac:dyDescent="0.25">
      <c r="C1436"/>
      <c r="D1436"/>
      <c r="E1436"/>
      <c r="F1436"/>
      <c r="G1436"/>
      <c r="H1436"/>
      <c r="I1436"/>
      <c r="J1436"/>
      <c r="K1436"/>
      <c r="L1436"/>
      <c r="M1436"/>
    </row>
    <row r="1437" spans="3:13" x14ac:dyDescent="0.25">
      <c r="C1437"/>
      <c r="D1437"/>
      <c r="E1437"/>
      <c r="F1437"/>
      <c r="G1437"/>
      <c r="H1437"/>
      <c r="I1437"/>
      <c r="J1437"/>
      <c r="K1437"/>
      <c r="L1437"/>
      <c r="M1437"/>
    </row>
    <row r="1438" spans="3:13" x14ac:dyDescent="0.25">
      <c r="C1438"/>
      <c r="D1438"/>
      <c r="E1438"/>
      <c r="F1438"/>
      <c r="G1438"/>
      <c r="H1438"/>
      <c r="I1438"/>
      <c r="J1438"/>
      <c r="K1438"/>
      <c r="L1438"/>
      <c r="M1438"/>
    </row>
    <row r="1439" spans="3:13" x14ac:dyDescent="0.25">
      <c r="C1439"/>
      <c r="D1439"/>
      <c r="E1439"/>
      <c r="F1439"/>
      <c r="G1439"/>
      <c r="H1439"/>
      <c r="I1439"/>
      <c r="J1439"/>
      <c r="K1439"/>
      <c r="L1439"/>
      <c r="M1439"/>
    </row>
    <row r="1440" spans="3:13" x14ac:dyDescent="0.25">
      <c r="C1440"/>
      <c r="D1440"/>
      <c r="E1440"/>
      <c r="F1440"/>
      <c r="G1440"/>
      <c r="H1440"/>
      <c r="I1440"/>
      <c r="J1440"/>
      <c r="K1440"/>
      <c r="L1440"/>
      <c r="M1440"/>
    </row>
    <row r="1441" spans="3:13" x14ac:dyDescent="0.25">
      <c r="C1441"/>
      <c r="D1441"/>
      <c r="E1441"/>
      <c r="F1441"/>
      <c r="G1441"/>
      <c r="H1441"/>
      <c r="I1441"/>
      <c r="J1441"/>
      <c r="K1441"/>
      <c r="L1441"/>
      <c r="M1441"/>
    </row>
    <row r="1442" spans="3:13" x14ac:dyDescent="0.25">
      <c r="C1442"/>
      <c r="D1442"/>
      <c r="E1442"/>
      <c r="F1442"/>
      <c r="G1442"/>
      <c r="H1442"/>
      <c r="I1442"/>
      <c r="J1442"/>
      <c r="K1442"/>
      <c r="L1442"/>
      <c r="M1442"/>
    </row>
    <row r="1443" spans="3:13" x14ac:dyDescent="0.25">
      <c r="C1443"/>
      <c r="D1443"/>
      <c r="E1443"/>
      <c r="F1443"/>
      <c r="G1443"/>
      <c r="H1443"/>
      <c r="I1443"/>
      <c r="J1443"/>
      <c r="K1443"/>
      <c r="L1443"/>
      <c r="M1443"/>
    </row>
    <row r="1444" spans="3:13" x14ac:dyDescent="0.25">
      <c r="C1444"/>
      <c r="D1444"/>
      <c r="E1444"/>
      <c r="F1444"/>
      <c r="G1444"/>
      <c r="H1444"/>
      <c r="I1444"/>
      <c r="J1444"/>
      <c r="K1444"/>
      <c r="L1444"/>
      <c r="M1444"/>
    </row>
    <row r="1445" spans="3:13" x14ac:dyDescent="0.25">
      <c r="C1445"/>
      <c r="D1445"/>
      <c r="E1445"/>
      <c r="F1445"/>
      <c r="G1445"/>
      <c r="H1445"/>
      <c r="I1445"/>
      <c r="J1445"/>
      <c r="K1445"/>
      <c r="L1445"/>
      <c r="M1445"/>
    </row>
    <row r="1446" spans="3:13" x14ac:dyDescent="0.25">
      <c r="C1446"/>
      <c r="D1446"/>
      <c r="E1446"/>
      <c r="F1446"/>
      <c r="G1446"/>
      <c r="H1446"/>
      <c r="I1446"/>
      <c r="J1446"/>
      <c r="K1446"/>
      <c r="L1446"/>
      <c r="M1446"/>
    </row>
    <row r="1447" spans="3:13" x14ac:dyDescent="0.25">
      <c r="C1447"/>
      <c r="D1447"/>
      <c r="E1447"/>
      <c r="F1447"/>
      <c r="G1447"/>
      <c r="H1447"/>
      <c r="I1447"/>
      <c r="J1447"/>
      <c r="K1447"/>
      <c r="L1447"/>
      <c r="M1447"/>
    </row>
    <row r="1448" spans="3:13" x14ac:dyDescent="0.25">
      <c r="C1448"/>
      <c r="D1448"/>
      <c r="E1448"/>
      <c r="F1448"/>
      <c r="G1448"/>
      <c r="H1448"/>
      <c r="I1448"/>
      <c r="J1448"/>
      <c r="K1448"/>
      <c r="L1448"/>
      <c r="M1448"/>
    </row>
    <row r="1449" spans="3:13" x14ac:dyDescent="0.25">
      <c r="C1449"/>
      <c r="D1449"/>
      <c r="E1449"/>
      <c r="F1449"/>
      <c r="G1449"/>
      <c r="H1449"/>
      <c r="I1449"/>
      <c r="J1449"/>
      <c r="K1449"/>
      <c r="L1449"/>
      <c r="M1449"/>
    </row>
    <row r="1450" spans="3:13" x14ac:dyDescent="0.25">
      <c r="C1450"/>
      <c r="D1450"/>
      <c r="E1450"/>
      <c r="F1450"/>
      <c r="G1450"/>
      <c r="H1450"/>
      <c r="I1450"/>
      <c r="J1450"/>
      <c r="K1450"/>
      <c r="L1450"/>
      <c r="M1450"/>
    </row>
    <row r="1451" spans="3:13" x14ac:dyDescent="0.25">
      <c r="C1451"/>
      <c r="D1451"/>
      <c r="E1451"/>
      <c r="F1451"/>
      <c r="G1451"/>
      <c r="H1451"/>
      <c r="I1451"/>
      <c r="J1451"/>
      <c r="K1451"/>
      <c r="L1451"/>
      <c r="M1451"/>
    </row>
    <row r="1452" spans="3:13" x14ac:dyDescent="0.25">
      <c r="C1452"/>
      <c r="D1452"/>
      <c r="E1452"/>
      <c r="F1452"/>
      <c r="G1452"/>
      <c r="H1452"/>
      <c r="I1452"/>
      <c r="J1452"/>
      <c r="K1452"/>
      <c r="L1452"/>
      <c r="M1452"/>
    </row>
    <row r="1453" spans="3:13" x14ac:dyDescent="0.25">
      <c r="C1453"/>
      <c r="D1453"/>
      <c r="E1453"/>
      <c r="F1453"/>
      <c r="G1453"/>
      <c r="H1453"/>
      <c r="I1453"/>
      <c r="J1453"/>
      <c r="K1453"/>
      <c r="L1453"/>
      <c r="M1453"/>
    </row>
    <row r="1454" spans="3:13" x14ac:dyDescent="0.25">
      <c r="C1454"/>
      <c r="D1454"/>
      <c r="E1454"/>
      <c r="F1454"/>
      <c r="G1454"/>
      <c r="H1454"/>
      <c r="I1454"/>
      <c r="J1454"/>
      <c r="K1454"/>
      <c r="L1454"/>
      <c r="M1454"/>
    </row>
    <row r="1455" spans="3:13" x14ac:dyDescent="0.25">
      <c r="C1455"/>
      <c r="D1455"/>
      <c r="E1455"/>
      <c r="F1455"/>
      <c r="G1455"/>
      <c r="H1455"/>
      <c r="I1455"/>
      <c r="J1455"/>
      <c r="K1455"/>
      <c r="L1455"/>
      <c r="M1455"/>
    </row>
    <row r="1456" spans="3:13" x14ac:dyDescent="0.25">
      <c r="C1456"/>
      <c r="D1456"/>
      <c r="E1456"/>
      <c r="F1456"/>
      <c r="G1456"/>
      <c r="H1456"/>
      <c r="I1456"/>
      <c r="J1456"/>
      <c r="K1456"/>
      <c r="L1456"/>
      <c r="M1456"/>
    </row>
    <row r="1457" spans="3:13" x14ac:dyDescent="0.25">
      <c r="C1457"/>
      <c r="D1457"/>
      <c r="E1457"/>
      <c r="F1457"/>
      <c r="G1457"/>
      <c r="H1457"/>
      <c r="I1457"/>
      <c r="J1457"/>
      <c r="K1457"/>
      <c r="L1457"/>
      <c r="M1457"/>
    </row>
    <row r="1458" spans="3:13" x14ac:dyDescent="0.25">
      <c r="C1458"/>
      <c r="D1458"/>
      <c r="E1458"/>
      <c r="F1458"/>
      <c r="G1458"/>
      <c r="H1458"/>
      <c r="I1458"/>
      <c r="J1458"/>
      <c r="K1458"/>
      <c r="L1458"/>
      <c r="M1458"/>
    </row>
    <row r="1459" spans="3:13" x14ac:dyDescent="0.25">
      <c r="C1459"/>
      <c r="D1459"/>
      <c r="E1459"/>
      <c r="F1459"/>
      <c r="G1459"/>
      <c r="H1459"/>
      <c r="I1459"/>
      <c r="J1459"/>
      <c r="K1459"/>
      <c r="L1459"/>
      <c r="M1459"/>
    </row>
    <row r="1460" spans="3:13" x14ac:dyDescent="0.25">
      <c r="C1460"/>
      <c r="D1460"/>
      <c r="E1460"/>
      <c r="F1460"/>
      <c r="G1460"/>
      <c r="H1460"/>
      <c r="I1460"/>
      <c r="J1460"/>
      <c r="K1460"/>
      <c r="L1460"/>
      <c r="M1460"/>
    </row>
    <row r="1461" spans="3:13" x14ac:dyDescent="0.25">
      <c r="C1461"/>
      <c r="D1461"/>
      <c r="E1461"/>
      <c r="F1461"/>
      <c r="G1461"/>
      <c r="H1461"/>
      <c r="I1461"/>
      <c r="J1461"/>
      <c r="K1461"/>
      <c r="L1461"/>
      <c r="M1461"/>
    </row>
    <row r="1462" spans="3:13" x14ac:dyDescent="0.25">
      <c r="C1462"/>
      <c r="D1462"/>
      <c r="E1462"/>
      <c r="F1462"/>
      <c r="G1462"/>
      <c r="H1462"/>
      <c r="I1462"/>
      <c r="J1462"/>
      <c r="K1462"/>
      <c r="L1462"/>
      <c r="M1462"/>
    </row>
    <row r="1463" spans="3:13" x14ac:dyDescent="0.25">
      <c r="C1463"/>
      <c r="D1463"/>
      <c r="E1463"/>
      <c r="F1463"/>
      <c r="G1463"/>
      <c r="H1463"/>
      <c r="I1463"/>
      <c r="J1463"/>
      <c r="K1463"/>
      <c r="L1463"/>
      <c r="M1463"/>
    </row>
    <row r="1464" spans="3:13" x14ac:dyDescent="0.25">
      <c r="C1464"/>
      <c r="D1464"/>
      <c r="E1464"/>
      <c r="F1464"/>
      <c r="G1464"/>
      <c r="H1464"/>
      <c r="I1464"/>
      <c r="J1464"/>
      <c r="K1464"/>
      <c r="L1464"/>
      <c r="M1464"/>
    </row>
    <row r="1465" spans="3:13" x14ac:dyDescent="0.25">
      <c r="C1465"/>
      <c r="D1465"/>
      <c r="E1465"/>
      <c r="F1465"/>
      <c r="G1465"/>
      <c r="H1465"/>
      <c r="I1465"/>
      <c r="J1465"/>
      <c r="K1465"/>
      <c r="L1465"/>
      <c r="M1465"/>
    </row>
    <row r="1466" spans="3:13" x14ac:dyDescent="0.25">
      <c r="C1466"/>
      <c r="D1466"/>
      <c r="E1466"/>
      <c r="F1466"/>
      <c r="G1466"/>
      <c r="H1466"/>
      <c r="I1466"/>
      <c r="J1466"/>
      <c r="K1466"/>
      <c r="L1466"/>
      <c r="M1466"/>
    </row>
    <row r="1467" spans="3:13" x14ac:dyDescent="0.25">
      <c r="C1467"/>
      <c r="D1467"/>
      <c r="E1467"/>
      <c r="F1467"/>
      <c r="G1467"/>
      <c r="H1467"/>
      <c r="I1467"/>
      <c r="J1467"/>
      <c r="K1467"/>
      <c r="L1467"/>
      <c r="M1467"/>
    </row>
    <row r="1468" spans="3:13" x14ac:dyDescent="0.25">
      <c r="C1468"/>
      <c r="D1468"/>
      <c r="E1468"/>
      <c r="F1468"/>
      <c r="G1468"/>
      <c r="H1468"/>
      <c r="I1468"/>
      <c r="J1468"/>
      <c r="K1468"/>
      <c r="L1468"/>
      <c r="M1468"/>
    </row>
    <row r="1469" spans="3:13" x14ac:dyDescent="0.25">
      <c r="C1469"/>
      <c r="D1469"/>
      <c r="E1469"/>
      <c r="F1469"/>
      <c r="G1469"/>
      <c r="H1469"/>
      <c r="I1469"/>
      <c r="J1469"/>
      <c r="K1469"/>
      <c r="L1469"/>
      <c r="M1469"/>
    </row>
    <row r="1470" spans="3:13" x14ac:dyDescent="0.25">
      <c r="C1470"/>
      <c r="D1470"/>
      <c r="E1470"/>
      <c r="F1470"/>
      <c r="G1470"/>
      <c r="H1470"/>
      <c r="I1470"/>
      <c r="J1470"/>
      <c r="K1470"/>
      <c r="L1470"/>
      <c r="M1470"/>
    </row>
    <row r="1471" spans="3:13" x14ac:dyDescent="0.25">
      <c r="C1471"/>
      <c r="D1471"/>
      <c r="E1471"/>
      <c r="F1471"/>
      <c r="G1471"/>
      <c r="H1471"/>
      <c r="I1471"/>
      <c r="J1471"/>
      <c r="K1471"/>
      <c r="L1471"/>
      <c r="M1471"/>
    </row>
    <row r="1472" spans="3:13" x14ac:dyDescent="0.25">
      <c r="C1472"/>
      <c r="D1472"/>
      <c r="E1472"/>
      <c r="F1472"/>
      <c r="G1472"/>
      <c r="H1472"/>
      <c r="I1472"/>
      <c r="J1472"/>
      <c r="K1472"/>
      <c r="L1472"/>
      <c r="M1472"/>
    </row>
    <row r="1473" spans="3:13" x14ac:dyDescent="0.25">
      <c r="C1473"/>
      <c r="D1473"/>
      <c r="E1473"/>
      <c r="F1473"/>
      <c r="G1473"/>
      <c r="H1473"/>
      <c r="I1473"/>
      <c r="J1473"/>
      <c r="K1473"/>
      <c r="L1473"/>
      <c r="M1473"/>
    </row>
    <row r="1474" spans="3:13" x14ac:dyDescent="0.25">
      <c r="C1474"/>
      <c r="D1474"/>
      <c r="E1474"/>
      <c r="F1474"/>
      <c r="G1474"/>
      <c r="H1474"/>
      <c r="I1474"/>
      <c r="J1474"/>
      <c r="K1474"/>
      <c r="L1474"/>
      <c r="M1474"/>
    </row>
    <row r="1475" spans="3:13" x14ac:dyDescent="0.25">
      <c r="C1475"/>
      <c r="D1475"/>
      <c r="E1475"/>
      <c r="F1475"/>
      <c r="G1475"/>
      <c r="H1475"/>
      <c r="I1475"/>
      <c r="J1475"/>
      <c r="K1475"/>
      <c r="L1475"/>
      <c r="M1475"/>
    </row>
    <row r="1476" spans="3:13" x14ac:dyDescent="0.25">
      <c r="C1476"/>
      <c r="D1476"/>
      <c r="E1476"/>
      <c r="F1476"/>
      <c r="G1476"/>
      <c r="H1476"/>
      <c r="I1476"/>
      <c r="J1476"/>
      <c r="K1476"/>
      <c r="L1476"/>
      <c r="M1476"/>
    </row>
    <row r="1477" spans="3:13" x14ac:dyDescent="0.25">
      <c r="C1477"/>
      <c r="D1477"/>
      <c r="E1477"/>
      <c r="F1477"/>
      <c r="G1477"/>
      <c r="H1477"/>
      <c r="I1477"/>
      <c r="J1477"/>
      <c r="K1477"/>
      <c r="L1477"/>
      <c r="M1477"/>
    </row>
    <row r="1478" spans="3:13" x14ac:dyDescent="0.25">
      <c r="C1478"/>
      <c r="D1478"/>
      <c r="E1478"/>
      <c r="F1478"/>
      <c r="G1478"/>
      <c r="H1478"/>
      <c r="I1478"/>
      <c r="J1478"/>
      <c r="K1478"/>
      <c r="L1478"/>
      <c r="M1478"/>
    </row>
    <row r="1479" spans="3:13" x14ac:dyDescent="0.25">
      <c r="C1479"/>
      <c r="D1479"/>
      <c r="E1479"/>
      <c r="F1479"/>
      <c r="G1479"/>
      <c r="H1479"/>
      <c r="I1479"/>
      <c r="J1479"/>
      <c r="K1479"/>
      <c r="L1479"/>
      <c r="M1479"/>
    </row>
    <row r="1480" spans="3:13" x14ac:dyDescent="0.25">
      <c r="C1480"/>
      <c r="D1480"/>
      <c r="E1480"/>
      <c r="F1480"/>
      <c r="G1480"/>
      <c r="H1480"/>
      <c r="I1480"/>
      <c r="J1480"/>
      <c r="K1480"/>
      <c r="L1480"/>
      <c r="M1480"/>
    </row>
    <row r="1481" spans="3:13" x14ac:dyDescent="0.25">
      <c r="C1481"/>
      <c r="D1481"/>
      <c r="E1481"/>
      <c r="F1481"/>
      <c r="G1481"/>
      <c r="H1481"/>
      <c r="I1481"/>
      <c r="J1481"/>
      <c r="K1481"/>
      <c r="L1481"/>
      <c r="M1481"/>
    </row>
    <row r="1482" spans="3:13" x14ac:dyDescent="0.25">
      <c r="C1482"/>
      <c r="D1482"/>
      <c r="E1482"/>
      <c r="F1482"/>
      <c r="G1482"/>
      <c r="H1482"/>
      <c r="I1482"/>
      <c r="J1482"/>
      <c r="K1482"/>
      <c r="L1482"/>
      <c r="M1482"/>
    </row>
    <row r="1483" spans="3:13" x14ac:dyDescent="0.25">
      <c r="C1483"/>
      <c r="D1483"/>
      <c r="E1483"/>
      <c r="F1483"/>
      <c r="G1483"/>
      <c r="H1483"/>
      <c r="I1483"/>
      <c r="J1483"/>
      <c r="K1483"/>
      <c r="L1483"/>
      <c r="M1483"/>
    </row>
    <row r="1484" spans="3:13" x14ac:dyDescent="0.25">
      <c r="C1484"/>
      <c r="D1484"/>
      <c r="E1484"/>
      <c r="F1484"/>
      <c r="G1484"/>
      <c r="H1484"/>
      <c r="I1484"/>
      <c r="J1484"/>
      <c r="K1484"/>
      <c r="L1484"/>
      <c r="M1484"/>
    </row>
    <row r="1485" spans="3:13" x14ac:dyDescent="0.25">
      <c r="C1485"/>
      <c r="D1485"/>
      <c r="E1485"/>
      <c r="F1485"/>
      <c r="G1485"/>
      <c r="H1485"/>
      <c r="I1485"/>
      <c r="J1485"/>
      <c r="K1485"/>
      <c r="L1485"/>
      <c r="M1485"/>
    </row>
    <row r="1486" spans="3:13" x14ac:dyDescent="0.25">
      <c r="C1486"/>
      <c r="D1486"/>
      <c r="E1486"/>
      <c r="F1486"/>
      <c r="G1486"/>
      <c r="H1486"/>
      <c r="I1486"/>
      <c r="J1486"/>
      <c r="K1486"/>
      <c r="L1486"/>
      <c r="M1486"/>
    </row>
    <row r="1487" spans="3:13" x14ac:dyDescent="0.25">
      <c r="C1487"/>
      <c r="D1487"/>
      <c r="E1487"/>
      <c r="F1487"/>
      <c r="G1487"/>
      <c r="H1487"/>
      <c r="I1487"/>
      <c r="J1487"/>
      <c r="K1487"/>
      <c r="L1487"/>
      <c r="M1487"/>
    </row>
    <row r="1488" spans="3:13" x14ac:dyDescent="0.25">
      <c r="C1488"/>
      <c r="D1488"/>
      <c r="E1488"/>
      <c r="F1488"/>
      <c r="G1488"/>
      <c r="H1488"/>
      <c r="I1488"/>
      <c r="J1488"/>
      <c r="K1488"/>
      <c r="L1488"/>
      <c r="M1488"/>
    </row>
    <row r="1489" spans="3:13" x14ac:dyDescent="0.25">
      <c r="C1489"/>
      <c r="D1489"/>
      <c r="E1489"/>
      <c r="F1489"/>
      <c r="G1489"/>
      <c r="H1489"/>
      <c r="I1489"/>
      <c r="J1489"/>
      <c r="K1489"/>
      <c r="L1489"/>
      <c r="M1489"/>
    </row>
    <row r="1490" spans="3:13" x14ac:dyDescent="0.25">
      <c r="C1490"/>
      <c r="D1490"/>
      <c r="E1490"/>
      <c r="F1490"/>
      <c r="G1490"/>
      <c r="H1490"/>
      <c r="I1490"/>
      <c r="J1490"/>
      <c r="K1490"/>
      <c r="L1490"/>
      <c r="M1490"/>
    </row>
    <row r="1491" spans="3:13" x14ac:dyDescent="0.25">
      <c r="C1491"/>
      <c r="D1491"/>
      <c r="E1491"/>
      <c r="F1491"/>
      <c r="G1491"/>
      <c r="H1491"/>
      <c r="I1491"/>
      <c r="J1491"/>
      <c r="K1491"/>
      <c r="L1491"/>
      <c r="M1491"/>
    </row>
    <row r="1492" spans="3:13" x14ac:dyDescent="0.25">
      <c r="C1492"/>
      <c r="D1492"/>
      <c r="E1492"/>
      <c r="F1492"/>
      <c r="G1492"/>
      <c r="H1492"/>
      <c r="I1492"/>
      <c r="J1492"/>
      <c r="K1492"/>
      <c r="L1492"/>
      <c r="M1492"/>
    </row>
    <row r="1493" spans="3:13" x14ac:dyDescent="0.25">
      <c r="C1493"/>
      <c r="D1493"/>
      <c r="E1493"/>
      <c r="F1493"/>
      <c r="G1493"/>
      <c r="H1493"/>
      <c r="I1493"/>
      <c r="J1493"/>
      <c r="K1493"/>
      <c r="L1493"/>
      <c r="M1493"/>
    </row>
    <row r="1494" spans="3:13" x14ac:dyDescent="0.25">
      <c r="C1494"/>
      <c r="D1494"/>
      <c r="E1494"/>
      <c r="F1494"/>
      <c r="G1494"/>
      <c r="H1494"/>
      <c r="I1494"/>
      <c r="J1494"/>
      <c r="K1494"/>
      <c r="L1494"/>
      <c r="M1494"/>
    </row>
    <row r="1495" spans="3:13" x14ac:dyDescent="0.25">
      <c r="C1495"/>
      <c r="D1495"/>
      <c r="E1495"/>
      <c r="F1495"/>
      <c r="G1495"/>
      <c r="H1495"/>
      <c r="I1495"/>
      <c r="J1495"/>
      <c r="K1495"/>
      <c r="L1495"/>
      <c r="M1495"/>
    </row>
    <row r="1496" spans="3:13" x14ac:dyDescent="0.25">
      <c r="C1496"/>
      <c r="D1496"/>
      <c r="E1496"/>
      <c r="F1496"/>
      <c r="G1496"/>
      <c r="H1496"/>
      <c r="I1496"/>
      <c r="J1496"/>
      <c r="K1496"/>
      <c r="L1496"/>
      <c r="M1496"/>
    </row>
    <row r="1497" spans="3:13" x14ac:dyDescent="0.25">
      <c r="C1497"/>
      <c r="D1497"/>
      <c r="E1497"/>
      <c r="F1497"/>
      <c r="G1497"/>
      <c r="H1497"/>
      <c r="I1497"/>
      <c r="J1497"/>
      <c r="K1497"/>
      <c r="L1497"/>
      <c r="M1497"/>
    </row>
    <row r="1498" spans="3:13" x14ac:dyDescent="0.25">
      <c r="C1498"/>
      <c r="D1498"/>
      <c r="E1498"/>
      <c r="F1498"/>
      <c r="G1498"/>
      <c r="H1498"/>
      <c r="I1498"/>
      <c r="J1498"/>
      <c r="K1498"/>
      <c r="L1498"/>
      <c r="M1498"/>
    </row>
    <row r="1499" spans="3:13" x14ac:dyDescent="0.25">
      <c r="C1499"/>
      <c r="D1499"/>
      <c r="E1499"/>
      <c r="F1499"/>
      <c r="G1499"/>
      <c r="H1499"/>
      <c r="I1499"/>
      <c r="J1499"/>
      <c r="K1499"/>
      <c r="L1499"/>
      <c r="M1499"/>
    </row>
    <row r="1500" spans="3:13" x14ac:dyDescent="0.25">
      <c r="C1500"/>
      <c r="D1500"/>
      <c r="E1500"/>
      <c r="F1500"/>
      <c r="G1500"/>
      <c r="H1500"/>
      <c r="I1500"/>
      <c r="J1500"/>
      <c r="K1500"/>
      <c r="L1500"/>
      <c r="M1500"/>
    </row>
    <row r="1501" spans="3:13" x14ac:dyDescent="0.25">
      <c r="C1501"/>
      <c r="D1501"/>
      <c r="E1501"/>
      <c r="F1501"/>
      <c r="G1501"/>
      <c r="H1501"/>
      <c r="I1501"/>
      <c r="J1501"/>
      <c r="K1501"/>
      <c r="L1501"/>
      <c r="M1501"/>
    </row>
    <row r="1502" spans="3:13" x14ac:dyDescent="0.25">
      <c r="C1502"/>
      <c r="D1502"/>
      <c r="E1502"/>
      <c r="F1502"/>
      <c r="G1502"/>
      <c r="H1502"/>
      <c r="I1502"/>
      <c r="J1502"/>
      <c r="K1502"/>
      <c r="L1502"/>
      <c r="M1502"/>
    </row>
    <row r="1503" spans="3:13" x14ac:dyDescent="0.25">
      <c r="C1503"/>
      <c r="D1503"/>
      <c r="E1503"/>
      <c r="F1503"/>
      <c r="G1503"/>
      <c r="H1503"/>
      <c r="I1503"/>
      <c r="J1503"/>
      <c r="K1503"/>
      <c r="L1503"/>
      <c r="M1503"/>
    </row>
    <row r="1504" spans="3:13" x14ac:dyDescent="0.25">
      <c r="C1504"/>
      <c r="D1504"/>
      <c r="E1504"/>
      <c r="F1504"/>
      <c r="G1504"/>
      <c r="H1504"/>
      <c r="I1504"/>
      <c r="J1504"/>
      <c r="K1504"/>
      <c r="L1504"/>
      <c r="M1504"/>
    </row>
    <row r="1505" spans="3:13" x14ac:dyDescent="0.25">
      <c r="C1505"/>
      <c r="D1505"/>
      <c r="E1505"/>
      <c r="F1505"/>
      <c r="G1505"/>
      <c r="H1505"/>
      <c r="I1505"/>
      <c r="J1505"/>
      <c r="K1505"/>
      <c r="L1505"/>
      <c r="M1505"/>
    </row>
    <row r="1506" spans="3:13" x14ac:dyDescent="0.25">
      <c r="C1506"/>
      <c r="D1506"/>
      <c r="E1506"/>
      <c r="F1506"/>
      <c r="G1506"/>
      <c r="H1506"/>
      <c r="I1506"/>
      <c r="J1506"/>
      <c r="K1506"/>
      <c r="L1506"/>
      <c r="M1506"/>
    </row>
    <row r="1507" spans="3:13" x14ac:dyDescent="0.25">
      <c r="C1507"/>
      <c r="D1507"/>
      <c r="E1507"/>
      <c r="F1507"/>
      <c r="G1507"/>
      <c r="H1507"/>
      <c r="I1507"/>
      <c r="J1507"/>
      <c r="K1507"/>
      <c r="L1507"/>
      <c r="M1507"/>
    </row>
    <row r="1508" spans="3:13" x14ac:dyDescent="0.25">
      <c r="C1508"/>
      <c r="D1508"/>
      <c r="E1508"/>
      <c r="F1508"/>
      <c r="G1508"/>
      <c r="H1508"/>
      <c r="I1508"/>
      <c r="J1508"/>
      <c r="K1508"/>
      <c r="L1508"/>
      <c r="M1508"/>
    </row>
    <row r="1509" spans="3:13" x14ac:dyDescent="0.25">
      <c r="C1509"/>
      <c r="D1509"/>
      <c r="E1509"/>
      <c r="F1509"/>
      <c r="G1509"/>
      <c r="H1509"/>
      <c r="I1509"/>
      <c r="J1509"/>
      <c r="K1509"/>
      <c r="L1509"/>
      <c r="M1509"/>
    </row>
    <row r="1510" spans="3:13" x14ac:dyDescent="0.25">
      <c r="C1510"/>
      <c r="D1510"/>
      <c r="E1510"/>
      <c r="F1510"/>
      <c r="G1510"/>
      <c r="H1510"/>
      <c r="I1510"/>
      <c r="J1510"/>
      <c r="K1510"/>
      <c r="L1510"/>
      <c r="M1510"/>
    </row>
    <row r="1511" spans="3:13" x14ac:dyDescent="0.25">
      <c r="C1511"/>
      <c r="D1511"/>
      <c r="E1511"/>
      <c r="F1511"/>
      <c r="G1511"/>
      <c r="H1511"/>
      <c r="I1511"/>
      <c r="J1511"/>
      <c r="K1511"/>
      <c r="L1511"/>
      <c r="M1511"/>
    </row>
    <row r="1512" spans="3:13" x14ac:dyDescent="0.25">
      <c r="C1512"/>
      <c r="D1512"/>
      <c r="E1512"/>
      <c r="F1512"/>
      <c r="G1512"/>
      <c r="H1512"/>
      <c r="I1512"/>
      <c r="J1512"/>
      <c r="K1512"/>
      <c r="L1512"/>
      <c r="M1512"/>
    </row>
    <row r="1513" spans="3:13" x14ac:dyDescent="0.25">
      <c r="C1513"/>
      <c r="D1513"/>
      <c r="E1513"/>
      <c r="F1513"/>
      <c r="G1513"/>
      <c r="H1513"/>
      <c r="I1513"/>
      <c r="J1513"/>
      <c r="K1513"/>
      <c r="L1513"/>
      <c r="M1513"/>
    </row>
    <row r="1514" spans="3:13" x14ac:dyDescent="0.25">
      <c r="C1514"/>
      <c r="D1514"/>
      <c r="E1514"/>
      <c r="F1514"/>
      <c r="G1514"/>
      <c r="H1514"/>
      <c r="I1514"/>
      <c r="J1514"/>
      <c r="K1514"/>
      <c r="L1514"/>
      <c r="M1514"/>
    </row>
    <row r="1515" spans="3:13" x14ac:dyDescent="0.25">
      <c r="C1515"/>
      <c r="D1515"/>
      <c r="E1515"/>
      <c r="F1515"/>
      <c r="G1515"/>
      <c r="H1515"/>
      <c r="I1515"/>
      <c r="J1515"/>
      <c r="K1515"/>
      <c r="L1515"/>
      <c r="M1515"/>
    </row>
    <row r="1516" spans="3:13" x14ac:dyDescent="0.25">
      <c r="C1516"/>
      <c r="D1516"/>
      <c r="E1516"/>
      <c r="F1516"/>
      <c r="G1516"/>
      <c r="H1516"/>
      <c r="I1516"/>
      <c r="J1516"/>
      <c r="K1516"/>
      <c r="L1516"/>
      <c r="M1516"/>
    </row>
    <row r="1517" spans="3:13" x14ac:dyDescent="0.25">
      <c r="C1517"/>
      <c r="D1517"/>
      <c r="E1517"/>
      <c r="F1517"/>
      <c r="G1517"/>
      <c r="H1517"/>
      <c r="I1517"/>
      <c r="J1517"/>
      <c r="K1517"/>
      <c r="L1517"/>
      <c r="M1517"/>
    </row>
    <row r="1518" spans="3:13" x14ac:dyDescent="0.25">
      <c r="C1518"/>
      <c r="D1518"/>
      <c r="E1518"/>
      <c r="F1518"/>
      <c r="G1518"/>
      <c r="H1518"/>
      <c r="I1518"/>
      <c r="J1518"/>
      <c r="K1518"/>
      <c r="L1518"/>
      <c r="M1518"/>
    </row>
    <row r="1519" spans="3:13" x14ac:dyDescent="0.25">
      <c r="C1519"/>
      <c r="D1519"/>
      <c r="E1519"/>
      <c r="F1519"/>
      <c r="G1519"/>
      <c r="H1519"/>
      <c r="I1519"/>
      <c r="J1519"/>
      <c r="K1519"/>
      <c r="L1519"/>
      <c r="M1519"/>
    </row>
    <row r="1520" spans="3:13" x14ac:dyDescent="0.25">
      <c r="C1520"/>
      <c r="D1520"/>
      <c r="E1520"/>
      <c r="F1520"/>
      <c r="G1520"/>
      <c r="H1520"/>
      <c r="I1520"/>
      <c r="J1520"/>
      <c r="K1520"/>
      <c r="L1520"/>
      <c r="M1520"/>
    </row>
    <row r="1521" spans="3:13" x14ac:dyDescent="0.25">
      <c r="C1521"/>
      <c r="D1521"/>
      <c r="E1521"/>
      <c r="F1521"/>
      <c r="G1521"/>
      <c r="H1521"/>
      <c r="I1521"/>
      <c r="J1521"/>
      <c r="K1521"/>
      <c r="L1521"/>
      <c r="M1521"/>
    </row>
    <row r="1522" spans="3:13" x14ac:dyDescent="0.25">
      <c r="C1522"/>
      <c r="D1522"/>
      <c r="E1522"/>
      <c r="F1522"/>
      <c r="G1522"/>
      <c r="H1522"/>
      <c r="I1522"/>
      <c r="J1522"/>
      <c r="K1522"/>
      <c r="L1522"/>
      <c r="M1522"/>
    </row>
    <row r="1523" spans="3:13" x14ac:dyDescent="0.25">
      <c r="C1523"/>
      <c r="D1523"/>
      <c r="E1523"/>
      <c r="F1523"/>
      <c r="G1523"/>
      <c r="H1523"/>
      <c r="I1523"/>
      <c r="J1523"/>
      <c r="K1523"/>
      <c r="L1523"/>
      <c r="M1523"/>
    </row>
    <row r="1524" spans="3:13" x14ac:dyDescent="0.25">
      <c r="C1524"/>
      <c r="D1524"/>
      <c r="E1524"/>
      <c r="F1524"/>
      <c r="G1524"/>
      <c r="H1524"/>
      <c r="I1524"/>
      <c r="J1524"/>
      <c r="K1524"/>
      <c r="L1524"/>
      <c r="M1524"/>
    </row>
    <row r="1525" spans="3:13" x14ac:dyDescent="0.25">
      <c r="C1525"/>
      <c r="D1525"/>
      <c r="E1525"/>
      <c r="F1525"/>
      <c r="G1525"/>
      <c r="H1525"/>
      <c r="I1525"/>
      <c r="J1525"/>
      <c r="K1525"/>
      <c r="L1525"/>
      <c r="M1525"/>
    </row>
    <row r="1526" spans="3:13" x14ac:dyDescent="0.25">
      <c r="C1526"/>
      <c r="D1526"/>
      <c r="E1526"/>
      <c r="F1526"/>
      <c r="G1526"/>
      <c r="H1526"/>
      <c r="I1526"/>
      <c r="J1526"/>
      <c r="K1526"/>
      <c r="L1526"/>
      <c r="M1526"/>
    </row>
    <row r="1527" spans="3:13" x14ac:dyDescent="0.25">
      <c r="C1527"/>
      <c r="D1527"/>
      <c r="E1527"/>
      <c r="F1527"/>
      <c r="G1527"/>
      <c r="H1527"/>
      <c r="I1527"/>
      <c r="J1527"/>
      <c r="K1527"/>
      <c r="L1527"/>
      <c r="M1527"/>
    </row>
    <row r="1528" spans="3:13" x14ac:dyDescent="0.25">
      <c r="C1528"/>
      <c r="D1528"/>
      <c r="E1528"/>
      <c r="F1528"/>
      <c r="G1528"/>
      <c r="H1528"/>
      <c r="I1528"/>
      <c r="J1528"/>
      <c r="K1528"/>
      <c r="L1528"/>
      <c r="M1528"/>
    </row>
    <row r="1529" spans="3:13" x14ac:dyDescent="0.25">
      <c r="C1529"/>
      <c r="D1529"/>
      <c r="E1529"/>
      <c r="F1529"/>
      <c r="G1529"/>
      <c r="H1529"/>
      <c r="I1529"/>
      <c r="J1529"/>
      <c r="K1529"/>
      <c r="L1529"/>
      <c r="M1529"/>
    </row>
    <row r="1530" spans="3:13" x14ac:dyDescent="0.25">
      <c r="C1530"/>
      <c r="D1530"/>
      <c r="E1530"/>
      <c r="F1530"/>
      <c r="G1530"/>
      <c r="H1530"/>
      <c r="I1530"/>
      <c r="J1530"/>
      <c r="K1530"/>
      <c r="L1530"/>
      <c r="M1530"/>
    </row>
    <row r="1531" spans="3:13" x14ac:dyDescent="0.25">
      <c r="C1531"/>
      <c r="D1531"/>
      <c r="E1531"/>
      <c r="F1531"/>
      <c r="G1531"/>
      <c r="H1531"/>
      <c r="I1531"/>
      <c r="J1531"/>
      <c r="K1531"/>
      <c r="L1531"/>
      <c r="M1531"/>
    </row>
    <row r="1532" spans="3:13" x14ac:dyDescent="0.25">
      <c r="C1532"/>
      <c r="D1532"/>
      <c r="E1532"/>
      <c r="F1532"/>
      <c r="G1532"/>
      <c r="H1532"/>
      <c r="I1532"/>
      <c r="J1532"/>
      <c r="K1532"/>
      <c r="L1532"/>
      <c r="M1532"/>
    </row>
    <row r="1533" spans="3:13" x14ac:dyDescent="0.25">
      <c r="C1533"/>
      <c r="D1533"/>
      <c r="E1533"/>
      <c r="F1533"/>
      <c r="G1533"/>
      <c r="H1533"/>
      <c r="I1533"/>
      <c r="J1533"/>
      <c r="K1533"/>
      <c r="L1533"/>
      <c r="M1533"/>
    </row>
    <row r="1534" spans="3:13" x14ac:dyDescent="0.25">
      <c r="C1534"/>
      <c r="D1534"/>
      <c r="E1534"/>
      <c r="F1534"/>
      <c r="G1534"/>
      <c r="H1534"/>
      <c r="I1534"/>
      <c r="J1534"/>
      <c r="K1534"/>
      <c r="L1534"/>
      <c r="M1534"/>
    </row>
    <row r="1535" spans="3:13" x14ac:dyDescent="0.25">
      <c r="C1535"/>
      <c r="D1535"/>
      <c r="E1535"/>
      <c r="F1535"/>
      <c r="G1535"/>
      <c r="H1535"/>
      <c r="I1535"/>
      <c r="J1535"/>
      <c r="K1535"/>
      <c r="L1535"/>
      <c r="M1535"/>
    </row>
    <row r="1536" spans="3:13" x14ac:dyDescent="0.25">
      <c r="C1536"/>
      <c r="D1536"/>
      <c r="E1536"/>
      <c r="F1536"/>
      <c r="G1536"/>
      <c r="H1536"/>
      <c r="I1536"/>
      <c r="J1536"/>
      <c r="K1536"/>
      <c r="L1536"/>
      <c r="M1536"/>
    </row>
    <row r="1537" spans="3:13" x14ac:dyDescent="0.25">
      <c r="C1537"/>
      <c r="D1537"/>
      <c r="E1537"/>
      <c r="F1537"/>
      <c r="G1537"/>
      <c r="H1537"/>
      <c r="I1537"/>
      <c r="J1537"/>
      <c r="K1537"/>
      <c r="L1537"/>
      <c r="M1537"/>
    </row>
    <row r="1538" spans="3:13" x14ac:dyDescent="0.25">
      <c r="C1538"/>
      <c r="D1538"/>
      <c r="E1538"/>
      <c r="F1538"/>
      <c r="G1538"/>
      <c r="H1538"/>
      <c r="I1538"/>
      <c r="J1538"/>
      <c r="K1538"/>
      <c r="L1538"/>
      <c r="M1538"/>
    </row>
    <row r="1539" spans="3:13" x14ac:dyDescent="0.25">
      <c r="C1539"/>
      <c r="D1539"/>
      <c r="E1539"/>
      <c r="F1539"/>
      <c r="G1539"/>
      <c r="H1539"/>
      <c r="I1539"/>
      <c r="J1539"/>
      <c r="K1539"/>
      <c r="L1539"/>
      <c r="M1539"/>
    </row>
    <row r="1540" spans="3:13" x14ac:dyDescent="0.25">
      <c r="C1540"/>
      <c r="D1540"/>
      <c r="E1540"/>
      <c r="F1540"/>
      <c r="G1540"/>
      <c r="H1540"/>
      <c r="I1540"/>
      <c r="J1540"/>
      <c r="K1540"/>
      <c r="L1540"/>
      <c r="M1540"/>
    </row>
    <row r="1541" spans="3:13" x14ac:dyDescent="0.25">
      <c r="C1541"/>
      <c r="D1541"/>
      <c r="E1541"/>
      <c r="F1541"/>
      <c r="G1541"/>
      <c r="H1541"/>
      <c r="I1541"/>
      <c r="J1541"/>
      <c r="K1541"/>
      <c r="L1541"/>
      <c r="M1541"/>
    </row>
    <row r="1542" spans="3:13" x14ac:dyDescent="0.25">
      <c r="C1542"/>
      <c r="D1542"/>
      <c r="E1542"/>
      <c r="F1542"/>
      <c r="G1542"/>
      <c r="H1542"/>
      <c r="I1542"/>
      <c r="J1542"/>
      <c r="K1542"/>
      <c r="L1542"/>
      <c r="M1542"/>
    </row>
    <row r="1543" spans="3:13" x14ac:dyDescent="0.25">
      <c r="C1543"/>
      <c r="D1543"/>
      <c r="E1543"/>
      <c r="F1543"/>
      <c r="G1543"/>
      <c r="H1543"/>
      <c r="I1543"/>
      <c r="J1543"/>
      <c r="K1543"/>
      <c r="L1543"/>
      <c r="M1543"/>
    </row>
    <row r="1544" spans="3:13" x14ac:dyDescent="0.25">
      <c r="C1544"/>
      <c r="D1544"/>
      <c r="E1544"/>
      <c r="F1544"/>
      <c r="G1544"/>
      <c r="H1544"/>
      <c r="I1544"/>
      <c r="J1544"/>
      <c r="K1544"/>
      <c r="L1544"/>
      <c r="M1544"/>
    </row>
    <row r="1545" spans="3:13" x14ac:dyDescent="0.25">
      <c r="C1545"/>
      <c r="D1545"/>
      <c r="E1545"/>
      <c r="F1545"/>
      <c r="G1545"/>
      <c r="H1545"/>
      <c r="I1545"/>
      <c r="J1545"/>
      <c r="K1545"/>
      <c r="L1545"/>
      <c r="M1545"/>
    </row>
    <row r="1546" spans="3:13" x14ac:dyDescent="0.25">
      <c r="C1546"/>
      <c r="D1546"/>
      <c r="E1546"/>
      <c r="F1546"/>
      <c r="G1546"/>
      <c r="H1546"/>
      <c r="I1546"/>
      <c r="J1546"/>
      <c r="K1546"/>
      <c r="L1546"/>
      <c r="M1546"/>
    </row>
    <row r="1547" spans="3:13" x14ac:dyDescent="0.25">
      <c r="C1547"/>
      <c r="D1547"/>
      <c r="E1547"/>
      <c r="F1547"/>
      <c r="G1547"/>
      <c r="H1547"/>
      <c r="I1547"/>
      <c r="J1547"/>
      <c r="K1547"/>
      <c r="L1547"/>
      <c r="M1547"/>
    </row>
    <row r="1548" spans="3:13" x14ac:dyDescent="0.25">
      <c r="C1548"/>
      <c r="D1548"/>
      <c r="E1548"/>
      <c r="F1548"/>
      <c r="G1548"/>
      <c r="H1548"/>
      <c r="I1548"/>
      <c r="J1548"/>
      <c r="K1548"/>
      <c r="L1548"/>
      <c r="M1548"/>
    </row>
    <row r="1549" spans="3:13" x14ac:dyDescent="0.25">
      <c r="C1549"/>
      <c r="D1549"/>
      <c r="E1549"/>
      <c r="F1549"/>
      <c r="G1549"/>
      <c r="H1549"/>
      <c r="I1549"/>
      <c r="J1549"/>
      <c r="K1549"/>
      <c r="L1549"/>
      <c r="M1549"/>
    </row>
    <row r="1550" spans="3:13" x14ac:dyDescent="0.25">
      <c r="C1550"/>
      <c r="D1550"/>
      <c r="E1550"/>
      <c r="F1550"/>
      <c r="G1550"/>
      <c r="H1550"/>
      <c r="I1550"/>
      <c r="J1550"/>
      <c r="K1550"/>
      <c r="L1550"/>
      <c r="M1550"/>
    </row>
    <row r="1551" spans="3:13" x14ac:dyDescent="0.25">
      <c r="C1551"/>
      <c r="D1551"/>
      <c r="E1551"/>
      <c r="F1551"/>
      <c r="G1551"/>
      <c r="H1551"/>
      <c r="I1551"/>
      <c r="J1551"/>
      <c r="K1551"/>
      <c r="L1551"/>
      <c r="M1551"/>
    </row>
    <row r="1552" spans="3:13" x14ac:dyDescent="0.25">
      <c r="C1552"/>
      <c r="D1552"/>
      <c r="E1552"/>
      <c r="F1552"/>
      <c r="G1552"/>
      <c r="H1552"/>
      <c r="I1552"/>
      <c r="J1552"/>
      <c r="K1552"/>
      <c r="L1552"/>
      <c r="M1552"/>
    </row>
    <row r="1553" spans="3:13" x14ac:dyDescent="0.25">
      <c r="C1553"/>
      <c r="D1553"/>
      <c r="E1553"/>
      <c r="F1553"/>
      <c r="G1553"/>
      <c r="H1553"/>
      <c r="I1553"/>
      <c r="J1553"/>
      <c r="K1553"/>
      <c r="L1553"/>
      <c r="M1553"/>
    </row>
    <row r="1554" spans="3:13" x14ac:dyDescent="0.25">
      <c r="C1554"/>
      <c r="D1554"/>
      <c r="E1554"/>
      <c r="F1554"/>
      <c r="G1554"/>
      <c r="H1554"/>
      <c r="I1554"/>
      <c r="J1554"/>
      <c r="K1554"/>
      <c r="L1554"/>
      <c r="M1554"/>
    </row>
    <row r="1555" spans="3:13" x14ac:dyDescent="0.25">
      <c r="C1555"/>
      <c r="D1555"/>
      <c r="E1555"/>
      <c r="F1555"/>
      <c r="G1555"/>
      <c r="H1555"/>
      <c r="I1555"/>
      <c r="J1555"/>
      <c r="K1555"/>
      <c r="L1555"/>
      <c r="M1555"/>
    </row>
    <row r="1556" spans="3:13" x14ac:dyDescent="0.25">
      <c r="C1556"/>
      <c r="D1556"/>
      <c r="E1556"/>
      <c r="F1556"/>
      <c r="G1556"/>
      <c r="H1556"/>
      <c r="I1556"/>
      <c r="J1556"/>
      <c r="K1556"/>
      <c r="L1556"/>
      <c r="M1556"/>
    </row>
    <row r="1557" spans="3:13" x14ac:dyDescent="0.25">
      <c r="C1557"/>
      <c r="D1557"/>
      <c r="E1557"/>
      <c r="F1557"/>
      <c r="G1557"/>
      <c r="H1557"/>
      <c r="I1557"/>
      <c r="J1557"/>
      <c r="K1557"/>
      <c r="L1557"/>
      <c r="M1557"/>
    </row>
    <row r="1558" spans="3:13" x14ac:dyDescent="0.25">
      <c r="C1558"/>
      <c r="D1558"/>
      <c r="E1558"/>
      <c r="F1558"/>
      <c r="G1558"/>
      <c r="H1558"/>
      <c r="I1558"/>
      <c r="J1558"/>
      <c r="K1558"/>
      <c r="L1558"/>
      <c r="M1558"/>
    </row>
    <row r="1559" spans="3:13" x14ac:dyDescent="0.25">
      <c r="C1559"/>
      <c r="D1559"/>
      <c r="E1559"/>
      <c r="F1559"/>
      <c r="G1559"/>
      <c r="H1559"/>
      <c r="I1559"/>
      <c r="J1559"/>
      <c r="K1559"/>
      <c r="L1559"/>
      <c r="M1559"/>
    </row>
    <row r="1560" spans="3:13" x14ac:dyDescent="0.25">
      <c r="C1560"/>
      <c r="D1560"/>
      <c r="E1560"/>
      <c r="F1560"/>
      <c r="G1560"/>
      <c r="H1560"/>
      <c r="I1560"/>
      <c r="J1560"/>
      <c r="K1560"/>
      <c r="L1560"/>
      <c r="M1560"/>
    </row>
    <row r="1561" spans="3:13" x14ac:dyDescent="0.25">
      <c r="C1561"/>
      <c r="D1561"/>
      <c r="E1561"/>
      <c r="F1561"/>
      <c r="G1561"/>
      <c r="H1561"/>
      <c r="I1561"/>
      <c r="J1561"/>
      <c r="K1561"/>
      <c r="L1561"/>
      <c r="M1561"/>
    </row>
    <row r="1562" spans="3:13" x14ac:dyDescent="0.25">
      <c r="C1562"/>
      <c r="D1562"/>
      <c r="E1562"/>
      <c r="F1562"/>
      <c r="G1562"/>
      <c r="H1562"/>
      <c r="I1562"/>
      <c r="J1562"/>
      <c r="K1562"/>
      <c r="L1562"/>
      <c r="M1562"/>
    </row>
    <row r="1563" spans="3:13" x14ac:dyDescent="0.25">
      <c r="C1563"/>
      <c r="D1563"/>
      <c r="E1563"/>
      <c r="F1563"/>
      <c r="G1563"/>
      <c r="H1563"/>
      <c r="I1563"/>
      <c r="J1563"/>
      <c r="K1563"/>
      <c r="L1563"/>
      <c r="M1563"/>
    </row>
    <row r="1564" spans="3:13" x14ac:dyDescent="0.25">
      <c r="C1564"/>
      <c r="D1564"/>
      <c r="E1564"/>
      <c r="F1564"/>
      <c r="G1564"/>
      <c r="H1564"/>
      <c r="I1564"/>
      <c r="J1564"/>
      <c r="K1564"/>
      <c r="L1564"/>
      <c r="M1564"/>
    </row>
    <row r="1565" spans="3:13" x14ac:dyDescent="0.25">
      <c r="C1565"/>
      <c r="D1565"/>
      <c r="E1565"/>
      <c r="F1565"/>
      <c r="G1565"/>
      <c r="H1565"/>
      <c r="I1565"/>
      <c r="J1565"/>
      <c r="K1565"/>
      <c r="L1565"/>
      <c r="M1565"/>
    </row>
    <row r="1566" spans="3:13" x14ac:dyDescent="0.25">
      <c r="C1566"/>
      <c r="D1566"/>
      <c r="E1566"/>
      <c r="F1566"/>
      <c r="G1566"/>
      <c r="H1566"/>
      <c r="I1566"/>
      <c r="J1566"/>
      <c r="K1566"/>
      <c r="L1566"/>
      <c r="M1566"/>
    </row>
    <row r="1567" spans="3:13" x14ac:dyDescent="0.25">
      <c r="C1567"/>
      <c r="D1567"/>
      <c r="E1567"/>
      <c r="F1567"/>
      <c r="G1567"/>
      <c r="H1567"/>
      <c r="I1567"/>
      <c r="J1567"/>
      <c r="K1567"/>
      <c r="L1567"/>
      <c r="M1567"/>
    </row>
    <row r="1568" spans="3:13" x14ac:dyDescent="0.25">
      <c r="C1568"/>
      <c r="D1568"/>
      <c r="E1568"/>
      <c r="F1568"/>
      <c r="G1568"/>
      <c r="H1568"/>
      <c r="I1568"/>
      <c r="J1568"/>
      <c r="K1568"/>
      <c r="L1568"/>
      <c r="M1568"/>
    </row>
    <row r="1569" spans="3:13" x14ac:dyDescent="0.25">
      <c r="C1569"/>
      <c r="D1569"/>
      <c r="E1569"/>
      <c r="F1569"/>
      <c r="G1569"/>
      <c r="H1569"/>
      <c r="I1569"/>
      <c r="J1569"/>
      <c r="K1569"/>
      <c r="L1569"/>
      <c r="M1569"/>
    </row>
    <row r="1570" spans="3:13" x14ac:dyDescent="0.25">
      <c r="C1570"/>
      <c r="D1570"/>
      <c r="E1570"/>
      <c r="F1570"/>
      <c r="G1570"/>
      <c r="H1570"/>
      <c r="I1570"/>
      <c r="J1570"/>
      <c r="K1570"/>
      <c r="L1570"/>
      <c r="M1570"/>
    </row>
    <row r="1571" spans="3:13" x14ac:dyDescent="0.25">
      <c r="C1571"/>
      <c r="D1571"/>
      <c r="E1571"/>
      <c r="F1571"/>
      <c r="G1571"/>
      <c r="H1571"/>
      <c r="I1571"/>
      <c r="J1571"/>
      <c r="K1571"/>
      <c r="L1571"/>
      <c r="M1571"/>
    </row>
    <row r="1572" spans="3:13" x14ac:dyDescent="0.25">
      <c r="C1572"/>
      <c r="D1572"/>
      <c r="E1572"/>
      <c r="F1572"/>
      <c r="G1572"/>
      <c r="H1572"/>
      <c r="I1572"/>
      <c r="J1572"/>
      <c r="K1572"/>
      <c r="L1572"/>
      <c r="M1572"/>
    </row>
    <row r="1573" spans="3:13" x14ac:dyDescent="0.25">
      <c r="C1573"/>
      <c r="D1573"/>
      <c r="E1573"/>
      <c r="F1573"/>
      <c r="G1573"/>
      <c r="H1573"/>
      <c r="I1573"/>
      <c r="J1573"/>
      <c r="K1573"/>
      <c r="L1573"/>
      <c r="M1573"/>
    </row>
    <row r="1574" spans="3:13" x14ac:dyDescent="0.25">
      <c r="C1574"/>
      <c r="D1574"/>
      <c r="E1574"/>
      <c r="F1574"/>
      <c r="G1574"/>
      <c r="H1574"/>
      <c r="I1574"/>
      <c r="J1574"/>
      <c r="K1574"/>
      <c r="L1574"/>
      <c r="M1574"/>
    </row>
    <row r="1575" spans="3:13" x14ac:dyDescent="0.25">
      <c r="C1575"/>
      <c r="D1575"/>
      <c r="E1575"/>
      <c r="F1575"/>
      <c r="G1575"/>
      <c r="H1575"/>
      <c r="I1575"/>
      <c r="J1575"/>
      <c r="K1575"/>
      <c r="L1575"/>
      <c r="M1575"/>
    </row>
    <row r="1576" spans="3:13" x14ac:dyDescent="0.25">
      <c r="C1576"/>
      <c r="D1576"/>
      <c r="E1576"/>
      <c r="F1576"/>
      <c r="G1576"/>
      <c r="H1576"/>
      <c r="I1576"/>
      <c r="J1576"/>
      <c r="K1576"/>
      <c r="L1576"/>
      <c r="M1576"/>
    </row>
    <row r="1577" spans="3:13" x14ac:dyDescent="0.25">
      <c r="C1577"/>
      <c r="D1577"/>
      <c r="E1577"/>
      <c r="F1577"/>
      <c r="G1577"/>
      <c r="H1577"/>
      <c r="I1577"/>
      <c r="J1577"/>
      <c r="K1577"/>
      <c r="L1577"/>
      <c r="M1577"/>
    </row>
    <row r="1578" spans="3:13" x14ac:dyDescent="0.25">
      <c r="C1578"/>
      <c r="D1578"/>
      <c r="E1578"/>
      <c r="F1578"/>
      <c r="G1578"/>
      <c r="H1578"/>
      <c r="I1578"/>
      <c r="J1578"/>
      <c r="K1578"/>
      <c r="L1578"/>
      <c r="M1578"/>
    </row>
    <row r="1579" spans="3:13" x14ac:dyDescent="0.25">
      <c r="C1579"/>
      <c r="D1579"/>
      <c r="E1579"/>
      <c r="F1579"/>
      <c r="G1579"/>
      <c r="H1579"/>
      <c r="I1579"/>
      <c r="J1579"/>
      <c r="K1579"/>
      <c r="L1579"/>
      <c r="M1579"/>
    </row>
    <row r="1580" spans="3:13" x14ac:dyDescent="0.25">
      <c r="C1580"/>
      <c r="D1580"/>
      <c r="E1580"/>
      <c r="F1580"/>
      <c r="G1580"/>
      <c r="H1580"/>
      <c r="I1580"/>
      <c r="J1580"/>
      <c r="K1580"/>
      <c r="L1580"/>
      <c r="M1580"/>
    </row>
    <row r="1581" spans="3:13" x14ac:dyDescent="0.25">
      <c r="C1581"/>
      <c r="D1581"/>
      <c r="E1581"/>
      <c r="F1581"/>
      <c r="G1581"/>
      <c r="H1581"/>
      <c r="I1581"/>
      <c r="J1581"/>
      <c r="K1581"/>
      <c r="L1581"/>
      <c r="M1581"/>
    </row>
    <row r="1582" spans="3:13" x14ac:dyDescent="0.25">
      <c r="C1582"/>
      <c r="D1582"/>
      <c r="E1582"/>
      <c r="F1582"/>
      <c r="G1582"/>
      <c r="H1582"/>
      <c r="I1582"/>
      <c r="J1582"/>
      <c r="K1582"/>
      <c r="L1582"/>
      <c r="M1582"/>
    </row>
    <row r="1583" spans="3:13" x14ac:dyDescent="0.25">
      <c r="C1583"/>
      <c r="D1583"/>
      <c r="E1583"/>
      <c r="F1583"/>
      <c r="G1583"/>
      <c r="H1583"/>
      <c r="I1583"/>
      <c r="J1583"/>
      <c r="K1583"/>
      <c r="L1583"/>
      <c r="M1583"/>
    </row>
    <row r="1584" spans="3:13" x14ac:dyDescent="0.25">
      <c r="C1584"/>
      <c r="D1584"/>
      <c r="E1584"/>
      <c r="F1584"/>
      <c r="G1584"/>
      <c r="H1584"/>
      <c r="I1584"/>
      <c r="J1584"/>
      <c r="K1584"/>
      <c r="L1584"/>
      <c r="M1584"/>
    </row>
    <row r="1585" spans="3:13" x14ac:dyDescent="0.25">
      <c r="C1585"/>
      <c r="D1585"/>
      <c r="E1585"/>
      <c r="F1585"/>
      <c r="G1585"/>
      <c r="H1585"/>
      <c r="I1585"/>
      <c r="J1585"/>
      <c r="K1585"/>
      <c r="L1585"/>
      <c r="M1585"/>
    </row>
    <row r="1586" spans="3:13" x14ac:dyDescent="0.25">
      <c r="C1586"/>
      <c r="D1586"/>
      <c r="E1586"/>
      <c r="F1586"/>
      <c r="G1586"/>
      <c r="H1586"/>
      <c r="I1586"/>
      <c r="J1586"/>
      <c r="K1586"/>
      <c r="L1586"/>
      <c r="M1586"/>
    </row>
    <row r="1587" spans="3:13" x14ac:dyDescent="0.25">
      <c r="C1587"/>
      <c r="D1587"/>
      <c r="E1587"/>
      <c r="F1587"/>
      <c r="G1587"/>
      <c r="H1587"/>
      <c r="I1587"/>
      <c r="J1587"/>
      <c r="K1587"/>
      <c r="L1587"/>
      <c r="M1587"/>
    </row>
    <row r="1588" spans="3:13" x14ac:dyDescent="0.25">
      <c r="C1588"/>
      <c r="D1588"/>
      <c r="E1588"/>
      <c r="F1588"/>
      <c r="G1588"/>
      <c r="H1588"/>
      <c r="I1588"/>
      <c r="J1588"/>
      <c r="K1588"/>
      <c r="L1588"/>
      <c r="M1588"/>
    </row>
    <row r="1589" spans="3:13" x14ac:dyDescent="0.25">
      <c r="C1589"/>
      <c r="D1589"/>
      <c r="E1589"/>
      <c r="F1589"/>
      <c r="G1589"/>
      <c r="H1589"/>
      <c r="I1589"/>
      <c r="J1589"/>
      <c r="K1589"/>
      <c r="L1589"/>
      <c r="M1589"/>
    </row>
    <row r="1590" spans="3:13" x14ac:dyDescent="0.25">
      <c r="C1590"/>
      <c r="D1590"/>
      <c r="E1590"/>
      <c r="F1590"/>
      <c r="G1590"/>
      <c r="H1590"/>
      <c r="I1590"/>
      <c r="J1590"/>
      <c r="K1590"/>
      <c r="L1590"/>
      <c r="M1590"/>
    </row>
    <row r="1591" spans="3:13" x14ac:dyDescent="0.25">
      <c r="C1591"/>
      <c r="D1591"/>
      <c r="E1591"/>
      <c r="F1591"/>
      <c r="G1591"/>
      <c r="H1591"/>
      <c r="I1591"/>
      <c r="J1591"/>
      <c r="K1591"/>
      <c r="L1591"/>
      <c r="M1591"/>
    </row>
    <row r="1592" spans="3:13" x14ac:dyDescent="0.25">
      <c r="C1592"/>
      <c r="D1592"/>
      <c r="E1592"/>
      <c r="F1592"/>
      <c r="G1592"/>
      <c r="H1592"/>
      <c r="I1592"/>
      <c r="J1592"/>
      <c r="K1592"/>
      <c r="L1592"/>
      <c r="M1592"/>
    </row>
    <row r="1593" spans="3:13" x14ac:dyDescent="0.25">
      <c r="C1593"/>
      <c r="D1593"/>
      <c r="E1593"/>
      <c r="F1593"/>
      <c r="G1593"/>
      <c r="H1593"/>
      <c r="I1593"/>
      <c r="J1593"/>
      <c r="K1593"/>
      <c r="L1593"/>
      <c r="M1593"/>
    </row>
    <row r="1594" spans="3:13" x14ac:dyDescent="0.25">
      <c r="C1594"/>
      <c r="D1594"/>
      <c r="E1594"/>
      <c r="F1594"/>
      <c r="G1594"/>
      <c r="H1594"/>
      <c r="I1594"/>
      <c r="J1594"/>
      <c r="K1594"/>
      <c r="L1594"/>
      <c r="M1594"/>
    </row>
    <row r="1595" spans="3:13" x14ac:dyDescent="0.25">
      <c r="C1595"/>
      <c r="D1595"/>
      <c r="E1595"/>
      <c r="F1595"/>
      <c r="G1595"/>
      <c r="H1595"/>
      <c r="I1595"/>
      <c r="J1595"/>
      <c r="K1595"/>
      <c r="L1595"/>
      <c r="M1595"/>
    </row>
    <row r="1596" spans="3:13" x14ac:dyDescent="0.25">
      <c r="C1596"/>
      <c r="D1596"/>
      <c r="E1596"/>
      <c r="F1596"/>
      <c r="G1596"/>
      <c r="H1596"/>
      <c r="I1596"/>
      <c r="J1596"/>
      <c r="K1596"/>
      <c r="L1596"/>
      <c r="M1596"/>
    </row>
    <row r="1597" spans="3:13" x14ac:dyDescent="0.25">
      <c r="C1597"/>
      <c r="D1597"/>
      <c r="E1597"/>
      <c r="F1597"/>
      <c r="G1597"/>
      <c r="H1597"/>
      <c r="I1597"/>
      <c r="J1597"/>
      <c r="K1597"/>
      <c r="L1597"/>
      <c r="M1597"/>
    </row>
    <row r="1598" spans="3:13" x14ac:dyDescent="0.25">
      <c r="C1598"/>
      <c r="D1598"/>
      <c r="E1598"/>
      <c r="F1598"/>
      <c r="G1598"/>
      <c r="H1598"/>
      <c r="I1598"/>
      <c r="J1598"/>
      <c r="K1598"/>
      <c r="L1598"/>
      <c r="M1598"/>
    </row>
    <row r="1599" spans="3:13" x14ac:dyDescent="0.25">
      <c r="C1599"/>
      <c r="D1599"/>
      <c r="E1599"/>
      <c r="F1599"/>
      <c r="G1599"/>
      <c r="H1599"/>
      <c r="I1599"/>
      <c r="J1599"/>
      <c r="K1599"/>
      <c r="L1599"/>
      <c r="M1599"/>
    </row>
    <row r="1600" spans="3:13" x14ac:dyDescent="0.25">
      <c r="C1600"/>
      <c r="D1600"/>
      <c r="E1600"/>
      <c r="F1600"/>
      <c r="G1600"/>
      <c r="H1600"/>
      <c r="I1600"/>
      <c r="J1600"/>
      <c r="K1600"/>
      <c r="L1600"/>
      <c r="M1600"/>
    </row>
    <row r="1601" spans="3:13" x14ac:dyDescent="0.25">
      <c r="C1601"/>
      <c r="D1601"/>
      <c r="E1601"/>
      <c r="F1601"/>
      <c r="G1601"/>
      <c r="H1601"/>
      <c r="I1601"/>
      <c r="J1601"/>
      <c r="K1601"/>
      <c r="L1601"/>
      <c r="M1601"/>
    </row>
    <row r="1602" spans="3:13" x14ac:dyDescent="0.25">
      <c r="C1602"/>
      <c r="D1602"/>
      <c r="E1602"/>
      <c r="F1602"/>
      <c r="G1602"/>
      <c r="H1602"/>
      <c r="I1602"/>
      <c r="J1602"/>
      <c r="K1602"/>
      <c r="L1602"/>
      <c r="M1602"/>
    </row>
    <row r="1603" spans="3:13" x14ac:dyDescent="0.25">
      <c r="C1603"/>
      <c r="D1603"/>
      <c r="E1603"/>
      <c r="F1603"/>
      <c r="G1603"/>
      <c r="H1603"/>
      <c r="I1603"/>
      <c r="J1603"/>
      <c r="K1603"/>
      <c r="L1603"/>
      <c r="M1603"/>
    </row>
    <row r="1604" spans="3:13" x14ac:dyDescent="0.25">
      <c r="C1604"/>
      <c r="D1604"/>
      <c r="E1604"/>
      <c r="F1604"/>
      <c r="G1604"/>
      <c r="H1604"/>
      <c r="I1604"/>
      <c r="J1604"/>
      <c r="K1604"/>
      <c r="L1604"/>
      <c r="M1604"/>
    </row>
    <row r="1605" spans="3:13" x14ac:dyDescent="0.25">
      <c r="C1605"/>
      <c r="D1605"/>
      <c r="E1605"/>
      <c r="F1605"/>
      <c r="G1605"/>
      <c r="H1605"/>
      <c r="I1605"/>
      <c r="J1605"/>
      <c r="K1605"/>
      <c r="L1605"/>
      <c r="M1605"/>
    </row>
    <row r="1606" spans="3:13" x14ac:dyDescent="0.25">
      <c r="C1606"/>
      <c r="D1606"/>
      <c r="E1606"/>
      <c r="F1606"/>
      <c r="G1606"/>
      <c r="H1606"/>
      <c r="I1606"/>
      <c r="J1606"/>
      <c r="K1606"/>
      <c r="L1606"/>
      <c r="M1606"/>
    </row>
    <row r="1607" spans="3:13" x14ac:dyDescent="0.25">
      <c r="C1607"/>
      <c r="D1607"/>
      <c r="E1607"/>
      <c r="F1607"/>
      <c r="G1607"/>
      <c r="H1607"/>
      <c r="I1607"/>
      <c r="J1607"/>
      <c r="K1607"/>
      <c r="L1607"/>
      <c r="M1607"/>
    </row>
    <row r="1608" spans="3:13" x14ac:dyDescent="0.25">
      <c r="C1608"/>
      <c r="D1608"/>
      <c r="E1608"/>
      <c r="F1608"/>
      <c r="G1608"/>
      <c r="H1608"/>
      <c r="I1608"/>
      <c r="J1608"/>
      <c r="K1608"/>
      <c r="L1608"/>
      <c r="M1608"/>
    </row>
    <row r="1609" spans="3:13" x14ac:dyDescent="0.25">
      <c r="C1609"/>
      <c r="D1609"/>
      <c r="E1609"/>
      <c r="F1609"/>
      <c r="G1609"/>
      <c r="H1609"/>
      <c r="I1609"/>
      <c r="J1609"/>
      <c r="K1609"/>
      <c r="L1609"/>
      <c r="M1609"/>
    </row>
    <row r="1610" spans="3:13" x14ac:dyDescent="0.25">
      <c r="C1610"/>
      <c r="D1610"/>
      <c r="E1610"/>
      <c r="F1610"/>
      <c r="G1610"/>
      <c r="H1610"/>
      <c r="I1610"/>
      <c r="J1610"/>
      <c r="K1610"/>
      <c r="L1610"/>
      <c r="M1610"/>
    </row>
    <row r="1611" spans="3:13" x14ac:dyDescent="0.25">
      <c r="C1611"/>
      <c r="D1611"/>
      <c r="E1611"/>
      <c r="F1611"/>
      <c r="G1611"/>
      <c r="H1611"/>
      <c r="I1611"/>
      <c r="J1611"/>
      <c r="K1611"/>
      <c r="L1611"/>
      <c r="M1611"/>
    </row>
    <row r="1612" spans="3:13" x14ac:dyDescent="0.25">
      <c r="C1612"/>
      <c r="D1612"/>
      <c r="E1612"/>
      <c r="F1612"/>
      <c r="G1612"/>
      <c r="H1612"/>
      <c r="I1612"/>
      <c r="J1612"/>
      <c r="K1612"/>
      <c r="L1612"/>
      <c r="M1612"/>
    </row>
    <row r="1613" spans="3:13" x14ac:dyDescent="0.25">
      <c r="C1613"/>
      <c r="D1613"/>
      <c r="E1613"/>
      <c r="F1613"/>
      <c r="G1613"/>
      <c r="H1613"/>
      <c r="I1613"/>
      <c r="J1613"/>
      <c r="K1613"/>
      <c r="L1613"/>
      <c r="M1613"/>
    </row>
    <row r="1614" spans="3:13" x14ac:dyDescent="0.25">
      <c r="C1614"/>
      <c r="D1614"/>
      <c r="E1614"/>
      <c r="F1614"/>
      <c r="G1614"/>
      <c r="H1614"/>
      <c r="I1614"/>
      <c r="J1614"/>
      <c r="K1614"/>
      <c r="L1614"/>
      <c r="M1614"/>
    </row>
    <row r="1615" spans="3:13" x14ac:dyDescent="0.25">
      <c r="C1615"/>
      <c r="D1615"/>
      <c r="E1615"/>
      <c r="F1615"/>
      <c r="G1615"/>
      <c r="H1615"/>
      <c r="I1615"/>
      <c r="J1615"/>
      <c r="K1615"/>
      <c r="L1615"/>
      <c r="M1615"/>
    </row>
    <row r="1616" spans="3:13" x14ac:dyDescent="0.25">
      <c r="C1616"/>
      <c r="D1616"/>
      <c r="E1616"/>
      <c r="F1616"/>
      <c r="G1616"/>
      <c r="H1616"/>
      <c r="I1616"/>
      <c r="J1616"/>
      <c r="K1616"/>
      <c r="L1616"/>
      <c r="M1616"/>
    </row>
    <row r="1617" spans="3:13" x14ac:dyDescent="0.25">
      <c r="C1617"/>
      <c r="D1617"/>
      <c r="E1617"/>
      <c r="F1617"/>
      <c r="G1617"/>
      <c r="H1617"/>
      <c r="I1617"/>
      <c r="J1617"/>
      <c r="K1617"/>
      <c r="L1617"/>
      <c r="M1617"/>
    </row>
    <row r="1618" spans="3:13" x14ac:dyDescent="0.25">
      <c r="C1618"/>
      <c r="D1618"/>
      <c r="E1618"/>
      <c r="F1618"/>
      <c r="G1618"/>
      <c r="H1618"/>
      <c r="I1618"/>
      <c r="J1618"/>
      <c r="K1618"/>
      <c r="L1618"/>
      <c r="M1618"/>
    </row>
    <row r="1619" spans="3:13" x14ac:dyDescent="0.25">
      <c r="C1619"/>
      <c r="D1619"/>
      <c r="E1619"/>
      <c r="F1619"/>
      <c r="G1619"/>
      <c r="H1619"/>
      <c r="I1619"/>
      <c r="J1619"/>
      <c r="K1619"/>
      <c r="L1619"/>
      <c r="M1619"/>
    </row>
    <row r="1620" spans="3:13" x14ac:dyDescent="0.25">
      <c r="C1620"/>
      <c r="D1620"/>
      <c r="E1620"/>
      <c r="F1620"/>
      <c r="G1620"/>
      <c r="H1620"/>
      <c r="I1620"/>
      <c r="J1620"/>
      <c r="K1620"/>
      <c r="L1620"/>
      <c r="M1620"/>
    </row>
    <row r="1621" spans="3:13" x14ac:dyDescent="0.25">
      <c r="C1621"/>
      <c r="D1621"/>
      <c r="E1621"/>
      <c r="F1621"/>
      <c r="G1621"/>
      <c r="H1621"/>
      <c r="I1621"/>
      <c r="J1621"/>
      <c r="K1621"/>
      <c r="L1621"/>
      <c r="M1621"/>
    </row>
    <row r="1622" spans="3:13" x14ac:dyDescent="0.25">
      <c r="C1622"/>
      <c r="D1622"/>
      <c r="E1622"/>
      <c r="F1622"/>
      <c r="G1622"/>
      <c r="H1622"/>
      <c r="I1622"/>
      <c r="J1622"/>
      <c r="K1622"/>
      <c r="L1622"/>
      <c r="M1622"/>
    </row>
    <row r="1623" spans="3:13" x14ac:dyDescent="0.25">
      <c r="C1623"/>
      <c r="D1623"/>
      <c r="E1623"/>
      <c r="F1623"/>
      <c r="G1623"/>
      <c r="H1623"/>
      <c r="I1623"/>
      <c r="J1623"/>
      <c r="K1623"/>
      <c r="L1623"/>
      <c r="M1623"/>
    </row>
    <row r="1624" spans="3:13" x14ac:dyDescent="0.25">
      <c r="C1624"/>
      <c r="D1624"/>
      <c r="E1624"/>
      <c r="F1624"/>
      <c r="G1624"/>
      <c r="H1624"/>
      <c r="I1624"/>
      <c r="J1624"/>
      <c r="K1624"/>
      <c r="L1624"/>
      <c r="M1624"/>
    </row>
    <row r="1625" spans="3:13" x14ac:dyDescent="0.25">
      <c r="C1625"/>
      <c r="D1625"/>
      <c r="E1625"/>
      <c r="F1625"/>
      <c r="G1625"/>
      <c r="H1625"/>
      <c r="I1625"/>
      <c r="J1625"/>
      <c r="K1625"/>
      <c r="L1625"/>
      <c r="M1625"/>
    </row>
    <row r="1626" spans="3:13" x14ac:dyDescent="0.25">
      <c r="C1626"/>
      <c r="D1626"/>
      <c r="E1626"/>
      <c r="F1626"/>
      <c r="G1626"/>
      <c r="H1626"/>
      <c r="I1626"/>
      <c r="J1626"/>
      <c r="K1626"/>
      <c r="L1626"/>
      <c r="M1626"/>
    </row>
    <row r="1627" spans="3:13" x14ac:dyDescent="0.25">
      <c r="C1627"/>
      <c r="D1627"/>
      <c r="E1627"/>
      <c r="F1627"/>
      <c r="G1627"/>
      <c r="H1627"/>
      <c r="I1627"/>
      <c r="J1627"/>
      <c r="K1627"/>
      <c r="L1627"/>
      <c r="M1627"/>
    </row>
    <row r="1628" spans="3:13" x14ac:dyDescent="0.25">
      <c r="C1628"/>
      <c r="D1628"/>
      <c r="E1628"/>
      <c r="F1628"/>
      <c r="G1628"/>
      <c r="H1628"/>
      <c r="I1628"/>
      <c r="J1628"/>
      <c r="K1628"/>
      <c r="L1628"/>
      <c r="M1628"/>
    </row>
    <row r="1629" spans="3:13" x14ac:dyDescent="0.25">
      <c r="C1629"/>
      <c r="D1629"/>
      <c r="E1629"/>
      <c r="F1629"/>
      <c r="G1629"/>
      <c r="H1629"/>
      <c r="I1629"/>
      <c r="J1629"/>
      <c r="K1629"/>
      <c r="L1629"/>
      <c r="M1629"/>
    </row>
    <row r="1630" spans="3:13" x14ac:dyDescent="0.25">
      <c r="C1630"/>
      <c r="D1630"/>
      <c r="E1630"/>
      <c r="F1630"/>
      <c r="G1630"/>
      <c r="H1630"/>
      <c r="I1630"/>
      <c r="J1630"/>
      <c r="K1630"/>
      <c r="L1630"/>
      <c r="M1630"/>
    </row>
    <row r="1631" spans="3:13" x14ac:dyDescent="0.25">
      <c r="C1631"/>
      <c r="D1631"/>
      <c r="E1631"/>
      <c r="F1631"/>
      <c r="G1631"/>
      <c r="H1631"/>
      <c r="I1631"/>
      <c r="J1631"/>
      <c r="K1631"/>
      <c r="L1631"/>
      <c r="M1631"/>
    </row>
    <row r="1632" spans="3:13" x14ac:dyDescent="0.25">
      <c r="C1632"/>
      <c r="D1632"/>
      <c r="E1632"/>
      <c r="F1632"/>
      <c r="G1632"/>
      <c r="H1632"/>
      <c r="I1632"/>
      <c r="J1632"/>
      <c r="K1632"/>
      <c r="L1632"/>
      <c r="M1632"/>
    </row>
    <row r="1633" spans="3:13" x14ac:dyDescent="0.25">
      <c r="C1633"/>
      <c r="D1633"/>
      <c r="E1633"/>
      <c r="F1633"/>
      <c r="G1633"/>
      <c r="H1633"/>
      <c r="I1633"/>
      <c r="J1633"/>
      <c r="K1633"/>
      <c r="L1633"/>
      <c r="M1633"/>
    </row>
    <row r="1634" spans="3:13" x14ac:dyDescent="0.25">
      <c r="C1634"/>
      <c r="D1634"/>
      <c r="E1634"/>
      <c r="F1634"/>
      <c r="G1634"/>
      <c r="H1634"/>
      <c r="I1634"/>
      <c r="J1634"/>
      <c r="K1634"/>
      <c r="L1634"/>
      <c r="M1634"/>
    </row>
    <row r="1635" spans="3:13" x14ac:dyDescent="0.25">
      <c r="C1635"/>
      <c r="D1635"/>
      <c r="E1635"/>
      <c r="F1635"/>
      <c r="G1635"/>
      <c r="H1635"/>
      <c r="I1635"/>
      <c r="J1635"/>
      <c r="K1635"/>
      <c r="L1635"/>
      <c r="M1635"/>
    </row>
    <row r="1636" spans="3:13" x14ac:dyDescent="0.25">
      <c r="C1636"/>
      <c r="D1636"/>
      <c r="E1636"/>
      <c r="F1636"/>
      <c r="G1636"/>
      <c r="H1636"/>
      <c r="I1636"/>
      <c r="J1636"/>
      <c r="K1636"/>
      <c r="L1636"/>
      <c r="M1636"/>
    </row>
    <row r="1637" spans="3:13" x14ac:dyDescent="0.25">
      <c r="C1637"/>
      <c r="D1637"/>
      <c r="E1637"/>
      <c r="F1637"/>
      <c r="G1637"/>
      <c r="H1637"/>
      <c r="I1637"/>
      <c r="J1637"/>
      <c r="K1637"/>
      <c r="L1637"/>
      <c r="M1637"/>
    </row>
    <row r="1638" spans="3:13" x14ac:dyDescent="0.25">
      <c r="C1638"/>
      <c r="D1638"/>
      <c r="E1638"/>
      <c r="F1638"/>
      <c r="G1638"/>
      <c r="H1638"/>
      <c r="I1638"/>
      <c r="J1638"/>
      <c r="K1638"/>
      <c r="L1638"/>
      <c r="M1638"/>
    </row>
    <row r="1639" spans="3:13" x14ac:dyDescent="0.25">
      <c r="C1639"/>
      <c r="D1639"/>
      <c r="E1639"/>
      <c r="F1639"/>
      <c r="G1639"/>
      <c r="H1639"/>
      <c r="I1639"/>
      <c r="J1639"/>
      <c r="K1639"/>
      <c r="L1639"/>
      <c r="M1639"/>
    </row>
    <row r="1640" spans="3:13" x14ac:dyDescent="0.25">
      <c r="C1640"/>
      <c r="D1640"/>
      <c r="E1640"/>
      <c r="F1640"/>
      <c r="G1640"/>
      <c r="H1640"/>
      <c r="I1640"/>
      <c r="J1640"/>
      <c r="K1640"/>
      <c r="L1640"/>
      <c r="M1640"/>
    </row>
    <row r="1641" spans="3:13" x14ac:dyDescent="0.25">
      <c r="C1641"/>
      <c r="D1641"/>
      <c r="E1641"/>
      <c r="F1641"/>
      <c r="G1641"/>
      <c r="H1641"/>
      <c r="I1641"/>
      <c r="J1641"/>
      <c r="K1641"/>
      <c r="L1641"/>
      <c r="M1641"/>
    </row>
    <row r="1642" spans="3:13" x14ac:dyDescent="0.25">
      <c r="C1642"/>
      <c r="D1642"/>
      <c r="E1642"/>
      <c r="F1642"/>
      <c r="G1642"/>
      <c r="H1642"/>
      <c r="I1642"/>
      <c r="J1642"/>
      <c r="K1642"/>
      <c r="L1642"/>
      <c r="M1642"/>
    </row>
    <row r="1643" spans="3:13" x14ac:dyDescent="0.25">
      <c r="C1643"/>
      <c r="D1643"/>
      <c r="E1643"/>
      <c r="F1643"/>
      <c r="G1643"/>
      <c r="H1643"/>
      <c r="I1643"/>
      <c r="J1643"/>
      <c r="K1643"/>
      <c r="L1643"/>
      <c r="M1643"/>
    </row>
    <row r="1644" spans="3:13" x14ac:dyDescent="0.25">
      <c r="C1644"/>
      <c r="D1644"/>
      <c r="E1644"/>
      <c r="F1644"/>
      <c r="G1644"/>
      <c r="H1644"/>
      <c r="I1644"/>
      <c r="J1644"/>
      <c r="K1644"/>
      <c r="L1644"/>
      <c r="M1644"/>
    </row>
    <row r="1645" spans="3:13" x14ac:dyDescent="0.25">
      <c r="C1645"/>
      <c r="D1645"/>
      <c r="E1645"/>
      <c r="F1645"/>
      <c r="G1645"/>
      <c r="H1645"/>
      <c r="I1645"/>
      <c r="J1645"/>
      <c r="K1645"/>
      <c r="L1645"/>
      <c r="M1645"/>
    </row>
    <row r="1646" spans="3:13" x14ac:dyDescent="0.25">
      <c r="C1646"/>
      <c r="D1646"/>
      <c r="E1646"/>
      <c r="F1646"/>
      <c r="G1646"/>
      <c r="H1646"/>
      <c r="I1646"/>
      <c r="J1646"/>
      <c r="K1646"/>
      <c r="L1646"/>
      <c r="M1646"/>
    </row>
    <row r="1647" spans="3:13" x14ac:dyDescent="0.25">
      <c r="C1647"/>
      <c r="D1647"/>
      <c r="E1647"/>
      <c r="F1647"/>
      <c r="G1647"/>
      <c r="H1647"/>
      <c r="I1647"/>
      <c r="J1647"/>
      <c r="K1647"/>
      <c r="L1647"/>
      <c r="M1647"/>
    </row>
    <row r="1648" spans="3:13" x14ac:dyDescent="0.25">
      <c r="C1648"/>
      <c r="D1648"/>
      <c r="E1648"/>
      <c r="F1648"/>
      <c r="G1648"/>
      <c r="H1648"/>
      <c r="I1648"/>
      <c r="J1648"/>
      <c r="K1648"/>
      <c r="L1648"/>
      <c r="M1648"/>
    </row>
    <row r="1649" spans="3:13" x14ac:dyDescent="0.25">
      <c r="C1649"/>
      <c r="D1649"/>
      <c r="E1649"/>
      <c r="F1649"/>
      <c r="G1649"/>
      <c r="H1649"/>
      <c r="I1649"/>
      <c r="J1649"/>
      <c r="K1649"/>
      <c r="L1649"/>
      <c r="M1649"/>
    </row>
    <row r="1650" spans="3:13" x14ac:dyDescent="0.25">
      <c r="C1650"/>
      <c r="D1650"/>
      <c r="E1650"/>
      <c r="F1650"/>
      <c r="G1650"/>
      <c r="H1650"/>
      <c r="I1650"/>
      <c r="J1650"/>
      <c r="K1650"/>
      <c r="L1650"/>
      <c r="M1650"/>
    </row>
    <row r="1651" spans="3:13" x14ac:dyDescent="0.25">
      <c r="C1651"/>
      <c r="D1651"/>
      <c r="E1651"/>
      <c r="F1651"/>
      <c r="G1651"/>
      <c r="H1651"/>
      <c r="I1651"/>
      <c r="J1651"/>
      <c r="K1651"/>
      <c r="L1651"/>
      <c r="M1651"/>
    </row>
    <row r="1652" spans="3:13" x14ac:dyDescent="0.25">
      <c r="C1652"/>
      <c r="D1652"/>
      <c r="E1652"/>
      <c r="F1652"/>
      <c r="G1652"/>
      <c r="H1652"/>
      <c r="I1652"/>
      <c r="J1652"/>
      <c r="K1652"/>
      <c r="L1652"/>
      <c r="M1652"/>
    </row>
    <row r="1653" spans="3:13" x14ac:dyDescent="0.25">
      <c r="C1653"/>
      <c r="D1653"/>
      <c r="E1653"/>
      <c r="F1653"/>
      <c r="G1653"/>
      <c r="H1653"/>
      <c r="I1653"/>
      <c r="J1653"/>
      <c r="K1653"/>
      <c r="L1653"/>
      <c r="M1653"/>
    </row>
    <row r="1654" spans="3:13" x14ac:dyDescent="0.25">
      <c r="C1654"/>
      <c r="D1654"/>
      <c r="E1654"/>
      <c r="F1654"/>
      <c r="G1654"/>
      <c r="H1654"/>
      <c r="I1654"/>
      <c r="J1654"/>
      <c r="K1654"/>
      <c r="L1654"/>
      <c r="M1654"/>
    </row>
    <row r="1655" spans="3:13" x14ac:dyDescent="0.25">
      <c r="C1655"/>
      <c r="D1655"/>
      <c r="E1655"/>
      <c r="F1655"/>
      <c r="G1655"/>
      <c r="H1655"/>
      <c r="I1655"/>
      <c r="J1655"/>
      <c r="K1655"/>
      <c r="L1655"/>
      <c r="M1655"/>
    </row>
    <row r="1656" spans="3:13" x14ac:dyDescent="0.25">
      <c r="C1656"/>
      <c r="D1656"/>
      <c r="E1656"/>
      <c r="F1656"/>
      <c r="G1656"/>
      <c r="H1656"/>
      <c r="I1656"/>
      <c r="J1656"/>
      <c r="K1656"/>
      <c r="L1656"/>
      <c r="M1656"/>
    </row>
    <row r="1657" spans="3:13" x14ac:dyDescent="0.25">
      <c r="C1657"/>
      <c r="D1657"/>
      <c r="E1657"/>
      <c r="F1657"/>
      <c r="G1657"/>
      <c r="H1657"/>
      <c r="I1657"/>
      <c r="J1657"/>
      <c r="K1657"/>
      <c r="L1657"/>
      <c r="M1657"/>
    </row>
    <row r="1658" spans="3:13" x14ac:dyDescent="0.25">
      <c r="C1658"/>
      <c r="D1658"/>
      <c r="E1658"/>
      <c r="F1658"/>
      <c r="G1658"/>
      <c r="H1658"/>
      <c r="I1658"/>
      <c r="J1658"/>
      <c r="K1658"/>
      <c r="L1658"/>
      <c r="M1658"/>
    </row>
    <row r="1659" spans="3:13" x14ac:dyDescent="0.25">
      <c r="C1659"/>
      <c r="D1659"/>
      <c r="E1659"/>
      <c r="F1659"/>
      <c r="G1659"/>
      <c r="H1659"/>
      <c r="I1659"/>
      <c r="J1659"/>
      <c r="K1659"/>
      <c r="L1659"/>
      <c r="M1659"/>
    </row>
    <row r="1660" spans="3:13" x14ac:dyDescent="0.25">
      <c r="C1660"/>
      <c r="D1660"/>
      <c r="E1660"/>
      <c r="F1660"/>
      <c r="G1660"/>
      <c r="H1660"/>
      <c r="I1660"/>
      <c r="J1660"/>
      <c r="K1660"/>
      <c r="L1660"/>
      <c r="M1660"/>
    </row>
    <row r="1661" spans="3:13" x14ac:dyDescent="0.25">
      <c r="C1661"/>
      <c r="D1661"/>
      <c r="E1661"/>
      <c r="F1661"/>
      <c r="G1661"/>
      <c r="H1661"/>
      <c r="I1661"/>
      <c r="J1661"/>
      <c r="K1661"/>
      <c r="L1661"/>
      <c r="M1661"/>
    </row>
    <row r="1662" spans="3:13" x14ac:dyDescent="0.25">
      <c r="C1662"/>
      <c r="D1662"/>
      <c r="E1662"/>
      <c r="F1662"/>
      <c r="G1662"/>
      <c r="H1662"/>
      <c r="I1662"/>
      <c r="J1662"/>
      <c r="K1662"/>
      <c r="L1662"/>
      <c r="M1662"/>
    </row>
    <row r="1663" spans="3:13" x14ac:dyDescent="0.25">
      <c r="C1663"/>
      <c r="D1663"/>
      <c r="E1663"/>
      <c r="F1663"/>
      <c r="G1663"/>
      <c r="H1663"/>
      <c r="I1663"/>
      <c r="J1663"/>
      <c r="K1663"/>
      <c r="L1663"/>
      <c r="M1663"/>
    </row>
    <row r="1664" spans="3:13" x14ac:dyDescent="0.25">
      <c r="C1664"/>
      <c r="D1664"/>
      <c r="E1664"/>
      <c r="F1664"/>
      <c r="G1664"/>
      <c r="H1664"/>
      <c r="I1664"/>
      <c r="J1664"/>
      <c r="K1664"/>
      <c r="L1664"/>
      <c r="M1664"/>
    </row>
    <row r="1665" spans="3:13" x14ac:dyDescent="0.25">
      <c r="C1665"/>
      <c r="D1665"/>
      <c r="E1665"/>
      <c r="F1665"/>
      <c r="G1665"/>
      <c r="H1665"/>
      <c r="I1665"/>
      <c r="J1665"/>
      <c r="K1665"/>
      <c r="L1665"/>
      <c r="M1665"/>
    </row>
    <row r="1666" spans="3:13" x14ac:dyDescent="0.25">
      <c r="C1666"/>
      <c r="D1666"/>
      <c r="E1666"/>
      <c r="F1666"/>
      <c r="G1666"/>
      <c r="H1666"/>
      <c r="I1666"/>
      <c r="J1666"/>
      <c r="K1666"/>
      <c r="L1666"/>
      <c r="M1666"/>
    </row>
    <row r="1667" spans="3:13" x14ac:dyDescent="0.25">
      <c r="C1667"/>
      <c r="D1667"/>
      <c r="E1667"/>
      <c r="F1667"/>
      <c r="G1667"/>
      <c r="H1667"/>
      <c r="I1667"/>
      <c r="J1667"/>
      <c r="K1667"/>
      <c r="L1667"/>
      <c r="M1667"/>
    </row>
    <row r="1668" spans="3:13" x14ac:dyDescent="0.25">
      <c r="C1668"/>
      <c r="D1668"/>
      <c r="E1668"/>
      <c r="F1668"/>
      <c r="G1668"/>
      <c r="H1668"/>
      <c r="I1668"/>
      <c r="J1668"/>
      <c r="K1668"/>
      <c r="L1668"/>
      <c r="M1668"/>
    </row>
    <row r="1669" spans="3:13" x14ac:dyDescent="0.25">
      <c r="C1669"/>
      <c r="D1669"/>
      <c r="E1669"/>
      <c r="F1669"/>
      <c r="G1669"/>
      <c r="H1669"/>
      <c r="I1669"/>
      <c r="J1669"/>
      <c r="K1669"/>
      <c r="L1669"/>
      <c r="M1669"/>
    </row>
    <row r="1670" spans="3:13" x14ac:dyDescent="0.25">
      <c r="C1670"/>
      <c r="D1670"/>
      <c r="E1670"/>
      <c r="F1670"/>
      <c r="G1670"/>
      <c r="H1670"/>
      <c r="I1670"/>
      <c r="J1670"/>
      <c r="K1670"/>
      <c r="L1670"/>
      <c r="M1670"/>
    </row>
    <row r="1671" spans="3:13" x14ac:dyDescent="0.25">
      <c r="C1671"/>
      <c r="D1671"/>
      <c r="E1671"/>
      <c r="F1671"/>
      <c r="G1671"/>
      <c r="H1671"/>
      <c r="I1671"/>
      <c r="J1671"/>
      <c r="K1671"/>
      <c r="L1671"/>
      <c r="M1671"/>
    </row>
    <row r="1672" spans="3:13" x14ac:dyDescent="0.25">
      <c r="C1672"/>
      <c r="D1672"/>
      <c r="E1672"/>
      <c r="F1672"/>
      <c r="G1672"/>
      <c r="H1672"/>
      <c r="I1672"/>
      <c r="J1672"/>
      <c r="K1672"/>
      <c r="L1672"/>
      <c r="M1672"/>
    </row>
    <row r="1673" spans="3:13" x14ac:dyDescent="0.25">
      <c r="C1673"/>
      <c r="D1673"/>
      <c r="E1673"/>
      <c r="F1673"/>
      <c r="G1673"/>
      <c r="H1673"/>
      <c r="I1673"/>
      <c r="J1673"/>
      <c r="K1673"/>
      <c r="L1673"/>
      <c r="M1673"/>
    </row>
    <row r="1674" spans="3:13" x14ac:dyDescent="0.25">
      <c r="C1674"/>
      <c r="D1674"/>
      <c r="E1674"/>
      <c r="F1674"/>
      <c r="G1674"/>
      <c r="H1674"/>
      <c r="I1674"/>
      <c r="J1674"/>
      <c r="K1674"/>
      <c r="L1674"/>
      <c r="M1674"/>
    </row>
    <row r="1675" spans="3:13" x14ac:dyDescent="0.25">
      <c r="C1675"/>
      <c r="D1675"/>
      <c r="E1675"/>
      <c r="F1675"/>
      <c r="G1675"/>
      <c r="H1675"/>
      <c r="I1675"/>
      <c r="J1675"/>
      <c r="K1675"/>
      <c r="L1675"/>
      <c r="M1675"/>
    </row>
    <row r="1676" spans="3:13" x14ac:dyDescent="0.25">
      <c r="C1676"/>
      <c r="D1676"/>
      <c r="E1676"/>
      <c r="F1676"/>
      <c r="G1676"/>
      <c r="H1676"/>
      <c r="I1676"/>
      <c r="J1676"/>
      <c r="K1676"/>
      <c r="L1676"/>
      <c r="M1676"/>
    </row>
    <row r="1677" spans="3:13" x14ac:dyDescent="0.25">
      <c r="C1677"/>
      <c r="D1677"/>
      <c r="E1677"/>
      <c r="F1677"/>
      <c r="G1677"/>
      <c r="H1677"/>
      <c r="I1677"/>
      <c r="J1677"/>
      <c r="K1677"/>
      <c r="L1677"/>
      <c r="M1677"/>
    </row>
    <row r="1678" spans="3:13" x14ac:dyDescent="0.25">
      <c r="C1678"/>
      <c r="D1678"/>
      <c r="E1678"/>
      <c r="F1678"/>
      <c r="G1678"/>
      <c r="H1678"/>
      <c r="I1678"/>
      <c r="J1678"/>
      <c r="K1678"/>
      <c r="L1678"/>
      <c r="M1678"/>
    </row>
    <row r="1679" spans="3:13" x14ac:dyDescent="0.25">
      <c r="C1679"/>
      <c r="D1679"/>
      <c r="E1679"/>
      <c r="F1679"/>
      <c r="G1679"/>
      <c r="H1679"/>
      <c r="I1679"/>
      <c r="J1679"/>
      <c r="K1679"/>
      <c r="L1679"/>
      <c r="M1679"/>
    </row>
    <row r="1680" spans="3:13" x14ac:dyDescent="0.25">
      <c r="C1680"/>
      <c r="D1680"/>
      <c r="E1680"/>
      <c r="F1680"/>
      <c r="G1680"/>
      <c r="H1680"/>
      <c r="I1680"/>
      <c r="J1680"/>
      <c r="K1680"/>
      <c r="L1680"/>
      <c r="M1680"/>
    </row>
    <row r="1681" spans="3:13" x14ac:dyDescent="0.25">
      <c r="C1681"/>
      <c r="D1681"/>
      <c r="E1681"/>
      <c r="F1681"/>
      <c r="G1681"/>
      <c r="H1681"/>
      <c r="I1681"/>
      <c r="J1681"/>
      <c r="K1681"/>
      <c r="L1681"/>
      <c r="M1681"/>
    </row>
    <row r="1682" spans="3:13" x14ac:dyDescent="0.25">
      <c r="C1682"/>
      <c r="D1682"/>
      <c r="E1682"/>
      <c r="F1682"/>
      <c r="G1682"/>
      <c r="H1682"/>
      <c r="I1682"/>
      <c r="J1682"/>
      <c r="K1682"/>
      <c r="L1682"/>
      <c r="M1682"/>
    </row>
    <row r="1683" spans="3:13" x14ac:dyDescent="0.25">
      <c r="C1683"/>
      <c r="D1683"/>
      <c r="E1683"/>
      <c r="F1683"/>
      <c r="G1683"/>
      <c r="H1683"/>
      <c r="I1683"/>
      <c r="J1683"/>
      <c r="K1683"/>
      <c r="L1683"/>
      <c r="M1683"/>
    </row>
    <row r="1684" spans="3:13" x14ac:dyDescent="0.25">
      <c r="C1684"/>
      <c r="D1684"/>
      <c r="E1684"/>
      <c r="F1684"/>
      <c r="G1684"/>
      <c r="H1684"/>
      <c r="I1684"/>
      <c r="J1684"/>
      <c r="K1684"/>
      <c r="L1684"/>
      <c r="M1684"/>
    </row>
    <row r="1685" spans="3:13" x14ac:dyDescent="0.25">
      <c r="C1685"/>
      <c r="D1685"/>
      <c r="E1685"/>
      <c r="F1685"/>
      <c r="G1685"/>
      <c r="H1685"/>
      <c r="I1685"/>
      <c r="J1685"/>
      <c r="K1685"/>
      <c r="L1685"/>
      <c r="M1685"/>
    </row>
    <row r="1686" spans="3:13" x14ac:dyDescent="0.25">
      <c r="C1686"/>
      <c r="D1686"/>
      <c r="E1686"/>
      <c r="F1686"/>
      <c r="G1686"/>
      <c r="H1686"/>
      <c r="I1686"/>
      <c r="J1686"/>
      <c r="K1686"/>
      <c r="L1686"/>
      <c r="M1686"/>
    </row>
    <row r="1687" spans="3:13" x14ac:dyDescent="0.25">
      <c r="C1687"/>
      <c r="D1687"/>
      <c r="E1687"/>
      <c r="F1687"/>
      <c r="G1687"/>
      <c r="H1687"/>
      <c r="I1687"/>
      <c r="J1687"/>
      <c r="K1687"/>
      <c r="L1687"/>
      <c r="M1687"/>
    </row>
    <row r="1688" spans="3:13" x14ac:dyDescent="0.25">
      <c r="C1688"/>
      <c r="D1688"/>
      <c r="E1688"/>
      <c r="F1688"/>
      <c r="G1688"/>
      <c r="H1688"/>
      <c r="I1688"/>
      <c r="J1688"/>
      <c r="K1688"/>
      <c r="L1688"/>
      <c r="M1688"/>
    </row>
    <row r="1689" spans="3:13" x14ac:dyDescent="0.25">
      <c r="C1689"/>
      <c r="D1689"/>
      <c r="E1689"/>
      <c r="F1689"/>
      <c r="G1689"/>
      <c r="H1689"/>
      <c r="I1689"/>
      <c r="J1689"/>
      <c r="K1689"/>
      <c r="L1689"/>
      <c r="M1689"/>
    </row>
    <row r="1690" spans="3:13" x14ac:dyDescent="0.25">
      <c r="C1690"/>
      <c r="D1690"/>
      <c r="E1690"/>
      <c r="F1690"/>
      <c r="G1690"/>
      <c r="H1690"/>
      <c r="I1690"/>
      <c r="J1690"/>
      <c r="K1690"/>
      <c r="L1690"/>
      <c r="M1690"/>
    </row>
    <row r="1691" spans="3:13" x14ac:dyDescent="0.25">
      <c r="C1691"/>
      <c r="D1691"/>
      <c r="E1691"/>
      <c r="F1691"/>
      <c r="G1691"/>
      <c r="H1691"/>
      <c r="I1691"/>
      <c r="J1691"/>
      <c r="K1691"/>
      <c r="L1691"/>
      <c r="M1691"/>
    </row>
    <row r="1692" spans="3:13" x14ac:dyDescent="0.25">
      <c r="C1692"/>
      <c r="D1692"/>
      <c r="E1692"/>
      <c r="F1692"/>
      <c r="G1692"/>
      <c r="H1692"/>
      <c r="I1692"/>
      <c r="J1692"/>
      <c r="K1692"/>
      <c r="L1692"/>
      <c r="M1692"/>
    </row>
    <row r="1693" spans="3:13" x14ac:dyDescent="0.25">
      <c r="C1693"/>
      <c r="D1693"/>
      <c r="E1693"/>
      <c r="F1693"/>
      <c r="G1693"/>
      <c r="H1693"/>
      <c r="I1693"/>
      <c r="J1693"/>
      <c r="K1693"/>
      <c r="L1693"/>
      <c r="M1693"/>
    </row>
    <row r="1694" spans="3:13" x14ac:dyDescent="0.25">
      <c r="C1694"/>
      <c r="D1694"/>
      <c r="E1694"/>
      <c r="F1694"/>
      <c r="G1694"/>
      <c r="H1694"/>
      <c r="I1694"/>
      <c r="J1694"/>
      <c r="K1694"/>
      <c r="L1694"/>
      <c r="M1694"/>
    </row>
    <row r="1695" spans="3:13" x14ac:dyDescent="0.25">
      <c r="C1695"/>
      <c r="D1695"/>
      <c r="E1695"/>
      <c r="F1695"/>
      <c r="G1695"/>
      <c r="H1695"/>
      <c r="I1695"/>
      <c r="J1695"/>
      <c r="K1695"/>
      <c r="L1695"/>
      <c r="M1695"/>
    </row>
    <row r="1696" spans="3:13" x14ac:dyDescent="0.25">
      <c r="C1696"/>
      <c r="D1696"/>
      <c r="E1696"/>
      <c r="F1696"/>
      <c r="G1696"/>
      <c r="H1696"/>
      <c r="I1696"/>
      <c r="J1696"/>
      <c r="K1696"/>
      <c r="L1696"/>
      <c r="M1696"/>
    </row>
    <row r="1697" spans="3:13" x14ac:dyDescent="0.25">
      <c r="C1697"/>
      <c r="D1697"/>
      <c r="E1697"/>
      <c r="F1697"/>
      <c r="G1697"/>
      <c r="H1697"/>
      <c r="I1697"/>
      <c r="J1697"/>
      <c r="K1697"/>
      <c r="L1697"/>
      <c r="M1697"/>
    </row>
    <row r="1698" spans="3:13" x14ac:dyDescent="0.25">
      <c r="C1698"/>
      <c r="D1698"/>
      <c r="E1698"/>
      <c r="F1698"/>
      <c r="G1698"/>
      <c r="H1698"/>
      <c r="I1698"/>
      <c r="J1698"/>
      <c r="K1698"/>
      <c r="L1698"/>
      <c r="M1698"/>
    </row>
    <row r="1699" spans="3:13" x14ac:dyDescent="0.25">
      <c r="C1699"/>
      <c r="D1699"/>
      <c r="E1699"/>
      <c r="F1699"/>
      <c r="G1699"/>
      <c r="H1699"/>
      <c r="I1699"/>
      <c r="J1699"/>
      <c r="K1699"/>
      <c r="L1699"/>
      <c r="M1699"/>
    </row>
    <row r="1700" spans="3:13" x14ac:dyDescent="0.25">
      <c r="C1700"/>
      <c r="D1700"/>
      <c r="E1700"/>
      <c r="F1700"/>
      <c r="G1700"/>
      <c r="H1700"/>
      <c r="I1700"/>
      <c r="J1700"/>
      <c r="K1700"/>
      <c r="L1700"/>
      <c r="M1700"/>
    </row>
    <row r="1701" spans="3:13" x14ac:dyDescent="0.25">
      <c r="C1701"/>
      <c r="D1701"/>
      <c r="E1701"/>
      <c r="F1701"/>
      <c r="G1701"/>
      <c r="H1701"/>
      <c r="I1701"/>
      <c r="J1701"/>
      <c r="K1701"/>
      <c r="L1701"/>
      <c r="M1701"/>
    </row>
    <row r="1702" spans="3:13" x14ac:dyDescent="0.25">
      <c r="C1702"/>
      <c r="D1702"/>
      <c r="E1702"/>
      <c r="F1702"/>
      <c r="G1702"/>
      <c r="H1702"/>
      <c r="I1702"/>
      <c r="J1702"/>
      <c r="K1702"/>
      <c r="L1702"/>
      <c r="M1702"/>
    </row>
    <row r="1703" spans="3:13" x14ac:dyDescent="0.25">
      <c r="C1703"/>
      <c r="D1703"/>
      <c r="E1703"/>
      <c r="F1703"/>
      <c r="G1703"/>
      <c r="H1703"/>
      <c r="I1703"/>
      <c r="J1703"/>
      <c r="K1703"/>
      <c r="L1703"/>
      <c r="M1703"/>
    </row>
    <row r="1704" spans="3:13" x14ac:dyDescent="0.25">
      <c r="C1704"/>
      <c r="D1704"/>
      <c r="E1704"/>
      <c r="F1704"/>
      <c r="G1704"/>
      <c r="H1704"/>
      <c r="I1704"/>
      <c r="J1704"/>
      <c r="K1704"/>
      <c r="L1704"/>
      <c r="M1704"/>
    </row>
    <row r="1705" spans="3:13" x14ac:dyDescent="0.25">
      <c r="C1705"/>
      <c r="D1705"/>
      <c r="E1705"/>
      <c r="F1705"/>
      <c r="G1705"/>
      <c r="H1705"/>
      <c r="I1705"/>
      <c r="J1705"/>
      <c r="K1705"/>
      <c r="L1705"/>
      <c r="M1705"/>
    </row>
    <row r="1706" spans="3:13" x14ac:dyDescent="0.25">
      <c r="C1706"/>
      <c r="D1706"/>
      <c r="E1706"/>
      <c r="F1706"/>
      <c r="G1706"/>
      <c r="H1706"/>
      <c r="I1706"/>
      <c r="J1706"/>
      <c r="K1706"/>
      <c r="L1706"/>
      <c r="M1706"/>
    </row>
    <row r="1707" spans="3:13" x14ac:dyDescent="0.25">
      <c r="C1707"/>
      <c r="D1707"/>
      <c r="E1707"/>
      <c r="F1707"/>
      <c r="G1707"/>
      <c r="H1707"/>
      <c r="I1707"/>
      <c r="J1707"/>
      <c r="K1707"/>
      <c r="L1707"/>
      <c r="M1707"/>
    </row>
    <row r="1708" spans="3:13" x14ac:dyDescent="0.25">
      <c r="C1708"/>
      <c r="D1708"/>
      <c r="E1708"/>
      <c r="F1708"/>
      <c r="G1708"/>
      <c r="H1708"/>
      <c r="I1708"/>
      <c r="J1708"/>
      <c r="K1708"/>
      <c r="L1708"/>
      <c r="M1708"/>
    </row>
    <row r="1709" spans="3:13" x14ac:dyDescent="0.25">
      <c r="C1709"/>
      <c r="D1709"/>
      <c r="E1709"/>
      <c r="F1709"/>
      <c r="G1709"/>
      <c r="H1709"/>
      <c r="I1709"/>
      <c r="J1709"/>
      <c r="K1709"/>
      <c r="L1709"/>
      <c r="M1709"/>
    </row>
    <row r="1710" spans="3:13" x14ac:dyDescent="0.25">
      <c r="C1710"/>
      <c r="D1710"/>
      <c r="E1710"/>
      <c r="F1710"/>
      <c r="G1710"/>
      <c r="H1710"/>
      <c r="I1710"/>
      <c r="J1710"/>
      <c r="K1710"/>
      <c r="L1710"/>
      <c r="M1710"/>
    </row>
    <row r="1711" spans="3:13" x14ac:dyDescent="0.25">
      <c r="C1711"/>
      <c r="D1711"/>
      <c r="E1711"/>
      <c r="F1711"/>
      <c r="G1711"/>
      <c r="H1711"/>
      <c r="I1711"/>
      <c r="J1711"/>
      <c r="K1711"/>
      <c r="L1711"/>
      <c r="M1711"/>
    </row>
    <row r="1712" spans="3:13" x14ac:dyDescent="0.25">
      <c r="C1712"/>
      <c r="D1712"/>
      <c r="E1712"/>
      <c r="F1712"/>
      <c r="G1712"/>
      <c r="H1712"/>
      <c r="I1712"/>
      <c r="J1712"/>
      <c r="K1712"/>
      <c r="L1712"/>
      <c r="M1712"/>
    </row>
    <row r="1713" spans="3:13" x14ac:dyDescent="0.25">
      <c r="C1713"/>
      <c r="D1713"/>
      <c r="E1713"/>
      <c r="F1713"/>
      <c r="G1713"/>
      <c r="H1713"/>
      <c r="I1713"/>
      <c r="J1713"/>
      <c r="K1713"/>
      <c r="L1713"/>
      <c r="M1713"/>
    </row>
    <row r="1714" spans="3:13" x14ac:dyDescent="0.25">
      <c r="C1714"/>
      <c r="D1714"/>
      <c r="E1714"/>
      <c r="F1714"/>
      <c r="G1714"/>
      <c r="H1714"/>
      <c r="I1714"/>
      <c r="J1714"/>
      <c r="K1714"/>
      <c r="L1714"/>
      <c r="M1714"/>
    </row>
    <row r="1715" spans="3:13" x14ac:dyDescent="0.25">
      <c r="C1715"/>
      <c r="D1715"/>
      <c r="E1715"/>
      <c r="F1715"/>
      <c r="G1715"/>
      <c r="H1715"/>
      <c r="I1715"/>
      <c r="J1715"/>
      <c r="K1715"/>
      <c r="L1715"/>
      <c r="M1715"/>
    </row>
    <row r="1716" spans="3:13" x14ac:dyDescent="0.25">
      <c r="C1716"/>
      <c r="D1716"/>
      <c r="E1716"/>
      <c r="F1716"/>
      <c r="G1716"/>
      <c r="H1716"/>
      <c r="I1716"/>
      <c r="J1716"/>
      <c r="K1716"/>
      <c r="L1716"/>
      <c r="M1716"/>
    </row>
    <row r="1717" spans="3:13" x14ac:dyDescent="0.25">
      <c r="C1717"/>
      <c r="D1717"/>
      <c r="E1717"/>
      <c r="F1717"/>
      <c r="G1717"/>
      <c r="H1717"/>
      <c r="I1717"/>
      <c r="J1717"/>
      <c r="K1717"/>
      <c r="L1717"/>
      <c r="M1717"/>
    </row>
    <row r="1718" spans="3:13" x14ac:dyDescent="0.25">
      <c r="C1718"/>
      <c r="D1718"/>
      <c r="E1718"/>
      <c r="F1718"/>
      <c r="G1718"/>
      <c r="H1718"/>
      <c r="I1718"/>
      <c r="J1718"/>
      <c r="K1718"/>
      <c r="L1718"/>
      <c r="M1718"/>
    </row>
    <row r="1719" spans="3:13" x14ac:dyDescent="0.25">
      <c r="C1719"/>
      <c r="D1719"/>
      <c r="E1719"/>
      <c r="F1719"/>
      <c r="G1719"/>
      <c r="H1719"/>
      <c r="I1719"/>
      <c r="J1719"/>
      <c r="K1719"/>
      <c r="L1719"/>
      <c r="M1719"/>
    </row>
    <row r="1720" spans="3:13" x14ac:dyDescent="0.25">
      <c r="C1720"/>
      <c r="D1720"/>
      <c r="E1720"/>
      <c r="F1720"/>
      <c r="G1720"/>
      <c r="H1720"/>
      <c r="I1720"/>
      <c r="J1720"/>
      <c r="K1720"/>
      <c r="L1720"/>
      <c r="M1720"/>
    </row>
    <row r="1721" spans="3:13" x14ac:dyDescent="0.25">
      <c r="C1721"/>
      <c r="D1721"/>
      <c r="E1721"/>
      <c r="F1721"/>
      <c r="G1721"/>
      <c r="H1721"/>
      <c r="I1721"/>
      <c r="J1721"/>
      <c r="K1721"/>
      <c r="L1721"/>
      <c r="M1721"/>
    </row>
    <row r="1722" spans="3:13" x14ac:dyDescent="0.25">
      <c r="C1722"/>
      <c r="D1722"/>
      <c r="E1722"/>
      <c r="F1722"/>
      <c r="G1722"/>
      <c r="H1722"/>
      <c r="I1722"/>
      <c r="J1722"/>
      <c r="K1722"/>
      <c r="L1722"/>
      <c r="M1722"/>
    </row>
    <row r="1723" spans="3:13" x14ac:dyDescent="0.25">
      <c r="C1723"/>
      <c r="D1723"/>
      <c r="E1723"/>
      <c r="F1723"/>
      <c r="G1723"/>
      <c r="H1723"/>
      <c r="I1723"/>
      <c r="J1723"/>
      <c r="K1723"/>
      <c r="L1723"/>
      <c r="M1723"/>
    </row>
    <row r="1724" spans="3:13" x14ac:dyDescent="0.25">
      <c r="C1724"/>
      <c r="D1724"/>
      <c r="E1724"/>
      <c r="F1724"/>
      <c r="G1724"/>
      <c r="H1724"/>
      <c r="I1724"/>
      <c r="J1724"/>
      <c r="K1724"/>
      <c r="L1724"/>
      <c r="M1724"/>
    </row>
    <row r="1725" spans="3:13" x14ac:dyDescent="0.25">
      <c r="C1725"/>
      <c r="D1725"/>
      <c r="E1725"/>
      <c r="F1725"/>
      <c r="G1725"/>
      <c r="H1725"/>
      <c r="I1725"/>
      <c r="J1725"/>
      <c r="K1725"/>
      <c r="L1725"/>
      <c r="M1725"/>
    </row>
    <row r="1726" spans="3:13" x14ac:dyDescent="0.25">
      <c r="C1726"/>
      <c r="D1726"/>
      <c r="E1726"/>
      <c r="F1726"/>
      <c r="G1726"/>
      <c r="H1726"/>
      <c r="I1726"/>
      <c r="J1726"/>
      <c r="K1726"/>
      <c r="L1726"/>
      <c r="M1726"/>
    </row>
    <row r="1727" spans="3:13" x14ac:dyDescent="0.25">
      <c r="C1727"/>
      <c r="D1727"/>
      <c r="E1727"/>
      <c r="F1727"/>
      <c r="G1727"/>
      <c r="H1727"/>
      <c r="I1727"/>
      <c r="J1727"/>
      <c r="K1727"/>
      <c r="L1727"/>
      <c r="M1727"/>
    </row>
    <row r="1728" spans="3:13" x14ac:dyDescent="0.25">
      <c r="C1728"/>
      <c r="D1728"/>
      <c r="E1728"/>
      <c r="F1728"/>
      <c r="G1728"/>
      <c r="H1728"/>
      <c r="I1728"/>
      <c r="J1728"/>
      <c r="K1728"/>
      <c r="L1728"/>
      <c r="M1728"/>
    </row>
    <row r="1729" spans="3:13" x14ac:dyDescent="0.25">
      <c r="C1729"/>
      <c r="D1729"/>
      <c r="E1729"/>
      <c r="F1729"/>
      <c r="G1729"/>
      <c r="H1729"/>
      <c r="I1729"/>
      <c r="J1729"/>
      <c r="K1729"/>
      <c r="L1729"/>
      <c r="M1729"/>
    </row>
    <row r="1730" spans="3:13" x14ac:dyDescent="0.25">
      <c r="C1730"/>
      <c r="D1730"/>
      <c r="E1730"/>
      <c r="F1730"/>
      <c r="G1730"/>
      <c r="H1730"/>
      <c r="I1730"/>
      <c r="J1730"/>
      <c r="K1730"/>
      <c r="L1730"/>
      <c r="M1730"/>
    </row>
    <row r="1731" spans="3:13" x14ac:dyDescent="0.25">
      <c r="C1731"/>
      <c r="D1731"/>
      <c r="E1731"/>
      <c r="F1731"/>
      <c r="G1731"/>
      <c r="H1731"/>
      <c r="I1731"/>
      <c r="J1731"/>
      <c r="K1731"/>
      <c r="L1731"/>
      <c r="M1731"/>
    </row>
    <row r="1732" spans="3:13" x14ac:dyDescent="0.25">
      <c r="C1732"/>
      <c r="D1732"/>
      <c r="E1732"/>
      <c r="F1732"/>
      <c r="G1732"/>
      <c r="H1732"/>
      <c r="I1732"/>
      <c r="J1732"/>
      <c r="K1732"/>
      <c r="L1732"/>
      <c r="M1732"/>
    </row>
    <row r="1733" spans="3:13" x14ac:dyDescent="0.25">
      <c r="C1733"/>
      <c r="D1733"/>
      <c r="E1733"/>
      <c r="F1733"/>
      <c r="G1733"/>
      <c r="H1733"/>
      <c r="I1733"/>
      <c r="J1733"/>
      <c r="K1733"/>
      <c r="L1733"/>
      <c r="M1733"/>
    </row>
    <row r="1734" spans="3:13" x14ac:dyDescent="0.25">
      <c r="C1734"/>
      <c r="D1734"/>
      <c r="E1734"/>
      <c r="F1734"/>
      <c r="G1734"/>
      <c r="H1734"/>
      <c r="I1734"/>
      <c r="J1734"/>
      <c r="K1734"/>
      <c r="L1734"/>
      <c r="M1734"/>
    </row>
    <row r="1735" spans="3:13" x14ac:dyDescent="0.25">
      <c r="C1735"/>
      <c r="D1735"/>
      <c r="E1735"/>
      <c r="F1735"/>
      <c r="G1735"/>
      <c r="H1735"/>
      <c r="I1735"/>
      <c r="J1735"/>
      <c r="K1735"/>
      <c r="L1735"/>
      <c r="M1735"/>
    </row>
    <row r="1736" spans="3:13" x14ac:dyDescent="0.25">
      <c r="C1736"/>
      <c r="D1736"/>
      <c r="E1736"/>
      <c r="F1736"/>
      <c r="G1736"/>
      <c r="H1736"/>
      <c r="I1736"/>
      <c r="J1736"/>
      <c r="K1736"/>
      <c r="L1736"/>
      <c r="M1736"/>
    </row>
    <row r="1737" spans="3:13" x14ac:dyDescent="0.25">
      <c r="C1737"/>
      <c r="D1737"/>
      <c r="E1737"/>
      <c r="F1737"/>
      <c r="G1737"/>
      <c r="H1737"/>
      <c r="I1737"/>
      <c r="J1737"/>
      <c r="K1737"/>
      <c r="L1737"/>
      <c r="M1737"/>
    </row>
    <row r="1738" spans="3:13" x14ac:dyDescent="0.25">
      <c r="C1738"/>
      <c r="D1738"/>
      <c r="E1738"/>
      <c r="F1738"/>
      <c r="G1738"/>
      <c r="H1738"/>
      <c r="I1738"/>
      <c r="J1738"/>
      <c r="K1738"/>
      <c r="L1738"/>
      <c r="M1738"/>
    </row>
    <row r="1739" spans="3:13" x14ac:dyDescent="0.25">
      <c r="C1739"/>
      <c r="D1739"/>
      <c r="E1739"/>
      <c r="F1739"/>
      <c r="G1739"/>
      <c r="H1739"/>
      <c r="I1739"/>
      <c r="J1739"/>
      <c r="K1739"/>
      <c r="L1739"/>
      <c r="M1739"/>
    </row>
    <row r="1740" spans="3:13" x14ac:dyDescent="0.25">
      <c r="C1740"/>
      <c r="D1740"/>
      <c r="E1740"/>
      <c r="F1740"/>
      <c r="G1740"/>
      <c r="H1740"/>
      <c r="I1740"/>
      <c r="J1740"/>
      <c r="K1740"/>
      <c r="L1740"/>
      <c r="M1740"/>
    </row>
    <row r="1741" spans="3:13" x14ac:dyDescent="0.25">
      <c r="C1741"/>
      <c r="D1741"/>
      <c r="E1741"/>
      <c r="F1741"/>
      <c r="G1741"/>
      <c r="H1741"/>
      <c r="I1741"/>
      <c r="J1741"/>
      <c r="K1741"/>
      <c r="L1741"/>
      <c r="M1741"/>
    </row>
    <row r="1742" spans="3:13" x14ac:dyDescent="0.25">
      <c r="C1742"/>
      <c r="D1742"/>
      <c r="E1742"/>
      <c r="F1742"/>
      <c r="G1742"/>
      <c r="H1742"/>
      <c r="I1742"/>
      <c r="J1742"/>
      <c r="K1742"/>
      <c r="L1742"/>
      <c r="M1742"/>
    </row>
    <row r="1743" spans="3:13" x14ac:dyDescent="0.25">
      <c r="C1743"/>
      <c r="D1743"/>
      <c r="E1743"/>
      <c r="F1743"/>
      <c r="G1743"/>
      <c r="H1743"/>
      <c r="I1743"/>
      <c r="J1743"/>
      <c r="K1743"/>
      <c r="L1743"/>
      <c r="M1743"/>
    </row>
    <row r="1744" spans="3:13" x14ac:dyDescent="0.25">
      <c r="C1744"/>
      <c r="D1744"/>
      <c r="E1744"/>
      <c r="F1744"/>
      <c r="G1744"/>
      <c r="H1744"/>
      <c r="I1744"/>
      <c r="J1744"/>
      <c r="K1744"/>
      <c r="L1744"/>
      <c r="M1744"/>
    </row>
    <row r="1745" spans="3:13" x14ac:dyDescent="0.25">
      <c r="C1745"/>
      <c r="D1745"/>
      <c r="E1745"/>
      <c r="F1745"/>
      <c r="G1745"/>
      <c r="H1745"/>
      <c r="I1745"/>
      <c r="J1745"/>
      <c r="K1745"/>
      <c r="L1745"/>
      <c r="M1745"/>
    </row>
    <row r="1746" spans="3:13" x14ac:dyDescent="0.25">
      <c r="C1746"/>
      <c r="D1746"/>
      <c r="E1746"/>
      <c r="F1746"/>
      <c r="G1746"/>
      <c r="H1746"/>
      <c r="I1746"/>
      <c r="J1746"/>
      <c r="K1746"/>
      <c r="L1746"/>
      <c r="M1746"/>
    </row>
    <row r="1747" spans="3:13" x14ac:dyDescent="0.25">
      <c r="C1747"/>
      <c r="D1747"/>
      <c r="E1747"/>
      <c r="F1747"/>
      <c r="G1747"/>
      <c r="H1747"/>
      <c r="I1747"/>
      <c r="J1747"/>
      <c r="K1747"/>
      <c r="L1747"/>
      <c r="M1747"/>
    </row>
    <row r="1748" spans="3:13" x14ac:dyDescent="0.25">
      <c r="C1748"/>
      <c r="D1748"/>
      <c r="E1748"/>
      <c r="F1748"/>
      <c r="G1748"/>
      <c r="H1748"/>
      <c r="I1748"/>
      <c r="J1748"/>
      <c r="K1748"/>
      <c r="L1748"/>
      <c r="M1748"/>
    </row>
    <row r="1749" spans="3:13" x14ac:dyDescent="0.25">
      <c r="C1749"/>
      <c r="D1749"/>
      <c r="E1749"/>
      <c r="F1749"/>
      <c r="G1749"/>
      <c r="H1749"/>
      <c r="I1749"/>
      <c r="J1749"/>
      <c r="K1749"/>
      <c r="L1749"/>
      <c r="M1749"/>
    </row>
    <row r="1750" spans="3:13" x14ac:dyDescent="0.25">
      <c r="C1750"/>
      <c r="D1750"/>
      <c r="E1750"/>
      <c r="F1750"/>
      <c r="G1750"/>
      <c r="H1750"/>
      <c r="I1750"/>
      <c r="J1750"/>
      <c r="K1750"/>
      <c r="L1750"/>
      <c r="M1750"/>
    </row>
    <row r="1751" spans="3:13" x14ac:dyDescent="0.25">
      <c r="C1751"/>
      <c r="D1751"/>
      <c r="E1751"/>
      <c r="F1751"/>
      <c r="G1751"/>
      <c r="H1751"/>
      <c r="I1751"/>
      <c r="J1751"/>
      <c r="K1751"/>
      <c r="L1751"/>
      <c r="M1751"/>
    </row>
    <row r="1752" spans="3:13" x14ac:dyDescent="0.25">
      <c r="C1752"/>
      <c r="D1752"/>
      <c r="E1752"/>
      <c r="F1752"/>
      <c r="G1752"/>
      <c r="H1752"/>
      <c r="I1752"/>
      <c r="J1752"/>
      <c r="K1752"/>
      <c r="L1752"/>
      <c r="M1752"/>
    </row>
    <row r="1753" spans="3:13" x14ac:dyDescent="0.25">
      <c r="C1753"/>
      <c r="D1753"/>
      <c r="E1753"/>
      <c r="F1753"/>
      <c r="G1753"/>
      <c r="H1753"/>
      <c r="I1753"/>
      <c r="J1753"/>
      <c r="K1753"/>
      <c r="L1753"/>
      <c r="M1753"/>
    </row>
    <row r="1754" spans="3:13" x14ac:dyDescent="0.25">
      <c r="C1754"/>
      <c r="D1754"/>
      <c r="E1754"/>
      <c r="F1754"/>
      <c r="G1754"/>
      <c r="H1754"/>
      <c r="I1754"/>
      <c r="J1754"/>
      <c r="K1754"/>
      <c r="L1754"/>
      <c r="M1754"/>
    </row>
    <row r="1755" spans="3:13" x14ac:dyDescent="0.25">
      <c r="C1755"/>
      <c r="D1755"/>
      <c r="E1755"/>
      <c r="F1755"/>
      <c r="G1755"/>
      <c r="H1755"/>
      <c r="I1755"/>
      <c r="J1755"/>
      <c r="K1755"/>
      <c r="L1755"/>
      <c r="M1755"/>
    </row>
    <row r="1756" spans="3:13" x14ac:dyDescent="0.25">
      <c r="C1756"/>
      <c r="D1756"/>
      <c r="E1756"/>
      <c r="F1756"/>
      <c r="G1756"/>
      <c r="H1756"/>
      <c r="I1756"/>
      <c r="J1756"/>
      <c r="K1756"/>
      <c r="L1756"/>
      <c r="M1756"/>
    </row>
    <row r="1757" spans="3:13" x14ac:dyDescent="0.25">
      <c r="C1757"/>
      <c r="D1757"/>
      <c r="E1757"/>
      <c r="F1757"/>
      <c r="G1757"/>
      <c r="H1757"/>
      <c r="I1757"/>
      <c r="J1757"/>
      <c r="K1757"/>
      <c r="L1757"/>
      <c r="M1757"/>
    </row>
    <row r="1758" spans="3:13" x14ac:dyDescent="0.25">
      <c r="C1758"/>
      <c r="D1758"/>
      <c r="E1758"/>
      <c r="F1758"/>
      <c r="G1758"/>
      <c r="H1758"/>
      <c r="I1758"/>
      <c r="J1758"/>
      <c r="K1758"/>
      <c r="L1758"/>
      <c r="M1758"/>
    </row>
    <row r="1759" spans="3:13" x14ac:dyDescent="0.25">
      <c r="C1759"/>
      <c r="D1759"/>
      <c r="E1759"/>
      <c r="F1759"/>
      <c r="G1759"/>
      <c r="H1759"/>
      <c r="I1759"/>
      <c r="J1759"/>
      <c r="K1759"/>
      <c r="L1759"/>
      <c r="M1759"/>
    </row>
    <row r="1760" spans="3:13" x14ac:dyDescent="0.25">
      <c r="C1760"/>
      <c r="D1760"/>
      <c r="E1760"/>
      <c r="F1760"/>
      <c r="G1760"/>
      <c r="H1760"/>
      <c r="I1760"/>
      <c r="J1760"/>
      <c r="K1760"/>
      <c r="L1760"/>
      <c r="M1760"/>
    </row>
    <row r="1761" spans="3:13" x14ac:dyDescent="0.25">
      <c r="C1761"/>
      <c r="D1761"/>
      <c r="E1761"/>
      <c r="F1761"/>
      <c r="G1761"/>
      <c r="H1761"/>
      <c r="I1761"/>
      <c r="J1761"/>
      <c r="K1761"/>
      <c r="L1761"/>
      <c r="M1761"/>
    </row>
    <row r="1762" spans="3:13" x14ac:dyDescent="0.25">
      <c r="C1762"/>
      <c r="D1762"/>
      <c r="E1762"/>
      <c r="F1762"/>
      <c r="G1762"/>
      <c r="H1762"/>
      <c r="I1762"/>
      <c r="J1762"/>
      <c r="K1762"/>
      <c r="L1762"/>
      <c r="M1762"/>
    </row>
    <row r="1763" spans="3:13" x14ac:dyDescent="0.25">
      <c r="C1763"/>
      <c r="D1763"/>
      <c r="E1763"/>
      <c r="F1763"/>
      <c r="G1763"/>
      <c r="H1763"/>
      <c r="I1763"/>
      <c r="J1763"/>
      <c r="K1763"/>
      <c r="L1763"/>
      <c r="M1763"/>
    </row>
    <row r="1764" spans="3:13" x14ac:dyDescent="0.25">
      <c r="C1764"/>
      <c r="D1764"/>
      <c r="E1764"/>
      <c r="F1764"/>
      <c r="G1764"/>
      <c r="H1764"/>
      <c r="I1764"/>
      <c r="J1764"/>
      <c r="K1764"/>
      <c r="L1764"/>
      <c r="M1764"/>
    </row>
    <row r="1765" spans="3:13" x14ac:dyDescent="0.25">
      <c r="C1765"/>
      <c r="D1765"/>
      <c r="E1765"/>
      <c r="F1765"/>
      <c r="G1765"/>
      <c r="H1765"/>
      <c r="I1765"/>
      <c r="J1765"/>
      <c r="K1765"/>
      <c r="L1765"/>
      <c r="M1765"/>
    </row>
    <row r="1766" spans="3:13" x14ac:dyDescent="0.25">
      <c r="C1766"/>
      <c r="D1766"/>
      <c r="E1766"/>
      <c r="F1766"/>
      <c r="G1766"/>
      <c r="H1766"/>
      <c r="I1766"/>
      <c r="J1766"/>
      <c r="K1766"/>
      <c r="L1766"/>
      <c r="M1766"/>
    </row>
    <row r="1767" spans="3:13" x14ac:dyDescent="0.25">
      <c r="C1767"/>
      <c r="D1767"/>
      <c r="E1767"/>
      <c r="F1767"/>
      <c r="G1767"/>
      <c r="H1767"/>
      <c r="I1767"/>
      <c r="J1767"/>
      <c r="K1767"/>
      <c r="L1767"/>
      <c r="M1767"/>
    </row>
    <row r="1768" spans="3:13" x14ac:dyDescent="0.25">
      <c r="C1768"/>
      <c r="D1768"/>
      <c r="E1768"/>
      <c r="F1768"/>
      <c r="G1768"/>
      <c r="H1768"/>
      <c r="I1768"/>
      <c r="J1768"/>
      <c r="K1768"/>
      <c r="L1768"/>
      <c r="M1768"/>
    </row>
    <row r="1769" spans="3:13" x14ac:dyDescent="0.25">
      <c r="C1769"/>
      <c r="D1769"/>
      <c r="E1769"/>
      <c r="F1769"/>
      <c r="G1769"/>
      <c r="H1769"/>
      <c r="I1769"/>
      <c r="J1769"/>
      <c r="K1769"/>
      <c r="L1769"/>
      <c r="M1769"/>
    </row>
    <row r="1770" spans="3:13" x14ac:dyDescent="0.25">
      <c r="C1770"/>
      <c r="D1770"/>
      <c r="E1770"/>
      <c r="F1770"/>
      <c r="G1770"/>
      <c r="H1770"/>
      <c r="I1770"/>
      <c r="J1770"/>
      <c r="K1770"/>
      <c r="L1770"/>
      <c r="M1770"/>
    </row>
    <row r="1771" spans="3:13" x14ac:dyDescent="0.25">
      <c r="C1771"/>
      <c r="D1771"/>
      <c r="E1771"/>
      <c r="F1771"/>
      <c r="G1771"/>
      <c r="H1771"/>
      <c r="I1771"/>
      <c r="J1771"/>
      <c r="K1771"/>
      <c r="L1771"/>
      <c r="M1771"/>
    </row>
    <row r="1772" spans="3:13" x14ac:dyDescent="0.25">
      <c r="C1772"/>
      <c r="D1772"/>
      <c r="E1772"/>
      <c r="F1772"/>
      <c r="G1772"/>
      <c r="H1772"/>
      <c r="I1772"/>
      <c r="J1772"/>
      <c r="K1772"/>
      <c r="L1772"/>
      <c r="M1772"/>
    </row>
    <row r="1773" spans="3:13" x14ac:dyDescent="0.25">
      <c r="C1773"/>
      <c r="D1773"/>
      <c r="E1773"/>
      <c r="F1773"/>
      <c r="G1773"/>
      <c r="H1773"/>
      <c r="I1773"/>
      <c r="J1773"/>
      <c r="K1773"/>
      <c r="L1773"/>
      <c r="M1773"/>
    </row>
    <row r="1774" spans="3:13" x14ac:dyDescent="0.25">
      <c r="C1774"/>
      <c r="D1774"/>
      <c r="E1774"/>
      <c r="F1774"/>
      <c r="G1774"/>
      <c r="H1774"/>
      <c r="I1774"/>
      <c r="J1774"/>
      <c r="K1774"/>
      <c r="L1774"/>
      <c r="M1774"/>
    </row>
    <row r="1775" spans="3:13" x14ac:dyDescent="0.25">
      <c r="C1775"/>
      <c r="D1775"/>
      <c r="E1775"/>
      <c r="F1775"/>
      <c r="G1775"/>
      <c r="H1775"/>
      <c r="I1775"/>
      <c r="J1775"/>
      <c r="K1775"/>
      <c r="L1775"/>
      <c r="M1775"/>
    </row>
    <row r="1776" spans="3:13" x14ac:dyDescent="0.25">
      <c r="C1776"/>
      <c r="D1776"/>
      <c r="E1776"/>
      <c r="F1776"/>
      <c r="G1776"/>
      <c r="H1776"/>
      <c r="I1776"/>
      <c r="J1776"/>
      <c r="K1776"/>
      <c r="L1776"/>
      <c r="M1776"/>
    </row>
    <row r="1777" spans="3:13" x14ac:dyDescent="0.25">
      <c r="C1777"/>
      <c r="D1777"/>
      <c r="E1777"/>
      <c r="F1777"/>
      <c r="G1777"/>
      <c r="H1777"/>
      <c r="I1777"/>
      <c r="J1777"/>
      <c r="K1777"/>
      <c r="L1777"/>
      <c r="M1777"/>
    </row>
    <row r="1778" spans="3:13" x14ac:dyDescent="0.25">
      <c r="C1778"/>
      <c r="D1778"/>
      <c r="E1778"/>
      <c r="F1778"/>
      <c r="G1778"/>
      <c r="H1778"/>
      <c r="I1778"/>
      <c r="J1778"/>
      <c r="K1778"/>
      <c r="L1778"/>
      <c r="M1778"/>
    </row>
    <row r="1779" spans="3:13" x14ac:dyDescent="0.25">
      <c r="C1779"/>
      <c r="D1779"/>
      <c r="E1779"/>
      <c r="F1779"/>
      <c r="G1779"/>
      <c r="H1779"/>
      <c r="I1779"/>
      <c r="J1779"/>
      <c r="K1779"/>
      <c r="L1779"/>
      <c r="M1779"/>
    </row>
    <row r="1780" spans="3:13" x14ac:dyDescent="0.25">
      <c r="C1780"/>
      <c r="D1780"/>
      <c r="E1780"/>
      <c r="F1780"/>
      <c r="G1780"/>
      <c r="H1780"/>
      <c r="I1780"/>
      <c r="J1780"/>
      <c r="K1780"/>
      <c r="L1780"/>
      <c r="M1780"/>
    </row>
    <row r="1781" spans="3:13" x14ac:dyDescent="0.25">
      <c r="C1781"/>
      <c r="D1781"/>
      <c r="E1781"/>
      <c r="F1781"/>
      <c r="G1781"/>
      <c r="H1781"/>
      <c r="I1781"/>
      <c r="J1781"/>
      <c r="K1781"/>
      <c r="L1781"/>
      <c r="M1781"/>
    </row>
    <row r="1782" spans="3:13" x14ac:dyDescent="0.25">
      <c r="C1782"/>
      <c r="D1782"/>
      <c r="E1782"/>
      <c r="F1782"/>
      <c r="G1782"/>
      <c r="H1782"/>
      <c r="I1782"/>
      <c r="J1782"/>
      <c r="K1782"/>
      <c r="L1782"/>
      <c r="M1782"/>
    </row>
    <row r="1783" spans="3:13" x14ac:dyDescent="0.25">
      <c r="C1783"/>
      <c r="D1783"/>
      <c r="E1783"/>
      <c r="F1783"/>
      <c r="G1783"/>
      <c r="H1783"/>
      <c r="I1783"/>
      <c r="J1783"/>
      <c r="K1783"/>
      <c r="L1783"/>
      <c r="M1783"/>
    </row>
    <row r="1784" spans="3:13" x14ac:dyDescent="0.25">
      <c r="C1784"/>
      <c r="D1784"/>
      <c r="E1784"/>
      <c r="F1784"/>
      <c r="G1784"/>
      <c r="H1784"/>
      <c r="I1784"/>
      <c r="J1784"/>
      <c r="K1784"/>
      <c r="L1784"/>
      <c r="M1784"/>
    </row>
    <row r="1785" spans="3:13" x14ac:dyDescent="0.25">
      <c r="C1785"/>
      <c r="D1785"/>
      <c r="E1785"/>
      <c r="F1785"/>
      <c r="G1785"/>
      <c r="H1785"/>
      <c r="I1785"/>
      <c r="J1785"/>
      <c r="K1785"/>
      <c r="L1785"/>
      <c r="M1785"/>
    </row>
    <row r="1786" spans="3:13" x14ac:dyDescent="0.25">
      <c r="C1786"/>
      <c r="D1786"/>
      <c r="E1786"/>
      <c r="F1786"/>
      <c r="G1786"/>
      <c r="H1786"/>
      <c r="I1786"/>
      <c r="J1786"/>
      <c r="K1786"/>
      <c r="L1786"/>
      <c r="M1786"/>
    </row>
    <row r="1787" spans="3:13" x14ac:dyDescent="0.25">
      <c r="C1787"/>
      <c r="D1787"/>
      <c r="E1787"/>
      <c r="F1787"/>
      <c r="G1787"/>
      <c r="H1787"/>
      <c r="I1787"/>
      <c r="J1787"/>
      <c r="K1787"/>
      <c r="L1787"/>
      <c r="M1787"/>
    </row>
    <row r="1788" spans="3:13" x14ac:dyDescent="0.25">
      <c r="C1788"/>
      <c r="D1788"/>
      <c r="E1788"/>
      <c r="F1788"/>
      <c r="G1788"/>
      <c r="H1788"/>
      <c r="I1788"/>
      <c r="J1788"/>
      <c r="K1788"/>
      <c r="L1788"/>
      <c r="M1788"/>
    </row>
    <row r="1789" spans="3:13" x14ac:dyDescent="0.25">
      <c r="C1789"/>
      <c r="D1789"/>
      <c r="E1789"/>
      <c r="F1789"/>
      <c r="G1789"/>
      <c r="H1789"/>
      <c r="I1789"/>
      <c r="J1789"/>
      <c r="K1789"/>
      <c r="L1789"/>
      <c r="M1789"/>
    </row>
    <row r="1790" spans="3:13" x14ac:dyDescent="0.25">
      <c r="C1790"/>
      <c r="D1790"/>
      <c r="E1790"/>
      <c r="F1790"/>
      <c r="G1790"/>
      <c r="H1790"/>
      <c r="I1790"/>
      <c r="J1790"/>
      <c r="K1790"/>
      <c r="L1790"/>
      <c r="M1790"/>
    </row>
    <row r="1791" spans="3:13" x14ac:dyDescent="0.25">
      <c r="C1791"/>
      <c r="D1791"/>
      <c r="E1791"/>
      <c r="F1791"/>
      <c r="G1791"/>
      <c r="H1791"/>
      <c r="I1791"/>
      <c r="J1791"/>
      <c r="K1791"/>
      <c r="L1791"/>
      <c r="M1791"/>
    </row>
    <row r="1792" spans="3:13" x14ac:dyDescent="0.25">
      <c r="C1792"/>
      <c r="D1792"/>
      <c r="E1792"/>
      <c r="F1792"/>
      <c r="G1792"/>
      <c r="H1792"/>
      <c r="I1792"/>
      <c r="J1792"/>
      <c r="K1792"/>
      <c r="L1792"/>
      <c r="M1792"/>
    </row>
    <row r="1793" spans="3:13" x14ac:dyDescent="0.25">
      <c r="C1793"/>
      <c r="D1793"/>
      <c r="E1793"/>
      <c r="F1793"/>
      <c r="G1793"/>
      <c r="H1793"/>
      <c r="I1793"/>
      <c r="J1793"/>
      <c r="K1793"/>
      <c r="L1793"/>
      <c r="M1793"/>
    </row>
    <row r="1794" spans="3:13" x14ac:dyDescent="0.25">
      <c r="C1794"/>
      <c r="D1794"/>
      <c r="E1794"/>
      <c r="F1794"/>
      <c r="G1794"/>
      <c r="H1794"/>
      <c r="I1794"/>
      <c r="J1794"/>
      <c r="K1794"/>
      <c r="L1794"/>
      <c r="M1794"/>
    </row>
    <row r="1795" spans="3:13" x14ac:dyDescent="0.25">
      <c r="C1795"/>
      <c r="D1795"/>
      <c r="E1795"/>
      <c r="F1795"/>
      <c r="G1795"/>
      <c r="H1795"/>
      <c r="I1795"/>
      <c r="J1795"/>
      <c r="K1795"/>
      <c r="L1795"/>
      <c r="M1795"/>
    </row>
    <row r="1796" spans="3:13" x14ac:dyDescent="0.25">
      <c r="C1796"/>
      <c r="D1796"/>
      <c r="E1796"/>
      <c r="F1796"/>
      <c r="G1796"/>
      <c r="H1796"/>
      <c r="I1796"/>
      <c r="J1796"/>
      <c r="K1796"/>
      <c r="L1796"/>
      <c r="M1796"/>
    </row>
    <row r="1797" spans="3:13" x14ac:dyDescent="0.25">
      <c r="C1797"/>
      <c r="D1797"/>
      <c r="E1797"/>
      <c r="F1797"/>
      <c r="G1797"/>
      <c r="H1797"/>
      <c r="I1797"/>
      <c r="J1797"/>
      <c r="K1797"/>
      <c r="L1797"/>
      <c r="M1797"/>
    </row>
    <row r="1798" spans="3:13" x14ac:dyDescent="0.25">
      <c r="C1798"/>
      <c r="D1798"/>
      <c r="E1798"/>
      <c r="F1798"/>
      <c r="G1798"/>
      <c r="H1798"/>
      <c r="I1798"/>
      <c r="J1798"/>
      <c r="K1798"/>
      <c r="L1798"/>
      <c r="M1798"/>
    </row>
    <row r="1799" spans="3:13" x14ac:dyDescent="0.25">
      <c r="C1799"/>
      <c r="D1799"/>
      <c r="E1799"/>
      <c r="F1799"/>
      <c r="G1799"/>
      <c r="H1799"/>
      <c r="I1799"/>
      <c r="J1799"/>
      <c r="K1799"/>
      <c r="L1799"/>
      <c r="M1799"/>
    </row>
    <row r="1800" spans="3:13" x14ac:dyDescent="0.25">
      <c r="C1800"/>
      <c r="D1800"/>
      <c r="E1800"/>
      <c r="F1800"/>
      <c r="G1800"/>
      <c r="H1800"/>
      <c r="I1800"/>
      <c r="J1800"/>
      <c r="K1800"/>
      <c r="L1800"/>
      <c r="M1800"/>
    </row>
    <row r="1801" spans="3:13" x14ac:dyDescent="0.25">
      <c r="C1801"/>
      <c r="D1801"/>
      <c r="E1801"/>
      <c r="F1801"/>
      <c r="G1801"/>
      <c r="H1801"/>
      <c r="I1801"/>
      <c r="J1801"/>
      <c r="K1801"/>
      <c r="L1801"/>
      <c r="M1801"/>
    </row>
    <row r="1802" spans="3:13" x14ac:dyDescent="0.25">
      <c r="C1802"/>
      <c r="D1802"/>
      <c r="E1802"/>
      <c r="F1802"/>
      <c r="G1802"/>
      <c r="H1802"/>
      <c r="I1802"/>
      <c r="J1802"/>
      <c r="K1802"/>
      <c r="L1802"/>
      <c r="M1802"/>
    </row>
    <row r="1803" spans="3:13" x14ac:dyDescent="0.25">
      <c r="C1803"/>
      <c r="D1803"/>
      <c r="E1803"/>
      <c r="F1803"/>
      <c r="G1803"/>
      <c r="H1803"/>
      <c r="I1803"/>
      <c r="J1803"/>
      <c r="K1803"/>
      <c r="L1803"/>
      <c r="M1803"/>
    </row>
    <row r="1804" spans="3:13" x14ac:dyDescent="0.25">
      <c r="C1804"/>
      <c r="D1804"/>
      <c r="E1804"/>
      <c r="F1804"/>
      <c r="G1804"/>
      <c r="H1804"/>
      <c r="I1804"/>
      <c r="J1804"/>
      <c r="K1804"/>
      <c r="L1804"/>
      <c r="M1804"/>
    </row>
    <row r="1805" spans="3:13" x14ac:dyDescent="0.25">
      <c r="C1805"/>
      <c r="D1805"/>
      <c r="E1805"/>
      <c r="F1805"/>
      <c r="G1805"/>
      <c r="H1805"/>
      <c r="I1805"/>
      <c r="J1805"/>
      <c r="K1805"/>
      <c r="L1805"/>
      <c r="M1805"/>
    </row>
    <row r="1806" spans="3:13" x14ac:dyDescent="0.25">
      <c r="C1806"/>
      <c r="D1806"/>
      <c r="E1806"/>
      <c r="F1806"/>
      <c r="G1806"/>
      <c r="H1806"/>
      <c r="I1806"/>
      <c r="J1806"/>
      <c r="K1806"/>
      <c r="L1806"/>
      <c r="M1806"/>
    </row>
    <row r="1807" spans="3:13" x14ac:dyDescent="0.25">
      <c r="C1807"/>
      <c r="D1807"/>
      <c r="E1807"/>
      <c r="F1807"/>
      <c r="G1807"/>
      <c r="H1807"/>
      <c r="I1807"/>
      <c r="J1807"/>
      <c r="K1807"/>
      <c r="L1807"/>
      <c r="M1807"/>
    </row>
    <row r="1808" spans="3:13" x14ac:dyDescent="0.25">
      <c r="C1808"/>
      <c r="D1808"/>
      <c r="E1808"/>
      <c r="F1808"/>
      <c r="G1808"/>
      <c r="H1808"/>
      <c r="I1808"/>
      <c r="J1808"/>
      <c r="K1808"/>
      <c r="L1808"/>
      <c r="M1808"/>
    </row>
    <row r="1809" spans="3:13" x14ac:dyDescent="0.25">
      <c r="C1809"/>
      <c r="D1809"/>
      <c r="E1809"/>
      <c r="F1809"/>
      <c r="G1809"/>
      <c r="H1809"/>
      <c r="I1809"/>
      <c r="J1809"/>
      <c r="K1809"/>
      <c r="L1809"/>
      <c r="M1809"/>
    </row>
    <row r="1810" spans="3:13" x14ac:dyDescent="0.25">
      <c r="C1810"/>
      <c r="D1810"/>
      <c r="E1810"/>
      <c r="F1810"/>
      <c r="G1810"/>
      <c r="H1810"/>
      <c r="I1810"/>
      <c r="J1810"/>
      <c r="K1810"/>
      <c r="L1810"/>
      <c r="M1810"/>
    </row>
    <row r="1811" spans="3:13" x14ac:dyDescent="0.25">
      <c r="C1811"/>
      <c r="D1811"/>
      <c r="E1811"/>
      <c r="F1811"/>
      <c r="G1811"/>
      <c r="H1811"/>
      <c r="I1811"/>
      <c r="J1811"/>
      <c r="K1811"/>
      <c r="L1811"/>
      <c r="M1811"/>
    </row>
    <row r="1812" spans="3:13" x14ac:dyDescent="0.25">
      <c r="C1812"/>
      <c r="D1812"/>
      <c r="E1812"/>
      <c r="F1812"/>
      <c r="G1812"/>
      <c r="H1812"/>
      <c r="I1812"/>
      <c r="J1812"/>
      <c r="K1812"/>
      <c r="L1812"/>
      <c r="M1812"/>
    </row>
    <row r="1813" spans="3:13" x14ac:dyDescent="0.25">
      <c r="C1813"/>
      <c r="D1813"/>
      <c r="E1813"/>
      <c r="F1813"/>
      <c r="G1813"/>
      <c r="H1813"/>
      <c r="I1813"/>
      <c r="J1813"/>
      <c r="K1813"/>
      <c r="L1813"/>
      <c r="M1813"/>
    </row>
    <row r="1814" spans="3:13" x14ac:dyDescent="0.25">
      <c r="C1814"/>
      <c r="D1814"/>
      <c r="E1814"/>
      <c r="F1814"/>
      <c r="G1814"/>
      <c r="H1814"/>
      <c r="I1814"/>
      <c r="J1814"/>
      <c r="K1814"/>
      <c r="L1814"/>
      <c r="M1814"/>
    </row>
    <row r="1815" spans="3:13" x14ac:dyDescent="0.25">
      <c r="C1815"/>
      <c r="D1815"/>
      <c r="E1815"/>
      <c r="F1815"/>
      <c r="G1815"/>
      <c r="H1815"/>
      <c r="I1815"/>
      <c r="J1815"/>
      <c r="K1815"/>
      <c r="L1815"/>
      <c r="M1815"/>
    </row>
    <row r="1816" spans="3:13" x14ac:dyDescent="0.25">
      <c r="C1816"/>
      <c r="D1816"/>
      <c r="E1816"/>
      <c r="F1816"/>
      <c r="G1816"/>
      <c r="H1816"/>
      <c r="I1816"/>
      <c r="J1816"/>
      <c r="K1816"/>
      <c r="L1816"/>
      <c r="M1816"/>
    </row>
    <row r="1817" spans="3:13" x14ac:dyDescent="0.25">
      <c r="C1817"/>
      <c r="D1817"/>
      <c r="E1817"/>
      <c r="F1817"/>
      <c r="G1817"/>
      <c r="H1817"/>
      <c r="I1817"/>
      <c r="J1817"/>
      <c r="K1817"/>
      <c r="L1817"/>
      <c r="M1817"/>
    </row>
    <row r="1818" spans="3:13" x14ac:dyDescent="0.25">
      <c r="C1818"/>
      <c r="D1818"/>
      <c r="E1818"/>
      <c r="F1818"/>
      <c r="G1818"/>
      <c r="H1818"/>
      <c r="I1818"/>
      <c r="J1818"/>
      <c r="K1818"/>
      <c r="L1818"/>
      <c r="M1818"/>
    </row>
    <row r="1819" spans="3:13" x14ac:dyDescent="0.25">
      <c r="C1819"/>
      <c r="D1819"/>
      <c r="E1819"/>
      <c r="F1819"/>
      <c r="G1819"/>
      <c r="H1819"/>
      <c r="I1819"/>
      <c r="J1819"/>
      <c r="K1819"/>
      <c r="L1819"/>
      <c r="M1819"/>
    </row>
    <row r="1820" spans="3:13" x14ac:dyDescent="0.25">
      <c r="C1820"/>
      <c r="D1820"/>
      <c r="E1820"/>
      <c r="F1820"/>
      <c r="G1820"/>
      <c r="H1820"/>
      <c r="I1820"/>
      <c r="J1820"/>
      <c r="K1820"/>
      <c r="L1820"/>
      <c r="M1820"/>
    </row>
    <row r="1821" spans="3:13" x14ac:dyDescent="0.25">
      <c r="C1821"/>
      <c r="D1821"/>
      <c r="E1821"/>
      <c r="F1821"/>
      <c r="G1821"/>
      <c r="H1821"/>
      <c r="I1821"/>
      <c r="J1821"/>
      <c r="K1821"/>
      <c r="L1821"/>
      <c r="M1821"/>
    </row>
    <row r="1822" spans="3:13" x14ac:dyDescent="0.25">
      <c r="C1822"/>
      <c r="D1822"/>
      <c r="E1822"/>
      <c r="F1822"/>
      <c r="G1822"/>
      <c r="H1822"/>
      <c r="I1822"/>
      <c r="J1822"/>
      <c r="K1822"/>
      <c r="L1822"/>
      <c r="M1822"/>
    </row>
    <row r="1823" spans="3:13" x14ac:dyDescent="0.25">
      <c r="C1823"/>
      <c r="D1823"/>
      <c r="E1823"/>
      <c r="F1823"/>
      <c r="G1823"/>
      <c r="H1823"/>
      <c r="I1823"/>
      <c r="J1823"/>
      <c r="K1823"/>
      <c r="L1823"/>
      <c r="M1823"/>
    </row>
    <row r="1824" spans="3:13" x14ac:dyDescent="0.25">
      <c r="C1824"/>
      <c r="D1824"/>
      <c r="E1824"/>
      <c r="F1824"/>
      <c r="G1824"/>
      <c r="H1824"/>
      <c r="I1824"/>
      <c r="J1824"/>
      <c r="K1824"/>
      <c r="L1824"/>
      <c r="M1824"/>
    </row>
    <row r="1825" spans="3:13" x14ac:dyDescent="0.25">
      <c r="C1825"/>
      <c r="D1825"/>
      <c r="E1825"/>
      <c r="F1825"/>
      <c r="G1825"/>
      <c r="H1825"/>
      <c r="I1825"/>
      <c r="J1825"/>
      <c r="K1825"/>
      <c r="L1825"/>
      <c r="M1825"/>
    </row>
    <row r="1826" spans="3:13" x14ac:dyDescent="0.25">
      <c r="C1826"/>
      <c r="D1826"/>
      <c r="E1826"/>
      <c r="F1826"/>
      <c r="G1826"/>
      <c r="H1826"/>
      <c r="I1826"/>
      <c r="J1826"/>
      <c r="K1826"/>
      <c r="L1826"/>
      <c r="M1826"/>
    </row>
    <row r="1827" spans="3:13" x14ac:dyDescent="0.25">
      <c r="C1827"/>
      <c r="D1827"/>
      <c r="E1827"/>
      <c r="F1827"/>
      <c r="G1827"/>
      <c r="H1827"/>
      <c r="I1827"/>
      <c r="J1827"/>
      <c r="K1827"/>
      <c r="L1827"/>
      <c r="M1827"/>
    </row>
    <row r="1828" spans="3:13" x14ac:dyDescent="0.25">
      <c r="C1828"/>
      <c r="D1828"/>
      <c r="E1828"/>
      <c r="F1828"/>
      <c r="G1828"/>
      <c r="H1828"/>
      <c r="I1828"/>
      <c r="J1828"/>
      <c r="K1828"/>
      <c r="L1828"/>
      <c r="M1828"/>
    </row>
    <row r="1829" spans="3:13" x14ac:dyDescent="0.25">
      <c r="C1829"/>
      <c r="D1829"/>
      <c r="E1829"/>
      <c r="F1829"/>
      <c r="G1829"/>
      <c r="H1829"/>
      <c r="I1829"/>
      <c r="J1829"/>
      <c r="K1829"/>
      <c r="L1829"/>
      <c r="M1829"/>
    </row>
    <row r="1830" spans="3:13" x14ac:dyDescent="0.25">
      <c r="C1830"/>
      <c r="D1830"/>
      <c r="E1830"/>
      <c r="F1830"/>
      <c r="G1830"/>
      <c r="H1830"/>
      <c r="I1830"/>
      <c r="J1830"/>
      <c r="K1830"/>
      <c r="L1830"/>
      <c r="M1830"/>
    </row>
    <row r="1831" spans="3:13" x14ac:dyDescent="0.25">
      <c r="C1831"/>
      <c r="D1831"/>
      <c r="E1831"/>
      <c r="F1831"/>
      <c r="G1831"/>
      <c r="H1831"/>
      <c r="I1831"/>
      <c r="J1831"/>
      <c r="K1831"/>
      <c r="L1831"/>
      <c r="M1831"/>
    </row>
    <row r="1832" spans="3:13" x14ac:dyDescent="0.25">
      <c r="C1832"/>
      <c r="D1832"/>
      <c r="E1832"/>
      <c r="F1832"/>
      <c r="G1832"/>
      <c r="H1832"/>
      <c r="I1832"/>
      <c r="J1832"/>
      <c r="K1832"/>
      <c r="L1832"/>
      <c r="M1832"/>
    </row>
    <row r="1833" spans="3:13" x14ac:dyDescent="0.25">
      <c r="C1833"/>
      <c r="D1833"/>
      <c r="E1833"/>
      <c r="F1833"/>
      <c r="G1833"/>
      <c r="H1833"/>
      <c r="I1833"/>
      <c r="J1833"/>
      <c r="K1833"/>
      <c r="L1833"/>
      <c r="M1833"/>
    </row>
    <row r="1834" spans="3:13" x14ac:dyDescent="0.25">
      <c r="C1834"/>
      <c r="D1834"/>
      <c r="E1834"/>
      <c r="F1834"/>
      <c r="G1834"/>
      <c r="H1834"/>
      <c r="I1834"/>
      <c r="J1834"/>
      <c r="K1834"/>
      <c r="L1834"/>
      <c r="M1834"/>
    </row>
    <row r="1835" spans="3:13" x14ac:dyDescent="0.25">
      <c r="C1835"/>
      <c r="D1835"/>
      <c r="E1835"/>
      <c r="F1835"/>
      <c r="G1835"/>
      <c r="H1835"/>
      <c r="I1835"/>
      <c r="J1835"/>
      <c r="K1835"/>
      <c r="L1835"/>
      <c r="M1835"/>
    </row>
    <row r="1836" spans="3:13" x14ac:dyDescent="0.25">
      <c r="C1836"/>
      <c r="D1836"/>
      <c r="E1836"/>
      <c r="F1836"/>
      <c r="G1836"/>
      <c r="H1836"/>
      <c r="I1836"/>
      <c r="J1836"/>
      <c r="K1836"/>
      <c r="L1836"/>
      <c r="M1836"/>
    </row>
    <row r="1837" spans="3:13" x14ac:dyDescent="0.25">
      <c r="C1837"/>
      <c r="D1837"/>
      <c r="E1837"/>
      <c r="F1837"/>
      <c r="G1837"/>
      <c r="H1837"/>
      <c r="I1837"/>
      <c r="J1837"/>
      <c r="K1837"/>
      <c r="L1837"/>
      <c r="M1837"/>
    </row>
    <row r="1838" spans="3:13" x14ac:dyDescent="0.25">
      <c r="C1838"/>
      <c r="D1838"/>
      <c r="E1838"/>
      <c r="F1838"/>
      <c r="G1838"/>
      <c r="H1838"/>
      <c r="I1838"/>
      <c r="J1838"/>
      <c r="K1838"/>
      <c r="L1838"/>
      <c r="M1838"/>
    </row>
    <row r="1839" spans="3:13" x14ac:dyDescent="0.25">
      <c r="C1839"/>
      <c r="D1839"/>
      <c r="E1839"/>
      <c r="F1839"/>
      <c r="G1839"/>
      <c r="H1839"/>
      <c r="I1839"/>
      <c r="J1839"/>
      <c r="K1839"/>
      <c r="L1839"/>
      <c r="M1839"/>
    </row>
    <row r="1840" spans="3:13" x14ac:dyDescent="0.25">
      <c r="C1840"/>
      <c r="D1840"/>
      <c r="E1840"/>
      <c r="F1840"/>
      <c r="G1840"/>
      <c r="H1840"/>
      <c r="I1840"/>
      <c r="J1840"/>
      <c r="K1840"/>
      <c r="L1840"/>
      <c r="M1840"/>
    </row>
    <row r="1841" spans="3:13" x14ac:dyDescent="0.25">
      <c r="C1841"/>
      <c r="D1841"/>
      <c r="E1841"/>
      <c r="F1841"/>
      <c r="G1841"/>
      <c r="H1841"/>
      <c r="I1841"/>
      <c r="J1841"/>
      <c r="K1841"/>
      <c r="L1841"/>
      <c r="M1841"/>
    </row>
    <row r="1842" spans="3:13" x14ac:dyDescent="0.25">
      <c r="C1842"/>
      <c r="D1842"/>
      <c r="E1842"/>
      <c r="F1842"/>
      <c r="G1842"/>
      <c r="H1842"/>
      <c r="I1842"/>
      <c r="J1842"/>
      <c r="K1842"/>
      <c r="L1842"/>
      <c r="M1842"/>
    </row>
    <row r="1843" spans="3:13" x14ac:dyDescent="0.25">
      <c r="C1843"/>
      <c r="D1843"/>
      <c r="E1843"/>
      <c r="F1843"/>
      <c r="G1843"/>
      <c r="H1843"/>
      <c r="I1843"/>
      <c r="J1843"/>
      <c r="K1843"/>
      <c r="L1843"/>
      <c r="M1843"/>
    </row>
    <row r="1844" spans="3:13" x14ac:dyDescent="0.25">
      <c r="C1844"/>
      <c r="D1844"/>
      <c r="E1844"/>
      <c r="F1844"/>
      <c r="G1844"/>
      <c r="H1844"/>
      <c r="I1844"/>
      <c r="J1844"/>
      <c r="K1844"/>
      <c r="L1844"/>
      <c r="M1844"/>
    </row>
    <row r="1845" spans="3:13" x14ac:dyDescent="0.25">
      <c r="C1845"/>
      <c r="D1845"/>
      <c r="E1845"/>
      <c r="F1845"/>
      <c r="G1845"/>
      <c r="H1845"/>
      <c r="I1845"/>
      <c r="J1845"/>
      <c r="K1845"/>
      <c r="L1845"/>
      <c r="M1845"/>
    </row>
    <row r="1846" spans="3:13" x14ac:dyDescent="0.25">
      <c r="C1846"/>
      <c r="D1846"/>
      <c r="E1846"/>
      <c r="F1846"/>
      <c r="G1846"/>
      <c r="H1846"/>
      <c r="I1846"/>
      <c r="J1846"/>
      <c r="K1846"/>
      <c r="L1846"/>
      <c r="M1846"/>
    </row>
    <row r="1847" spans="3:13" x14ac:dyDescent="0.25">
      <c r="C1847"/>
      <c r="D1847"/>
      <c r="E1847"/>
      <c r="F1847"/>
      <c r="G1847"/>
      <c r="H1847"/>
      <c r="I1847"/>
      <c r="J1847"/>
      <c r="K1847"/>
      <c r="L1847"/>
      <c r="M1847"/>
    </row>
    <row r="1848" spans="3:13" x14ac:dyDescent="0.25">
      <c r="C1848"/>
      <c r="D1848"/>
      <c r="E1848"/>
      <c r="F1848"/>
      <c r="G1848"/>
      <c r="H1848"/>
      <c r="I1848"/>
      <c r="J1848"/>
      <c r="K1848"/>
      <c r="L1848"/>
      <c r="M1848"/>
    </row>
    <row r="1849" spans="3:13" x14ac:dyDescent="0.25">
      <c r="C1849"/>
      <c r="D1849"/>
      <c r="E1849"/>
      <c r="F1849"/>
      <c r="G1849"/>
      <c r="H1849"/>
      <c r="I1849"/>
      <c r="J1849"/>
      <c r="K1849"/>
      <c r="L1849"/>
      <c r="M1849"/>
    </row>
    <row r="1850" spans="3:13" x14ac:dyDescent="0.25">
      <c r="C1850"/>
      <c r="D1850"/>
      <c r="E1850"/>
      <c r="F1850"/>
      <c r="G1850"/>
      <c r="H1850"/>
      <c r="I1850"/>
      <c r="J1850"/>
      <c r="K1850"/>
      <c r="L1850"/>
      <c r="M1850"/>
    </row>
    <row r="1851" spans="3:13" x14ac:dyDescent="0.25">
      <c r="C1851"/>
      <c r="D1851"/>
      <c r="E1851"/>
      <c r="F1851"/>
      <c r="G1851"/>
      <c r="H1851"/>
      <c r="I1851"/>
      <c r="J1851"/>
      <c r="K1851"/>
      <c r="L1851"/>
      <c r="M1851"/>
    </row>
    <row r="1852" spans="3:13" x14ac:dyDescent="0.25">
      <c r="C1852"/>
      <c r="D1852"/>
      <c r="E1852"/>
      <c r="F1852"/>
      <c r="G1852"/>
      <c r="H1852"/>
      <c r="I1852"/>
      <c r="J1852"/>
      <c r="K1852"/>
      <c r="L1852"/>
      <c r="M1852"/>
    </row>
    <row r="1853" spans="3:13" x14ac:dyDescent="0.25">
      <c r="C1853"/>
      <c r="D1853"/>
      <c r="E1853"/>
      <c r="F1853"/>
      <c r="G1853"/>
      <c r="H1853"/>
      <c r="I1853"/>
      <c r="J1853"/>
      <c r="K1853"/>
      <c r="L1853"/>
      <c r="M1853"/>
    </row>
    <row r="1854" spans="3:13" x14ac:dyDescent="0.25">
      <c r="C1854"/>
      <c r="D1854"/>
      <c r="E1854"/>
      <c r="F1854"/>
      <c r="G1854"/>
      <c r="H1854"/>
      <c r="I1854"/>
      <c r="J1854"/>
      <c r="K1854"/>
      <c r="L1854"/>
      <c r="M1854"/>
    </row>
    <row r="1855" spans="3:13" x14ac:dyDescent="0.25">
      <c r="C1855"/>
      <c r="D1855"/>
      <c r="E1855"/>
      <c r="F1855"/>
      <c r="G1855"/>
      <c r="H1855"/>
      <c r="I1855"/>
      <c r="J1855"/>
      <c r="K1855"/>
      <c r="L1855"/>
      <c r="M1855"/>
    </row>
    <row r="1856" spans="3:13" x14ac:dyDescent="0.25">
      <c r="C1856"/>
      <c r="D1856"/>
      <c r="E1856"/>
      <c r="F1856"/>
      <c r="G1856"/>
      <c r="H1856"/>
      <c r="I1856"/>
      <c r="J1856"/>
      <c r="K1856"/>
      <c r="L1856"/>
      <c r="M1856"/>
    </row>
    <row r="1857" spans="3:13" x14ac:dyDescent="0.25">
      <c r="C1857"/>
      <c r="D1857"/>
      <c r="E1857"/>
      <c r="F1857"/>
      <c r="G1857"/>
      <c r="H1857"/>
      <c r="I1857"/>
      <c r="J1857"/>
      <c r="K1857"/>
      <c r="L1857"/>
      <c r="M1857"/>
    </row>
    <row r="1858" spans="3:13" x14ac:dyDescent="0.25">
      <c r="C1858"/>
      <c r="D1858"/>
      <c r="E1858"/>
      <c r="F1858"/>
      <c r="G1858"/>
      <c r="H1858"/>
      <c r="I1858"/>
      <c r="J1858"/>
      <c r="K1858"/>
      <c r="L1858"/>
      <c r="M1858"/>
    </row>
    <row r="1859" spans="3:13" x14ac:dyDescent="0.25">
      <c r="C1859"/>
      <c r="D1859"/>
      <c r="E1859"/>
      <c r="F1859"/>
      <c r="G1859"/>
      <c r="H1859"/>
      <c r="I1859"/>
      <c r="J1859"/>
      <c r="K1859"/>
      <c r="L1859"/>
      <c r="M1859"/>
    </row>
    <row r="1860" spans="3:13" x14ac:dyDescent="0.25">
      <c r="C1860"/>
      <c r="D1860"/>
      <c r="E1860"/>
      <c r="F1860"/>
      <c r="G1860"/>
      <c r="H1860"/>
      <c r="I1860"/>
      <c r="J1860"/>
      <c r="K1860"/>
      <c r="L1860"/>
      <c r="M1860"/>
    </row>
    <row r="1861" spans="3:13" x14ac:dyDescent="0.25">
      <c r="C1861"/>
      <c r="D1861"/>
      <c r="E1861"/>
      <c r="F1861"/>
      <c r="G1861"/>
      <c r="H1861"/>
      <c r="I1861"/>
      <c r="J1861"/>
      <c r="K1861"/>
      <c r="L1861"/>
      <c r="M1861"/>
    </row>
    <row r="1862" spans="3:13" x14ac:dyDescent="0.25">
      <c r="C1862"/>
      <c r="D1862"/>
      <c r="E1862"/>
      <c r="F1862"/>
      <c r="G1862"/>
      <c r="H1862"/>
      <c r="I1862"/>
      <c r="J1862"/>
      <c r="K1862"/>
      <c r="L1862"/>
      <c r="M1862"/>
    </row>
    <row r="1863" spans="3:13" x14ac:dyDescent="0.25">
      <c r="C1863"/>
      <c r="D1863"/>
      <c r="E1863"/>
      <c r="F1863"/>
      <c r="G1863"/>
      <c r="H1863"/>
      <c r="I1863"/>
      <c r="J1863"/>
      <c r="K1863"/>
      <c r="L1863"/>
      <c r="M1863"/>
    </row>
    <row r="1864" spans="3:13" x14ac:dyDescent="0.25">
      <c r="C1864"/>
      <c r="D1864"/>
      <c r="E1864"/>
      <c r="F1864"/>
      <c r="G1864"/>
      <c r="H1864"/>
      <c r="I1864"/>
      <c r="J1864"/>
      <c r="K1864"/>
      <c r="L1864"/>
      <c r="M1864"/>
    </row>
    <row r="1865" spans="3:13" x14ac:dyDescent="0.25">
      <c r="C1865"/>
      <c r="D1865"/>
      <c r="E1865"/>
      <c r="F1865"/>
      <c r="G1865"/>
      <c r="H1865"/>
      <c r="I1865"/>
      <c r="J1865"/>
      <c r="K1865"/>
      <c r="L1865"/>
      <c r="M1865"/>
    </row>
    <row r="1866" spans="3:13" x14ac:dyDescent="0.25">
      <c r="C1866"/>
      <c r="D1866"/>
      <c r="E1866"/>
      <c r="F1866"/>
      <c r="G1866"/>
      <c r="H1866"/>
      <c r="I1866"/>
      <c r="J1866"/>
      <c r="K1866"/>
      <c r="L1866"/>
      <c r="M1866"/>
    </row>
    <row r="1867" spans="3:13" x14ac:dyDescent="0.25">
      <c r="C1867"/>
      <c r="D1867"/>
      <c r="E1867"/>
      <c r="F1867"/>
      <c r="G1867"/>
      <c r="H1867"/>
      <c r="I1867"/>
      <c r="J1867"/>
      <c r="K1867"/>
      <c r="L1867"/>
      <c r="M1867"/>
    </row>
    <row r="1868" spans="3:13" x14ac:dyDescent="0.25">
      <c r="C1868"/>
      <c r="D1868"/>
      <c r="E1868"/>
      <c r="F1868"/>
      <c r="G1868"/>
      <c r="H1868"/>
      <c r="I1868"/>
      <c r="J1868"/>
      <c r="K1868"/>
      <c r="L1868"/>
      <c r="M1868"/>
    </row>
    <row r="1869" spans="3:13" x14ac:dyDescent="0.25">
      <c r="C1869"/>
      <c r="D1869"/>
      <c r="E1869"/>
      <c r="F1869"/>
      <c r="G1869"/>
      <c r="H1869"/>
      <c r="I1869"/>
      <c r="J1869"/>
      <c r="K1869"/>
      <c r="L1869"/>
      <c r="M1869"/>
    </row>
    <row r="1870" spans="3:13" x14ac:dyDescent="0.25">
      <c r="C1870"/>
      <c r="D1870"/>
      <c r="E1870"/>
      <c r="F1870"/>
      <c r="G1870"/>
      <c r="H1870"/>
      <c r="I1870"/>
      <c r="J1870"/>
      <c r="K1870"/>
      <c r="L1870"/>
      <c r="M1870"/>
    </row>
    <row r="1871" spans="3:13" x14ac:dyDescent="0.25">
      <c r="C1871"/>
      <c r="D1871"/>
      <c r="E1871"/>
      <c r="F1871"/>
      <c r="G1871"/>
      <c r="H1871"/>
      <c r="I1871"/>
      <c r="J1871"/>
      <c r="K1871"/>
      <c r="L1871"/>
      <c r="M1871"/>
    </row>
    <row r="1872" spans="3:13" x14ac:dyDescent="0.25">
      <c r="C1872"/>
      <c r="D1872"/>
      <c r="E1872"/>
      <c r="F1872"/>
      <c r="G1872"/>
      <c r="H1872"/>
      <c r="I1872"/>
      <c r="J1872"/>
      <c r="K1872"/>
      <c r="L1872"/>
      <c r="M1872"/>
    </row>
    <row r="1873" spans="3:13" x14ac:dyDescent="0.25">
      <c r="C1873"/>
      <c r="D1873"/>
      <c r="E1873"/>
      <c r="F1873"/>
      <c r="G1873"/>
      <c r="H1873"/>
      <c r="I1873"/>
      <c r="J1873"/>
      <c r="K1873"/>
      <c r="L1873"/>
      <c r="M1873"/>
    </row>
    <row r="1874" spans="3:13" x14ac:dyDescent="0.25">
      <c r="C1874"/>
      <c r="D1874"/>
      <c r="E1874"/>
      <c r="F1874"/>
      <c r="G1874"/>
      <c r="H1874"/>
      <c r="I1874"/>
      <c r="J1874"/>
      <c r="K1874"/>
      <c r="L1874"/>
      <c r="M1874"/>
    </row>
    <row r="1875" spans="3:13" x14ac:dyDescent="0.25">
      <c r="C1875"/>
      <c r="D1875"/>
      <c r="E1875"/>
      <c r="F1875"/>
      <c r="G1875"/>
      <c r="H1875"/>
      <c r="I1875"/>
      <c r="J1875"/>
      <c r="K1875"/>
      <c r="L1875"/>
      <c r="M1875"/>
    </row>
    <row r="1876" spans="3:13" x14ac:dyDescent="0.25">
      <c r="C1876"/>
      <c r="D1876"/>
      <c r="E1876"/>
      <c r="F1876"/>
      <c r="G1876"/>
      <c r="H1876"/>
      <c r="I1876"/>
      <c r="J1876"/>
      <c r="K1876"/>
      <c r="L1876"/>
      <c r="M1876"/>
    </row>
    <row r="1877" spans="3:13" x14ac:dyDescent="0.25">
      <c r="C1877"/>
      <c r="D1877"/>
      <c r="E1877"/>
      <c r="F1877"/>
      <c r="G1877"/>
      <c r="H1877"/>
      <c r="I1877"/>
      <c r="J1877"/>
      <c r="K1877"/>
      <c r="L1877"/>
      <c r="M1877"/>
    </row>
    <row r="1878" spans="3:13" x14ac:dyDescent="0.25">
      <c r="C1878"/>
      <c r="D1878"/>
      <c r="E1878"/>
      <c r="F1878"/>
      <c r="G1878"/>
      <c r="H1878"/>
      <c r="I1878"/>
      <c r="J1878"/>
      <c r="K1878"/>
      <c r="L1878"/>
      <c r="M1878"/>
    </row>
    <row r="1879" spans="3:13" x14ac:dyDescent="0.25">
      <c r="C1879"/>
      <c r="D1879"/>
      <c r="E1879"/>
      <c r="F1879"/>
      <c r="G1879"/>
      <c r="H1879"/>
      <c r="I1879"/>
      <c r="J1879"/>
      <c r="K1879"/>
      <c r="L1879"/>
      <c r="M1879"/>
    </row>
    <row r="1880" spans="3:13" x14ac:dyDescent="0.25">
      <c r="C1880"/>
      <c r="D1880"/>
      <c r="E1880"/>
      <c r="F1880"/>
      <c r="G1880"/>
      <c r="H1880"/>
      <c r="I1880"/>
      <c r="J1880"/>
      <c r="K1880"/>
      <c r="L1880"/>
      <c r="M1880"/>
    </row>
    <row r="1881" spans="3:13" x14ac:dyDescent="0.25">
      <c r="C1881"/>
      <c r="D1881"/>
      <c r="E1881"/>
      <c r="F1881"/>
      <c r="G1881"/>
      <c r="H1881"/>
      <c r="I1881"/>
      <c r="J1881"/>
      <c r="K1881"/>
      <c r="L1881"/>
      <c r="M1881"/>
    </row>
    <row r="1882" spans="3:13" x14ac:dyDescent="0.25">
      <c r="C1882"/>
      <c r="D1882"/>
      <c r="E1882"/>
      <c r="F1882"/>
      <c r="G1882"/>
      <c r="H1882"/>
      <c r="I1882"/>
      <c r="J1882"/>
      <c r="K1882"/>
      <c r="L1882"/>
      <c r="M1882"/>
    </row>
    <row r="1883" spans="3:13" x14ac:dyDescent="0.25">
      <c r="C1883"/>
      <c r="D1883"/>
      <c r="E1883"/>
      <c r="F1883"/>
      <c r="G1883"/>
      <c r="H1883"/>
      <c r="I1883"/>
      <c r="J1883"/>
      <c r="K1883"/>
      <c r="L1883"/>
      <c r="M1883"/>
    </row>
    <row r="1884" spans="3:13" x14ac:dyDescent="0.25">
      <c r="C1884"/>
      <c r="D1884"/>
      <c r="E1884"/>
      <c r="F1884"/>
      <c r="G1884"/>
      <c r="H1884"/>
      <c r="I1884"/>
      <c r="J1884"/>
      <c r="K1884"/>
      <c r="L1884"/>
      <c r="M1884"/>
    </row>
    <row r="1885" spans="3:13" x14ac:dyDescent="0.25">
      <c r="C1885"/>
      <c r="D1885"/>
      <c r="E1885"/>
      <c r="F1885"/>
      <c r="G1885"/>
      <c r="H1885"/>
      <c r="I1885"/>
      <c r="J1885"/>
      <c r="K1885"/>
      <c r="L1885"/>
      <c r="M1885"/>
    </row>
    <row r="1886" spans="3:13" x14ac:dyDescent="0.25">
      <c r="C1886"/>
      <c r="D1886"/>
      <c r="E1886"/>
      <c r="F1886"/>
      <c r="G1886"/>
      <c r="H1886"/>
      <c r="I1886"/>
      <c r="J1886"/>
      <c r="K1886"/>
      <c r="L1886"/>
      <c r="M1886"/>
    </row>
    <row r="1887" spans="3:13" x14ac:dyDescent="0.25">
      <c r="C1887"/>
      <c r="D1887"/>
      <c r="E1887"/>
      <c r="F1887"/>
      <c r="G1887"/>
      <c r="H1887"/>
      <c r="I1887"/>
      <c r="J1887"/>
      <c r="K1887"/>
      <c r="L1887"/>
      <c r="M1887"/>
    </row>
    <row r="1888" spans="3:13" x14ac:dyDescent="0.25">
      <c r="C1888"/>
      <c r="D1888"/>
      <c r="E1888"/>
      <c r="F1888"/>
      <c r="G1888"/>
      <c r="H1888"/>
      <c r="I1888"/>
      <c r="J1888"/>
      <c r="K1888"/>
      <c r="L1888"/>
      <c r="M1888"/>
    </row>
    <row r="1889" spans="3:13" x14ac:dyDescent="0.25">
      <c r="C1889"/>
      <c r="D1889"/>
      <c r="E1889"/>
      <c r="F1889"/>
      <c r="G1889"/>
      <c r="H1889"/>
      <c r="I1889"/>
      <c r="J1889"/>
      <c r="K1889"/>
      <c r="L1889"/>
      <c r="M1889"/>
    </row>
    <row r="1890" spans="3:13" x14ac:dyDescent="0.25">
      <c r="C1890"/>
      <c r="D1890"/>
      <c r="E1890"/>
      <c r="F1890"/>
      <c r="G1890"/>
      <c r="H1890"/>
      <c r="I1890"/>
      <c r="J1890"/>
      <c r="K1890"/>
      <c r="L1890"/>
      <c r="M1890"/>
    </row>
    <row r="1891" spans="3:13" x14ac:dyDescent="0.25">
      <c r="C1891"/>
      <c r="D1891"/>
      <c r="E1891"/>
      <c r="F1891"/>
      <c r="G1891"/>
      <c r="H1891"/>
      <c r="I1891"/>
      <c r="J1891"/>
      <c r="K1891"/>
      <c r="L1891"/>
      <c r="M1891"/>
    </row>
    <row r="1892" spans="3:13" x14ac:dyDescent="0.25">
      <c r="C1892"/>
      <c r="D1892"/>
      <c r="E1892"/>
      <c r="F1892"/>
      <c r="G1892"/>
      <c r="H1892"/>
      <c r="I1892"/>
      <c r="J1892"/>
      <c r="K1892"/>
      <c r="L1892"/>
      <c r="M1892"/>
    </row>
    <row r="1893" spans="3:13" x14ac:dyDescent="0.25">
      <c r="C1893"/>
      <c r="D1893"/>
      <c r="E1893"/>
      <c r="F1893"/>
      <c r="G1893"/>
      <c r="H1893"/>
      <c r="I1893"/>
      <c r="J1893"/>
      <c r="K1893"/>
      <c r="L1893"/>
      <c r="M1893"/>
    </row>
    <row r="1894" spans="3:13" x14ac:dyDescent="0.25">
      <c r="C1894"/>
      <c r="D1894"/>
      <c r="E1894"/>
      <c r="F1894"/>
      <c r="G1894"/>
      <c r="H1894"/>
      <c r="I1894"/>
      <c r="J1894"/>
      <c r="K1894"/>
      <c r="L1894"/>
      <c r="M1894"/>
    </row>
    <row r="1895" spans="3:13" x14ac:dyDescent="0.25">
      <c r="C1895"/>
      <c r="D1895"/>
      <c r="E1895"/>
      <c r="F1895"/>
      <c r="G1895"/>
      <c r="H1895"/>
      <c r="I1895"/>
      <c r="J1895"/>
      <c r="K1895"/>
      <c r="L1895"/>
      <c r="M1895"/>
    </row>
    <row r="1896" spans="3:13" x14ac:dyDescent="0.25">
      <c r="C1896"/>
      <c r="D1896"/>
      <c r="E1896"/>
      <c r="F1896"/>
      <c r="G1896"/>
      <c r="H1896"/>
      <c r="I1896"/>
      <c r="J1896"/>
      <c r="K1896"/>
      <c r="L1896"/>
      <c r="M1896"/>
    </row>
    <row r="1897" spans="3:13" x14ac:dyDescent="0.25">
      <c r="C1897"/>
      <c r="D1897"/>
      <c r="E1897"/>
      <c r="F1897"/>
      <c r="G1897"/>
      <c r="H1897"/>
      <c r="I1897"/>
      <c r="J1897"/>
      <c r="K1897"/>
      <c r="L1897"/>
      <c r="M1897"/>
    </row>
    <row r="1898" spans="3:13" x14ac:dyDescent="0.25">
      <c r="C1898"/>
      <c r="D1898"/>
      <c r="E1898"/>
      <c r="F1898"/>
      <c r="G1898"/>
      <c r="H1898"/>
      <c r="I1898"/>
      <c r="J1898"/>
      <c r="K1898"/>
      <c r="L1898"/>
      <c r="M1898"/>
    </row>
    <row r="1899" spans="3:13" x14ac:dyDescent="0.25">
      <c r="C1899"/>
      <c r="D1899"/>
      <c r="E1899"/>
      <c r="F1899"/>
      <c r="G1899"/>
      <c r="H1899"/>
      <c r="I1899"/>
      <c r="J1899"/>
      <c r="K1899"/>
      <c r="L1899"/>
      <c r="M1899"/>
    </row>
    <row r="1900" spans="3:13" x14ac:dyDescent="0.25">
      <c r="C1900"/>
      <c r="D1900"/>
      <c r="E1900"/>
      <c r="F1900"/>
      <c r="G1900"/>
      <c r="H1900"/>
      <c r="I1900"/>
      <c r="J1900"/>
      <c r="K1900"/>
      <c r="L1900"/>
      <c r="M1900"/>
    </row>
    <row r="1901" spans="3:13" x14ac:dyDescent="0.25">
      <c r="C1901"/>
      <c r="D1901"/>
      <c r="E1901"/>
      <c r="F1901"/>
      <c r="G1901"/>
      <c r="H1901"/>
      <c r="I1901"/>
      <c r="J1901"/>
      <c r="K1901"/>
      <c r="L1901"/>
      <c r="M1901"/>
    </row>
    <row r="1902" spans="3:13" x14ac:dyDescent="0.25">
      <c r="C1902"/>
      <c r="D1902"/>
      <c r="E1902"/>
      <c r="F1902"/>
      <c r="G1902"/>
      <c r="H1902"/>
      <c r="I1902"/>
      <c r="J1902"/>
      <c r="K1902"/>
      <c r="L1902"/>
      <c r="M1902"/>
    </row>
    <row r="1903" spans="3:13" x14ac:dyDescent="0.25">
      <c r="C1903"/>
      <c r="D1903"/>
      <c r="E1903"/>
      <c r="F1903"/>
      <c r="G1903"/>
      <c r="H1903"/>
      <c r="I1903"/>
      <c r="J1903"/>
      <c r="K1903"/>
      <c r="L1903"/>
      <c r="M1903"/>
    </row>
    <row r="1904" spans="3:13" x14ac:dyDescent="0.25">
      <c r="C1904"/>
      <c r="D1904"/>
      <c r="E1904"/>
      <c r="F1904"/>
      <c r="G1904"/>
      <c r="H1904"/>
      <c r="I1904"/>
      <c r="J1904"/>
      <c r="K1904"/>
      <c r="L1904"/>
      <c r="M1904"/>
    </row>
    <row r="1905" spans="3:13" x14ac:dyDescent="0.25">
      <c r="C1905"/>
      <c r="D1905"/>
      <c r="E1905"/>
      <c r="F1905"/>
      <c r="G1905"/>
      <c r="H1905"/>
      <c r="I1905"/>
      <c r="J1905"/>
      <c r="K1905"/>
      <c r="L1905"/>
      <c r="M1905"/>
    </row>
    <row r="1906" spans="3:13" x14ac:dyDescent="0.25">
      <c r="C1906"/>
      <c r="D1906"/>
      <c r="E1906"/>
      <c r="F1906"/>
      <c r="G1906"/>
      <c r="H1906"/>
      <c r="I1906"/>
      <c r="J1906"/>
      <c r="K1906"/>
      <c r="L1906"/>
      <c r="M1906"/>
    </row>
    <row r="1907" spans="3:13" x14ac:dyDescent="0.25">
      <c r="C1907"/>
      <c r="D1907"/>
      <c r="E1907"/>
      <c r="F1907"/>
      <c r="G1907"/>
      <c r="H1907"/>
      <c r="I1907"/>
      <c r="J1907"/>
      <c r="K1907"/>
      <c r="L1907"/>
      <c r="M1907"/>
    </row>
    <row r="1908" spans="3:13" x14ac:dyDescent="0.25">
      <c r="C1908"/>
      <c r="D1908"/>
      <c r="E1908"/>
      <c r="F1908"/>
      <c r="G1908"/>
      <c r="H1908"/>
      <c r="I1908"/>
      <c r="J1908"/>
      <c r="K1908"/>
      <c r="L1908"/>
      <c r="M1908"/>
    </row>
    <row r="1909" spans="3:13" x14ac:dyDescent="0.25">
      <c r="C1909"/>
      <c r="D1909"/>
      <c r="E1909"/>
      <c r="F1909"/>
      <c r="G1909"/>
      <c r="H1909"/>
      <c r="I1909"/>
      <c r="J1909"/>
      <c r="K1909"/>
      <c r="L1909"/>
      <c r="M1909"/>
    </row>
    <row r="1910" spans="3:13" x14ac:dyDescent="0.25">
      <c r="C1910"/>
      <c r="D1910"/>
      <c r="E1910"/>
      <c r="F1910"/>
      <c r="G1910"/>
      <c r="H1910"/>
      <c r="I1910"/>
      <c r="J1910"/>
      <c r="K1910"/>
      <c r="L1910"/>
      <c r="M1910"/>
    </row>
    <row r="1911" spans="3:13" x14ac:dyDescent="0.25">
      <c r="C1911"/>
      <c r="D1911"/>
      <c r="E1911"/>
      <c r="F1911"/>
      <c r="G1911"/>
      <c r="H1911"/>
      <c r="I1911"/>
      <c r="J1911"/>
      <c r="K1911"/>
      <c r="L1911"/>
      <c r="M1911"/>
    </row>
    <row r="1912" spans="3:13" x14ac:dyDescent="0.25">
      <c r="C1912"/>
      <c r="D1912"/>
      <c r="E1912"/>
      <c r="F1912"/>
      <c r="G1912"/>
      <c r="H1912"/>
      <c r="I1912"/>
      <c r="J1912"/>
      <c r="K1912"/>
      <c r="L1912"/>
      <c r="M1912"/>
    </row>
    <row r="1913" spans="3:13" x14ac:dyDescent="0.25">
      <c r="C1913"/>
      <c r="D1913"/>
      <c r="E1913"/>
      <c r="F1913"/>
      <c r="G1913"/>
      <c r="H1913"/>
      <c r="I1913"/>
      <c r="J1913"/>
      <c r="K1913"/>
      <c r="L1913"/>
      <c r="M1913"/>
    </row>
    <row r="1914" spans="3:13" x14ac:dyDescent="0.25">
      <c r="C1914"/>
      <c r="D1914"/>
      <c r="E1914"/>
      <c r="F1914"/>
      <c r="G1914"/>
      <c r="H1914"/>
      <c r="I1914"/>
      <c r="J1914"/>
      <c r="K1914"/>
      <c r="L1914"/>
      <c r="M1914"/>
    </row>
    <row r="1915" spans="3:13" x14ac:dyDescent="0.25">
      <c r="C1915"/>
      <c r="D1915"/>
      <c r="E1915"/>
      <c r="F1915"/>
      <c r="G1915"/>
      <c r="H1915"/>
      <c r="I1915"/>
      <c r="J1915"/>
      <c r="K1915"/>
      <c r="L1915"/>
      <c r="M1915"/>
    </row>
    <row r="1916" spans="3:13" x14ac:dyDescent="0.25">
      <c r="C1916"/>
      <c r="D1916"/>
      <c r="E1916"/>
      <c r="F1916"/>
      <c r="G1916"/>
      <c r="H1916"/>
      <c r="I1916"/>
      <c r="J1916"/>
      <c r="K1916"/>
      <c r="L1916"/>
      <c r="M1916"/>
    </row>
    <row r="1917" spans="3:13" x14ac:dyDescent="0.25">
      <c r="C1917"/>
      <c r="D1917"/>
      <c r="E1917"/>
      <c r="F1917"/>
      <c r="G1917"/>
      <c r="H1917"/>
      <c r="I1917"/>
      <c r="J1917"/>
      <c r="K1917"/>
      <c r="L1917"/>
      <c r="M1917"/>
    </row>
    <row r="1918" spans="3:13" x14ac:dyDescent="0.25">
      <c r="C1918"/>
      <c r="D1918"/>
      <c r="E1918"/>
      <c r="F1918"/>
      <c r="G1918"/>
      <c r="H1918"/>
      <c r="I1918"/>
      <c r="J1918"/>
      <c r="K1918"/>
      <c r="L1918"/>
      <c r="M1918"/>
    </row>
    <row r="1919" spans="3:13" x14ac:dyDescent="0.25">
      <c r="C1919"/>
      <c r="D1919"/>
      <c r="E1919"/>
      <c r="F1919"/>
      <c r="G1919"/>
      <c r="H1919"/>
      <c r="I1919"/>
      <c r="J1919"/>
      <c r="K1919"/>
      <c r="L1919"/>
      <c r="M1919"/>
    </row>
    <row r="1920" spans="3:13" x14ac:dyDescent="0.25">
      <c r="C1920"/>
      <c r="D1920"/>
      <c r="E1920"/>
      <c r="F1920"/>
      <c r="G1920"/>
      <c r="H1920"/>
      <c r="I1920"/>
      <c r="J1920"/>
      <c r="K1920"/>
      <c r="L1920"/>
      <c r="M1920"/>
    </row>
    <row r="1921" spans="3:13" x14ac:dyDescent="0.25">
      <c r="C1921"/>
      <c r="D1921"/>
      <c r="E1921"/>
      <c r="F1921"/>
      <c r="G1921"/>
      <c r="H1921"/>
      <c r="I1921"/>
      <c r="J1921"/>
      <c r="K1921"/>
      <c r="L1921"/>
      <c r="M1921"/>
    </row>
    <row r="1922" spans="3:13" x14ac:dyDescent="0.25">
      <c r="C1922"/>
      <c r="D1922"/>
      <c r="E1922"/>
      <c r="F1922"/>
      <c r="G1922"/>
      <c r="H1922"/>
      <c r="I1922"/>
      <c r="J1922"/>
      <c r="K1922"/>
      <c r="L1922"/>
      <c r="M1922"/>
    </row>
    <row r="1923" spans="3:13" x14ac:dyDescent="0.25">
      <c r="C1923"/>
      <c r="D1923"/>
      <c r="E1923"/>
      <c r="F1923"/>
      <c r="G1923"/>
      <c r="H1923"/>
      <c r="I1923"/>
      <c r="J1923"/>
      <c r="K1923"/>
      <c r="L1923"/>
      <c r="M1923"/>
    </row>
    <row r="1924" spans="3:13" x14ac:dyDescent="0.25">
      <c r="C1924"/>
      <c r="D1924"/>
      <c r="E1924"/>
      <c r="F1924"/>
      <c r="G1924"/>
      <c r="H1924"/>
      <c r="I1924"/>
      <c r="J1924"/>
      <c r="K1924"/>
      <c r="L1924"/>
      <c r="M1924"/>
    </row>
    <row r="1925" spans="3:13" x14ac:dyDescent="0.25">
      <c r="C1925"/>
      <c r="D1925"/>
      <c r="E1925"/>
      <c r="F1925"/>
      <c r="G1925"/>
      <c r="H1925"/>
      <c r="I1925"/>
      <c r="J1925"/>
      <c r="K1925"/>
      <c r="L1925"/>
      <c r="M1925"/>
    </row>
    <row r="1926" spans="3:13" x14ac:dyDescent="0.25">
      <c r="C1926"/>
      <c r="D1926"/>
      <c r="E1926"/>
      <c r="F1926"/>
      <c r="G1926"/>
      <c r="H1926"/>
      <c r="I1926"/>
      <c r="J1926"/>
      <c r="K1926"/>
      <c r="L1926"/>
      <c r="M1926"/>
    </row>
    <row r="1927" spans="3:13" x14ac:dyDescent="0.25">
      <c r="C1927"/>
      <c r="D1927"/>
      <c r="E1927"/>
      <c r="F1927"/>
      <c r="G1927"/>
      <c r="H1927"/>
      <c r="I1927"/>
      <c r="J1927"/>
      <c r="K1927"/>
      <c r="L1927"/>
      <c r="M1927"/>
    </row>
    <row r="1928" spans="3:13" x14ac:dyDescent="0.25">
      <c r="C1928"/>
      <c r="D1928"/>
      <c r="E1928"/>
      <c r="F1928"/>
      <c r="G1928"/>
      <c r="H1928"/>
      <c r="I1928"/>
      <c r="J1928"/>
      <c r="K1928"/>
      <c r="L1928"/>
      <c r="M1928"/>
    </row>
    <row r="1929" spans="3:13" x14ac:dyDescent="0.25">
      <c r="C1929"/>
      <c r="D1929"/>
      <c r="E1929"/>
      <c r="F1929"/>
      <c r="G1929"/>
      <c r="H1929"/>
      <c r="I1929"/>
      <c r="J1929"/>
      <c r="K1929"/>
      <c r="L1929"/>
      <c r="M1929"/>
    </row>
    <row r="1930" spans="3:13" x14ac:dyDescent="0.25">
      <c r="C1930"/>
      <c r="D1930"/>
      <c r="E1930"/>
      <c r="F1930"/>
      <c r="G1930"/>
      <c r="H1930"/>
      <c r="I1930"/>
      <c r="J1930"/>
      <c r="K1930"/>
      <c r="L1930"/>
      <c r="M1930"/>
    </row>
    <row r="1931" spans="3:13" x14ac:dyDescent="0.25">
      <c r="C1931"/>
      <c r="D1931"/>
      <c r="E1931"/>
      <c r="F1931"/>
      <c r="G1931"/>
      <c r="H1931"/>
      <c r="I1931"/>
      <c r="J1931"/>
      <c r="K1931"/>
      <c r="L1931"/>
      <c r="M1931"/>
    </row>
    <row r="1932" spans="3:13" x14ac:dyDescent="0.25">
      <c r="C1932"/>
      <c r="D1932"/>
      <c r="E1932"/>
      <c r="F1932"/>
      <c r="G1932"/>
      <c r="H1932"/>
      <c r="I1932"/>
      <c r="J1932"/>
      <c r="K1932"/>
      <c r="L1932"/>
      <c r="M1932"/>
    </row>
    <row r="1933" spans="3:13" x14ac:dyDescent="0.25">
      <c r="C1933"/>
      <c r="D1933"/>
      <c r="E1933"/>
      <c r="F1933"/>
      <c r="G1933"/>
      <c r="H1933"/>
      <c r="I1933"/>
      <c r="J1933"/>
      <c r="K1933"/>
      <c r="L1933"/>
      <c r="M1933"/>
    </row>
    <row r="1934" spans="3:13" x14ac:dyDescent="0.25">
      <c r="C1934"/>
      <c r="D1934"/>
      <c r="E1934"/>
      <c r="F1934"/>
      <c r="G1934"/>
      <c r="H1934"/>
      <c r="I1934"/>
      <c r="J1934"/>
      <c r="K1934"/>
      <c r="L1934"/>
      <c r="M1934"/>
    </row>
    <row r="1935" spans="3:13" x14ac:dyDescent="0.25">
      <c r="C1935"/>
      <c r="D1935"/>
      <c r="E1935"/>
      <c r="F1935"/>
      <c r="G1935"/>
      <c r="H1935"/>
      <c r="I1935"/>
      <c r="J1935"/>
      <c r="K1935"/>
      <c r="L1935"/>
      <c r="M1935"/>
    </row>
    <row r="1936" spans="3:13" x14ac:dyDescent="0.25">
      <c r="C1936"/>
      <c r="D1936"/>
      <c r="E1936"/>
      <c r="F1936"/>
      <c r="G1936"/>
      <c r="H1936"/>
      <c r="I1936"/>
      <c r="J1936"/>
      <c r="K1936"/>
      <c r="L1936"/>
      <c r="M1936"/>
    </row>
    <row r="1937" spans="3:13" x14ac:dyDescent="0.25">
      <c r="C1937"/>
      <c r="D1937"/>
      <c r="E1937"/>
      <c r="F1937"/>
      <c r="G1937"/>
      <c r="H1937"/>
      <c r="I1937"/>
      <c r="J1937"/>
      <c r="K1937"/>
      <c r="L1937"/>
      <c r="M1937"/>
    </row>
    <row r="1938" spans="3:13" x14ac:dyDescent="0.25">
      <c r="C1938"/>
      <c r="D1938"/>
      <c r="E1938"/>
      <c r="F1938"/>
      <c r="G1938"/>
      <c r="H1938"/>
      <c r="I1938"/>
      <c r="J1938"/>
      <c r="K1938"/>
      <c r="L1938"/>
      <c r="M1938"/>
    </row>
    <row r="1939" spans="3:13" x14ac:dyDescent="0.25">
      <c r="C1939"/>
      <c r="D1939"/>
      <c r="E1939"/>
      <c r="F1939"/>
      <c r="G1939"/>
      <c r="H1939"/>
      <c r="I1939"/>
      <c r="J1939"/>
      <c r="K1939"/>
      <c r="L1939"/>
      <c r="M1939"/>
    </row>
    <row r="1940" spans="3:13" x14ac:dyDescent="0.25">
      <c r="C1940"/>
      <c r="D1940"/>
      <c r="E1940"/>
      <c r="F1940"/>
      <c r="G1940"/>
      <c r="H1940"/>
      <c r="I1940"/>
      <c r="J1940"/>
      <c r="K1940"/>
      <c r="L1940"/>
      <c r="M1940"/>
    </row>
    <row r="1941" spans="3:13" x14ac:dyDescent="0.25">
      <c r="C1941"/>
      <c r="D1941"/>
      <c r="E1941"/>
      <c r="F1941"/>
      <c r="G1941"/>
      <c r="H1941"/>
      <c r="I1941"/>
      <c r="J1941"/>
      <c r="K1941"/>
      <c r="L1941"/>
      <c r="M1941"/>
    </row>
    <row r="1942" spans="3:13" x14ac:dyDescent="0.25">
      <c r="C1942"/>
      <c r="D1942"/>
      <c r="E1942"/>
      <c r="F1942"/>
      <c r="G1942"/>
      <c r="H1942"/>
      <c r="I1942"/>
      <c r="J1942"/>
      <c r="K1942"/>
      <c r="L1942"/>
      <c r="M1942"/>
    </row>
    <row r="1943" spans="3:13" x14ac:dyDescent="0.25">
      <c r="C1943"/>
      <c r="D1943"/>
      <c r="E1943"/>
      <c r="F1943"/>
      <c r="G1943"/>
      <c r="H1943"/>
      <c r="I1943"/>
      <c r="J1943"/>
      <c r="K1943"/>
      <c r="L1943"/>
      <c r="M1943"/>
    </row>
    <row r="1944" spans="3:13" x14ac:dyDescent="0.25">
      <c r="C1944"/>
      <c r="D1944"/>
      <c r="E1944"/>
      <c r="F1944"/>
      <c r="G1944"/>
      <c r="H1944"/>
      <c r="I1944"/>
      <c r="J1944"/>
      <c r="K1944"/>
      <c r="L1944"/>
      <c r="M1944"/>
    </row>
    <row r="1945" spans="3:13" x14ac:dyDescent="0.25">
      <c r="C1945"/>
      <c r="D1945"/>
      <c r="E1945"/>
      <c r="F1945"/>
      <c r="G1945"/>
      <c r="H1945"/>
      <c r="I1945"/>
      <c r="J1945"/>
      <c r="K1945"/>
      <c r="L1945"/>
      <c r="M1945"/>
    </row>
    <row r="1946" spans="3:13" x14ac:dyDescent="0.25">
      <c r="C1946"/>
      <c r="D1946"/>
      <c r="E1946"/>
      <c r="F1946"/>
      <c r="G1946"/>
      <c r="H1946"/>
      <c r="I1946"/>
      <c r="J1946"/>
      <c r="K1946"/>
      <c r="L1946"/>
      <c r="M1946"/>
    </row>
    <row r="1947" spans="3:13" x14ac:dyDescent="0.25">
      <c r="C1947"/>
      <c r="D1947"/>
      <c r="E1947"/>
      <c r="F1947"/>
      <c r="G1947"/>
      <c r="H1947"/>
      <c r="I1947"/>
      <c r="J1947"/>
      <c r="K1947"/>
      <c r="L1947"/>
      <c r="M1947"/>
    </row>
    <row r="1948" spans="3:13" x14ac:dyDescent="0.25">
      <c r="C1948"/>
      <c r="D1948"/>
      <c r="E1948"/>
      <c r="F1948"/>
      <c r="G1948"/>
      <c r="H1948"/>
      <c r="I1948"/>
      <c r="J1948"/>
      <c r="K1948"/>
      <c r="L1948"/>
      <c r="M1948"/>
    </row>
    <row r="1949" spans="3:13" x14ac:dyDescent="0.25">
      <c r="C1949"/>
      <c r="D1949"/>
      <c r="E1949"/>
      <c r="F1949"/>
      <c r="G1949"/>
      <c r="H1949"/>
      <c r="I1949"/>
      <c r="J1949"/>
      <c r="K1949"/>
      <c r="L1949"/>
      <c r="M1949"/>
    </row>
    <row r="1950" spans="3:13" x14ac:dyDescent="0.25">
      <c r="C1950"/>
      <c r="D1950"/>
      <c r="E1950"/>
      <c r="F1950"/>
      <c r="G1950"/>
      <c r="H1950"/>
      <c r="I1950"/>
      <c r="J1950"/>
      <c r="K1950"/>
      <c r="L1950"/>
      <c r="M1950"/>
    </row>
    <row r="1951" spans="3:13" x14ac:dyDescent="0.25">
      <c r="C1951"/>
      <c r="D1951"/>
      <c r="E1951"/>
      <c r="F1951"/>
      <c r="G1951"/>
      <c r="H1951"/>
      <c r="I1951"/>
      <c r="J1951"/>
      <c r="K1951"/>
      <c r="L1951"/>
      <c r="M1951"/>
    </row>
    <row r="1952" spans="3:13" x14ac:dyDescent="0.25">
      <c r="C1952"/>
      <c r="D1952"/>
      <c r="E1952"/>
      <c r="F1952"/>
      <c r="G1952"/>
      <c r="H1952"/>
      <c r="I1952"/>
      <c r="J1952"/>
      <c r="K1952"/>
      <c r="L1952"/>
      <c r="M1952"/>
    </row>
    <row r="1953" spans="3:13" x14ac:dyDescent="0.25">
      <c r="C1953"/>
      <c r="D1953"/>
      <c r="E1953"/>
      <c r="F1953"/>
      <c r="G1953"/>
      <c r="H1953"/>
      <c r="I1953"/>
      <c r="J1953"/>
      <c r="K1953"/>
      <c r="L1953"/>
      <c r="M1953"/>
    </row>
    <row r="1954" spans="3:13" x14ac:dyDescent="0.25">
      <c r="C1954"/>
      <c r="D1954"/>
      <c r="E1954"/>
      <c r="F1954"/>
      <c r="G1954"/>
      <c r="H1954"/>
      <c r="I1954"/>
      <c r="J1954"/>
      <c r="K1954"/>
      <c r="L1954"/>
      <c r="M1954"/>
    </row>
    <row r="1955" spans="3:13" x14ac:dyDescent="0.25">
      <c r="C1955"/>
      <c r="D1955"/>
      <c r="E1955"/>
      <c r="F1955"/>
      <c r="G1955"/>
      <c r="H1955"/>
      <c r="I1955"/>
      <c r="J1955"/>
      <c r="K1955"/>
      <c r="L1955"/>
      <c r="M1955"/>
    </row>
    <row r="1956" spans="3:13" x14ac:dyDescent="0.25">
      <c r="C1956"/>
      <c r="D1956"/>
      <c r="E1956"/>
      <c r="F1956"/>
      <c r="G1956"/>
      <c r="H1956"/>
      <c r="I1956"/>
      <c r="J1956"/>
      <c r="K1956"/>
      <c r="L1956"/>
      <c r="M1956"/>
    </row>
    <row r="1957" spans="3:13" x14ac:dyDescent="0.25">
      <c r="C1957"/>
      <c r="D1957"/>
      <c r="E1957"/>
      <c r="F1957"/>
      <c r="G1957"/>
      <c r="H1957"/>
      <c r="I1957"/>
      <c r="J1957"/>
      <c r="K1957"/>
      <c r="L1957"/>
      <c r="M1957"/>
    </row>
    <row r="1958" spans="3:13" x14ac:dyDescent="0.25">
      <c r="C1958"/>
      <c r="D1958"/>
      <c r="E1958"/>
      <c r="F1958"/>
      <c r="G1958"/>
      <c r="H1958"/>
      <c r="I1958"/>
      <c r="J1958"/>
      <c r="K1958"/>
      <c r="L1958"/>
      <c r="M1958"/>
    </row>
    <row r="1959" spans="3:13" x14ac:dyDescent="0.25">
      <c r="C1959"/>
      <c r="D1959"/>
      <c r="E1959"/>
      <c r="F1959"/>
      <c r="G1959"/>
      <c r="H1959"/>
      <c r="I1959"/>
      <c r="J1959"/>
      <c r="K1959"/>
      <c r="L1959"/>
      <c r="M1959"/>
    </row>
    <row r="1960" spans="3:13" x14ac:dyDescent="0.25">
      <c r="C1960"/>
      <c r="D1960"/>
      <c r="E1960"/>
      <c r="F1960"/>
      <c r="G1960"/>
      <c r="H1960"/>
      <c r="I1960"/>
      <c r="J1960"/>
      <c r="K1960"/>
      <c r="L1960"/>
      <c r="M1960"/>
    </row>
    <row r="1961" spans="3:13" x14ac:dyDescent="0.25">
      <c r="C1961"/>
      <c r="D1961"/>
      <c r="E1961"/>
      <c r="F1961"/>
      <c r="G1961"/>
      <c r="H1961"/>
      <c r="I1961"/>
      <c r="J1961"/>
      <c r="K1961"/>
      <c r="L1961"/>
      <c r="M1961"/>
    </row>
    <row r="1962" spans="3:13" x14ac:dyDescent="0.25">
      <c r="C1962"/>
      <c r="D1962"/>
      <c r="E1962"/>
      <c r="F1962"/>
      <c r="G1962"/>
      <c r="H1962"/>
      <c r="I1962"/>
      <c r="J1962"/>
      <c r="K1962"/>
      <c r="L1962"/>
      <c r="M1962"/>
    </row>
    <row r="1963" spans="3:13" x14ac:dyDescent="0.25">
      <c r="C1963"/>
      <c r="D1963"/>
      <c r="E1963"/>
      <c r="F1963"/>
      <c r="G1963"/>
      <c r="H1963"/>
      <c r="I1963"/>
      <c r="J1963"/>
      <c r="K1963"/>
      <c r="L1963"/>
      <c r="M1963"/>
    </row>
    <row r="1964" spans="3:13" x14ac:dyDescent="0.25">
      <c r="C1964"/>
      <c r="D1964"/>
      <c r="E1964"/>
      <c r="F1964"/>
      <c r="G1964"/>
      <c r="H1964"/>
      <c r="I1964"/>
      <c r="J1964"/>
      <c r="K1964"/>
      <c r="L1964"/>
      <c r="M1964"/>
    </row>
    <row r="1965" spans="3:13" x14ac:dyDescent="0.25">
      <c r="C1965"/>
      <c r="D1965"/>
      <c r="E1965"/>
      <c r="F1965"/>
      <c r="G1965"/>
      <c r="H1965"/>
      <c r="I1965"/>
      <c r="J1965"/>
      <c r="K1965"/>
      <c r="L1965"/>
      <c r="M1965"/>
    </row>
    <row r="1966" spans="3:13" x14ac:dyDescent="0.25">
      <c r="C1966"/>
      <c r="D1966"/>
      <c r="E1966"/>
      <c r="F1966"/>
      <c r="G1966"/>
      <c r="H1966"/>
      <c r="I1966"/>
      <c r="J1966"/>
      <c r="K1966"/>
      <c r="L1966"/>
      <c r="M1966"/>
    </row>
    <row r="1967" spans="3:13" x14ac:dyDescent="0.25">
      <c r="C1967"/>
      <c r="D1967"/>
      <c r="E1967"/>
      <c r="F1967"/>
      <c r="G1967"/>
      <c r="H1967"/>
      <c r="I1967"/>
      <c r="J1967"/>
      <c r="K1967"/>
      <c r="L1967"/>
      <c r="M1967"/>
    </row>
    <row r="1968" spans="3:13" x14ac:dyDescent="0.25">
      <c r="C1968"/>
      <c r="D1968"/>
      <c r="E1968"/>
      <c r="F1968"/>
      <c r="G1968"/>
      <c r="H1968"/>
      <c r="I1968"/>
      <c r="J1968"/>
      <c r="K1968"/>
      <c r="L1968"/>
      <c r="M1968"/>
    </row>
    <row r="1969" spans="3:13" x14ac:dyDescent="0.25">
      <c r="C1969"/>
      <c r="D1969"/>
      <c r="E1969"/>
      <c r="F1969"/>
      <c r="G1969"/>
      <c r="H1969"/>
      <c r="I1969"/>
      <c r="J1969"/>
      <c r="K1969"/>
      <c r="L1969"/>
      <c r="M1969"/>
    </row>
    <row r="1970" spans="3:13" x14ac:dyDescent="0.25">
      <c r="C1970"/>
      <c r="D1970"/>
      <c r="E1970"/>
      <c r="F1970"/>
      <c r="G1970"/>
      <c r="H1970"/>
      <c r="I1970"/>
      <c r="J1970"/>
      <c r="K1970"/>
      <c r="L1970"/>
      <c r="M1970"/>
    </row>
    <row r="1971" spans="3:13" x14ac:dyDescent="0.25">
      <c r="C1971"/>
      <c r="D1971"/>
      <c r="E1971"/>
      <c r="F1971"/>
      <c r="G1971"/>
      <c r="H1971"/>
      <c r="I1971"/>
      <c r="J1971"/>
      <c r="K1971"/>
      <c r="L1971"/>
      <c r="M1971"/>
    </row>
    <row r="1972" spans="3:13" x14ac:dyDescent="0.25">
      <c r="C1972"/>
      <c r="D1972"/>
      <c r="E1972"/>
      <c r="F1972"/>
      <c r="G1972"/>
      <c r="H1972"/>
      <c r="I1972"/>
      <c r="J1972"/>
      <c r="K1972"/>
      <c r="L1972"/>
      <c r="M1972"/>
    </row>
    <row r="1973" spans="3:13" x14ac:dyDescent="0.25">
      <c r="C1973"/>
      <c r="D1973"/>
      <c r="E1973"/>
      <c r="F1973"/>
      <c r="G1973"/>
      <c r="H1973"/>
      <c r="I1973"/>
      <c r="J1973"/>
      <c r="K1973"/>
      <c r="L1973"/>
      <c r="M1973"/>
    </row>
    <row r="1974" spans="3:13" x14ac:dyDescent="0.25">
      <c r="C1974"/>
      <c r="D1974"/>
      <c r="E1974"/>
      <c r="F1974"/>
      <c r="G1974"/>
      <c r="H1974"/>
      <c r="I1974"/>
      <c r="J1974"/>
      <c r="K1974"/>
      <c r="L1974"/>
      <c r="M1974"/>
    </row>
    <row r="1975" spans="3:13" x14ac:dyDescent="0.25">
      <c r="C1975"/>
      <c r="D1975"/>
      <c r="E1975"/>
      <c r="F1975"/>
      <c r="G1975"/>
      <c r="H1975"/>
      <c r="I1975"/>
      <c r="J1975"/>
      <c r="K1975"/>
      <c r="L1975"/>
      <c r="M1975"/>
    </row>
    <row r="1976" spans="3:13" x14ac:dyDescent="0.25">
      <c r="C1976"/>
      <c r="D1976"/>
      <c r="E1976"/>
      <c r="F1976"/>
      <c r="G1976"/>
      <c r="H1976"/>
      <c r="I1976"/>
      <c r="J1976"/>
      <c r="K1976"/>
      <c r="L1976"/>
      <c r="M1976"/>
    </row>
    <row r="1977" spans="3:13" x14ac:dyDescent="0.25">
      <c r="C1977"/>
      <c r="D1977"/>
      <c r="E1977"/>
      <c r="F1977"/>
      <c r="G1977"/>
      <c r="H1977"/>
      <c r="I1977"/>
      <c r="J1977"/>
      <c r="K1977"/>
      <c r="L1977"/>
      <c r="M1977"/>
    </row>
    <row r="1978" spans="3:13" x14ac:dyDescent="0.25">
      <c r="C1978"/>
      <c r="D1978"/>
      <c r="E1978"/>
      <c r="F1978"/>
      <c r="G1978"/>
      <c r="H1978"/>
      <c r="I1978"/>
      <c r="J1978"/>
      <c r="K1978"/>
      <c r="L1978"/>
      <c r="M1978"/>
    </row>
    <row r="1979" spans="3:13" x14ac:dyDescent="0.25">
      <c r="C1979"/>
      <c r="D1979"/>
      <c r="E1979"/>
      <c r="F1979"/>
      <c r="G1979"/>
      <c r="H1979"/>
      <c r="I1979"/>
      <c r="J1979"/>
      <c r="K1979"/>
      <c r="L1979"/>
      <c r="M1979"/>
    </row>
    <row r="1980" spans="3:13" x14ac:dyDescent="0.25">
      <c r="C1980"/>
      <c r="D1980"/>
      <c r="E1980"/>
      <c r="F1980"/>
      <c r="G1980"/>
      <c r="H1980"/>
      <c r="I1980"/>
      <c r="J1980"/>
      <c r="K1980"/>
      <c r="L1980"/>
      <c r="M1980"/>
    </row>
    <row r="1981" spans="3:13" x14ac:dyDescent="0.25">
      <c r="C1981"/>
      <c r="D1981"/>
      <c r="E1981"/>
      <c r="F1981"/>
      <c r="G1981"/>
      <c r="H1981"/>
      <c r="I1981"/>
      <c r="J1981"/>
      <c r="K1981"/>
      <c r="L1981"/>
      <c r="M1981"/>
    </row>
    <row r="1982" spans="3:13" x14ac:dyDescent="0.25">
      <c r="C1982"/>
      <c r="D1982"/>
      <c r="E1982"/>
      <c r="F1982"/>
      <c r="G1982"/>
      <c r="H1982"/>
      <c r="I1982"/>
      <c r="J1982"/>
      <c r="K1982"/>
      <c r="L1982"/>
      <c r="M1982"/>
    </row>
    <row r="1983" spans="3:13" x14ac:dyDescent="0.25">
      <c r="C1983"/>
      <c r="D1983"/>
      <c r="E1983"/>
      <c r="F1983"/>
      <c r="G1983"/>
      <c r="H1983"/>
      <c r="I1983"/>
      <c r="J1983"/>
      <c r="K1983"/>
      <c r="L1983"/>
      <c r="M1983"/>
    </row>
    <row r="1984" spans="3:13" x14ac:dyDescent="0.25">
      <c r="C1984"/>
      <c r="D1984"/>
      <c r="E1984"/>
      <c r="F1984"/>
      <c r="G1984"/>
      <c r="H1984"/>
      <c r="I1984"/>
      <c r="J1984"/>
      <c r="K1984"/>
      <c r="L1984"/>
      <c r="M1984"/>
    </row>
    <row r="1985" spans="3:13" x14ac:dyDescent="0.25">
      <c r="C1985"/>
      <c r="D1985"/>
      <c r="E1985"/>
      <c r="F1985"/>
      <c r="G1985"/>
      <c r="H1985"/>
      <c r="I1985"/>
      <c r="J1985"/>
      <c r="K1985"/>
      <c r="L1985"/>
      <c r="M1985"/>
    </row>
    <row r="1986" spans="3:13" x14ac:dyDescent="0.25">
      <c r="C1986"/>
      <c r="D1986"/>
      <c r="E1986"/>
      <c r="F1986"/>
      <c r="G1986"/>
      <c r="H1986"/>
      <c r="I1986"/>
      <c r="J1986"/>
      <c r="K1986"/>
      <c r="L1986"/>
      <c r="M1986"/>
    </row>
    <row r="1987" spans="3:13" x14ac:dyDescent="0.25">
      <c r="C1987"/>
      <c r="D1987"/>
      <c r="E1987"/>
      <c r="F1987"/>
      <c r="G1987"/>
      <c r="H1987"/>
      <c r="I1987"/>
      <c r="J1987"/>
      <c r="K1987"/>
      <c r="L1987"/>
      <c r="M1987"/>
    </row>
    <row r="1988" spans="3:13" x14ac:dyDescent="0.25">
      <c r="C1988"/>
      <c r="D1988"/>
      <c r="E1988"/>
      <c r="F1988"/>
      <c r="G1988"/>
      <c r="H1988"/>
      <c r="I1988"/>
      <c r="J1988"/>
      <c r="K1988"/>
      <c r="L1988"/>
      <c r="M1988"/>
    </row>
    <row r="1989" spans="3:13" x14ac:dyDescent="0.25">
      <c r="C1989"/>
      <c r="D1989"/>
      <c r="E1989"/>
      <c r="F1989"/>
      <c r="G1989"/>
      <c r="H1989"/>
      <c r="I1989"/>
      <c r="J1989"/>
      <c r="K1989"/>
      <c r="L1989"/>
      <c r="M1989"/>
    </row>
    <row r="1990" spans="3:13" x14ac:dyDescent="0.25">
      <c r="C1990"/>
      <c r="D1990"/>
      <c r="E1990"/>
      <c r="F1990"/>
      <c r="G1990"/>
      <c r="H1990"/>
      <c r="I1990"/>
      <c r="J1990"/>
      <c r="K1990"/>
      <c r="L1990"/>
      <c r="M1990"/>
    </row>
    <row r="1991" spans="3:13" x14ac:dyDescent="0.25">
      <c r="C1991"/>
      <c r="D1991"/>
      <c r="E1991"/>
      <c r="F1991"/>
      <c r="G1991"/>
      <c r="H1991"/>
      <c r="I1991"/>
      <c r="J1991"/>
      <c r="K1991"/>
      <c r="L1991"/>
      <c r="M1991"/>
    </row>
    <row r="1992" spans="3:13" x14ac:dyDescent="0.25">
      <c r="C1992"/>
      <c r="D1992"/>
      <c r="E1992"/>
      <c r="F1992"/>
      <c r="G1992"/>
      <c r="H1992"/>
      <c r="I1992"/>
      <c r="J1992"/>
      <c r="K1992"/>
      <c r="L1992"/>
      <c r="M1992"/>
    </row>
    <row r="1993" spans="3:13" x14ac:dyDescent="0.25">
      <c r="C1993"/>
      <c r="D1993"/>
      <c r="E1993"/>
      <c r="F1993"/>
      <c r="G1993"/>
      <c r="H1993"/>
      <c r="I1993"/>
      <c r="J1993"/>
      <c r="K1993"/>
      <c r="L1993"/>
      <c r="M1993"/>
    </row>
    <row r="1994" spans="3:13" x14ac:dyDescent="0.25">
      <c r="C1994"/>
      <c r="D1994"/>
      <c r="E1994"/>
      <c r="F1994"/>
      <c r="G1994"/>
      <c r="H1994"/>
      <c r="I1994"/>
      <c r="J1994"/>
      <c r="K1994"/>
      <c r="L1994"/>
      <c r="M1994"/>
    </row>
    <row r="1995" spans="3:13" x14ac:dyDescent="0.25">
      <c r="C1995"/>
      <c r="D1995"/>
      <c r="E1995"/>
      <c r="F1995"/>
      <c r="G1995"/>
      <c r="H1995"/>
      <c r="I1995"/>
      <c r="J1995"/>
      <c r="K1995"/>
      <c r="L1995"/>
      <c r="M1995"/>
    </row>
    <row r="1996" spans="3:13" x14ac:dyDescent="0.25">
      <c r="C1996"/>
      <c r="D1996"/>
      <c r="E1996"/>
      <c r="F1996"/>
      <c r="G1996"/>
      <c r="H1996"/>
      <c r="I1996"/>
      <c r="J1996"/>
      <c r="K1996"/>
      <c r="L1996"/>
      <c r="M1996"/>
    </row>
    <row r="1997" spans="3:13" x14ac:dyDescent="0.25">
      <c r="C1997"/>
      <c r="D1997"/>
      <c r="E1997"/>
      <c r="F1997"/>
      <c r="G1997"/>
      <c r="H1997"/>
      <c r="I1997"/>
      <c r="J1997"/>
      <c r="K1997"/>
      <c r="L1997"/>
      <c r="M1997"/>
    </row>
    <row r="1998" spans="3:13" x14ac:dyDescent="0.25">
      <c r="C1998"/>
      <c r="D1998"/>
      <c r="E1998"/>
      <c r="F1998"/>
      <c r="G1998"/>
      <c r="H1998"/>
      <c r="I1998"/>
      <c r="J1998"/>
      <c r="K1998"/>
      <c r="L1998"/>
      <c r="M1998"/>
    </row>
    <row r="1999" spans="3:13" x14ac:dyDescent="0.25">
      <c r="C1999"/>
      <c r="D1999"/>
      <c r="E1999"/>
      <c r="F1999"/>
      <c r="G1999"/>
      <c r="H1999"/>
      <c r="I1999"/>
      <c r="J1999"/>
      <c r="K1999"/>
      <c r="L1999"/>
      <c r="M1999"/>
    </row>
    <row r="2000" spans="3:13" x14ac:dyDescent="0.25">
      <c r="C2000"/>
      <c r="D2000"/>
      <c r="E2000"/>
      <c r="F2000"/>
      <c r="G2000"/>
      <c r="H2000"/>
      <c r="I2000"/>
      <c r="J2000"/>
      <c r="K2000"/>
      <c r="L2000"/>
      <c r="M2000"/>
    </row>
    <row r="2001" spans="3:13" x14ac:dyDescent="0.25">
      <c r="C2001"/>
      <c r="D2001"/>
      <c r="E2001"/>
      <c r="F2001"/>
      <c r="G2001"/>
      <c r="H2001"/>
      <c r="I2001"/>
      <c r="J2001"/>
      <c r="K2001"/>
      <c r="L2001"/>
      <c r="M2001"/>
    </row>
    <row r="2002" spans="3:13" x14ac:dyDescent="0.25">
      <c r="C2002"/>
      <c r="D2002"/>
      <c r="E2002"/>
      <c r="F2002"/>
      <c r="G2002"/>
      <c r="H2002"/>
      <c r="I2002"/>
      <c r="J2002"/>
      <c r="K2002"/>
      <c r="L2002"/>
      <c r="M2002"/>
    </row>
    <row r="2003" spans="3:13" x14ac:dyDescent="0.25">
      <c r="C2003"/>
      <c r="D2003"/>
      <c r="E2003"/>
      <c r="F2003"/>
      <c r="G2003"/>
      <c r="H2003"/>
      <c r="I2003"/>
      <c r="J2003"/>
      <c r="K2003"/>
      <c r="L2003"/>
      <c r="M2003"/>
    </row>
    <row r="2004" spans="3:13" x14ac:dyDescent="0.25">
      <c r="C2004"/>
      <c r="D2004"/>
      <c r="E2004"/>
      <c r="F2004"/>
      <c r="G2004"/>
      <c r="H2004"/>
      <c r="I2004"/>
      <c r="J2004"/>
      <c r="K2004"/>
      <c r="L2004"/>
      <c r="M2004"/>
    </row>
    <row r="2005" spans="3:13" x14ac:dyDescent="0.25">
      <c r="C2005"/>
      <c r="D2005"/>
      <c r="E2005"/>
      <c r="F2005"/>
      <c r="G2005"/>
      <c r="H2005"/>
      <c r="I2005"/>
      <c r="J2005"/>
      <c r="K2005"/>
      <c r="L2005"/>
      <c r="M2005"/>
    </row>
    <row r="2006" spans="3:13" x14ac:dyDescent="0.25">
      <c r="C2006"/>
      <c r="D2006"/>
      <c r="E2006"/>
      <c r="F2006"/>
      <c r="G2006"/>
      <c r="H2006"/>
      <c r="I2006"/>
      <c r="J2006"/>
      <c r="K2006"/>
      <c r="L2006"/>
      <c r="M2006"/>
    </row>
    <row r="2007" spans="3:13" x14ac:dyDescent="0.25">
      <c r="C2007"/>
      <c r="D2007"/>
      <c r="E2007"/>
      <c r="F2007"/>
      <c r="G2007"/>
      <c r="H2007"/>
      <c r="I2007"/>
      <c r="J2007"/>
      <c r="K2007"/>
      <c r="L2007"/>
      <c r="M2007"/>
    </row>
    <row r="2008" spans="3:13" x14ac:dyDescent="0.25">
      <c r="C2008"/>
      <c r="D2008"/>
      <c r="E2008"/>
      <c r="F2008"/>
      <c r="G2008"/>
      <c r="H2008"/>
      <c r="I2008"/>
      <c r="J2008"/>
      <c r="K2008"/>
      <c r="L2008"/>
      <c r="M2008"/>
    </row>
    <row r="2009" spans="3:13" x14ac:dyDescent="0.25">
      <c r="C2009"/>
      <c r="D2009"/>
      <c r="E2009"/>
      <c r="F2009"/>
      <c r="G2009"/>
      <c r="H2009"/>
      <c r="I2009"/>
      <c r="J2009"/>
      <c r="K2009"/>
      <c r="L2009"/>
      <c r="M2009"/>
    </row>
    <row r="2010" spans="3:13" x14ac:dyDescent="0.25">
      <c r="C2010"/>
      <c r="D2010"/>
      <c r="E2010"/>
      <c r="F2010"/>
      <c r="G2010"/>
      <c r="H2010"/>
      <c r="I2010"/>
      <c r="J2010"/>
      <c r="K2010"/>
      <c r="L2010"/>
      <c r="M2010"/>
    </row>
    <row r="2011" spans="3:13" x14ac:dyDescent="0.25">
      <c r="C2011"/>
      <c r="D2011"/>
      <c r="E2011"/>
      <c r="F2011"/>
      <c r="G2011"/>
      <c r="H2011"/>
      <c r="I2011"/>
      <c r="J2011"/>
      <c r="K2011"/>
      <c r="L2011"/>
      <c r="M2011"/>
    </row>
    <row r="2012" spans="3:13" x14ac:dyDescent="0.25">
      <c r="C2012"/>
      <c r="D2012"/>
      <c r="E2012"/>
      <c r="F2012"/>
      <c r="G2012"/>
      <c r="H2012"/>
      <c r="I2012"/>
      <c r="J2012"/>
      <c r="K2012"/>
      <c r="L2012"/>
      <c r="M2012"/>
    </row>
    <row r="2013" spans="3:13" x14ac:dyDescent="0.25">
      <c r="C2013"/>
      <c r="D2013"/>
      <c r="E2013"/>
      <c r="F2013"/>
      <c r="G2013"/>
      <c r="H2013"/>
      <c r="I2013"/>
      <c r="J2013"/>
      <c r="K2013"/>
      <c r="L2013"/>
      <c r="M2013"/>
    </row>
    <row r="2014" spans="3:13" x14ac:dyDescent="0.25">
      <c r="C2014"/>
      <c r="D2014"/>
      <c r="E2014"/>
      <c r="F2014"/>
      <c r="G2014"/>
      <c r="H2014"/>
      <c r="I2014"/>
      <c r="J2014"/>
      <c r="K2014"/>
      <c r="L2014"/>
      <c r="M2014"/>
    </row>
    <row r="2015" spans="3:13" x14ac:dyDescent="0.25">
      <c r="C2015"/>
      <c r="D2015"/>
      <c r="E2015"/>
      <c r="F2015"/>
      <c r="G2015"/>
      <c r="H2015"/>
      <c r="I2015"/>
      <c r="J2015"/>
      <c r="K2015"/>
      <c r="L2015"/>
      <c r="M2015"/>
    </row>
    <row r="2016" spans="3:13" x14ac:dyDescent="0.25">
      <c r="C2016"/>
      <c r="D2016"/>
      <c r="E2016"/>
      <c r="F2016"/>
      <c r="G2016"/>
      <c r="H2016"/>
      <c r="I2016"/>
      <c r="J2016"/>
      <c r="K2016"/>
      <c r="L2016"/>
      <c r="M2016"/>
    </row>
    <row r="2017" spans="3:13" x14ac:dyDescent="0.25">
      <c r="C2017"/>
      <c r="D2017"/>
      <c r="E2017"/>
      <c r="F2017"/>
      <c r="G2017"/>
      <c r="H2017"/>
      <c r="I2017"/>
      <c r="J2017"/>
      <c r="K2017"/>
      <c r="L2017"/>
      <c r="M2017"/>
    </row>
    <row r="2018" spans="3:13" x14ac:dyDescent="0.25">
      <c r="C2018"/>
      <c r="D2018"/>
      <c r="E2018"/>
      <c r="F2018"/>
      <c r="G2018"/>
      <c r="H2018"/>
      <c r="I2018"/>
      <c r="J2018"/>
      <c r="K2018"/>
      <c r="L2018"/>
      <c r="M2018"/>
    </row>
    <row r="2019" spans="3:13" x14ac:dyDescent="0.25">
      <c r="C2019"/>
      <c r="D2019"/>
      <c r="E2019"/>
      <c r="F2019"/>
      <c r="G2019"/>
      <c r="H2019"/>
      <c r="I2019"/>
      <c r="J2019"/>
      <c r="K2019"/>
      <c r="L2019"/>
      <c r="M2019"/>
    </row>
    <row r="2020" spans="3:13" x14ac:dyDescent="0.25">
      <c r="C2020"/>
      <c r="D2020"/>
      <c r="E2020"/>
      <c r="F2020"/>
      <c r="G2020"/>
      <c r="H2020"/>
      <c r="I2020"/>
      <c r="J2020"/>
      <c r="K2020"/>
      <c r="L2020"/>
      <c r="M2020"/>
    </row>
    <row r="2021" spans="3:13" x14ac:dyDescent="0.25">
      <c r="C2021"/>
      <c r="D2021"/>
      <c r="E2021"/>
      <c r="F2021"/>
      <c r="G2021"/>
      <c r="H2021"/>
      <c r="I2021"/>
      <c r="J2021"/>
      <c r="K2021"/>
      <c r="L2021"/>
      <c r="M2021"/>
    </row>
    <row r="2022" spans="3:13" x14ac:dyDescent="0.25">
      <c r="C2022"/>
      <c r="D2022"/>
      <c r="E2022"/>
      <c r="F2022"/>
      <c r="G2022"/>
      <c r="H2022"/>
      <c r="I2022"/>
      <c r="J2022"/>
      <c r="K2022"/>
      <c r="L2022"/>
      <c r="M2022"/>
    </row>
    <row r="2023" spans="3:13" x14ac:dyDescent="0.25">
      <c r="C2023"/>
      <c r="D2023"/>
      <c r="E2023"/>
      <c r="F2023"/>
      <c r="G2023"/>
      <c r="H2023"/>
      <c r="I2023"/>
      <c r="J2023"/>
      <c r="K2023"/>
      <c r="L2023"/>
      <c r="M2023"/>
    </row>
    <row r="2024" spans="3:13" x14ac:dyDescent="0.25">
      <c r="C2024"/>
      <c r="D2024"/>
      <c r="E2024"/>
      <c r="F2024"/>
      <c r="G2024"/>
      <c r="H2024"/>
      <c r="I2024"/>
      <c r="J2024"/>
      <c r="K2024"/>
      <c r="L2024"/>
      <c r="M2024"/>
    </row>
    <row r="2025" spans="3:13" x14ac:dyDescent="0.25">
      <c r="C2025"/>
      <c r="D2025"/>
      <c r="E2025"/>
      <c r="F2025"/>
      <c r="G2025"/>
      <c r="H2025"/>
      <c r="I2025"/>
      <c r="J2025"/>
      <c r="K2025"/>
      <c r="L2025"/>
      <c r="M2025"/>
    </row>
    <row r="2026" spans="3:13" x14ac:dyDescent="0.25">
      <c r="C2026"/>
      <c r="D2026"/>
      <c r="E2026"/>
      <c r="F2026"/>
      <c r="G2026"/>
      <c r="H2026"/>
      <c r="I2026"/>
      <c r="J2026"/>
      <c r="K2026"/>
      <c r="L2026"/>
      <c r="M2026"/>
    </row>
    <row r="2027" spans="3:13" x14ac:dyDescent="0.25">
      <c r="C2027"/>
      <c r="D2027"/>
      <c r="E2027"/>
      <c r="F2027"/>
      <c r="G2027"/>
      <c r="H2027"/>
      <c r="I2027"/>
      <c r="J2027"/>
      <c r="K2027"/>
      <c r="L2027"/>
      <c r="M2027"/>
    </row>
    <row r="2028" spans="3:13" x14ac:dyDescent="0.25">
      <c r="C2028"/>
      <c r="D2028"/>
      <c r="E2028"/>
      <c r="F2028"/>
      <c r="G2028"/>
      <c r="H2028"/>
      <c r="I2028"/>
      <c r="J2028"/>
      <c r="K2028"/>
      <c r="L2028"/>
      <c r="M2028"/>
    </row>
    <row r="2029" spans="3:13" x14ac:dyDescent="0.25">
      <c r="C2029"/>
      <c r="D2029"/>
      <c r="E2029"/>
      <c r="F2029"/>
      <c r="G2029"/>
      <c r="H2029"/>
      <c r="I2029"/>
      <c r="J2029"/>
      <c r="K2029"/>
      <c r="L2029"/>
      <c r="M2029"/>
    </row>
    <row r="2030" spans="3:13" x14ac:dyDescent="0.25">
      <c r="C2030"/>
      <c r="D2030"/>
      <c r="E2030"/>
      <c r="F2030"/>
      <c r="G2030"/>
      <c r="H2030"/>
      <c r="I2030"/>
      <c r="J2030"/>
      <c r="K2030"/>
      <c r="L2030"/>
      <c r="M2030"/>
    </row>
    <row r="2031" spans="3:13" x14ac:dyDescent="0.25">
      <c r="C2031"/>
      <c r="D2031"/>
      <c r="E2031"/>
      <c r="F2031"/>
      <c r="G2031"/>
      <c r="H2031"/>
      <c r="I2031"/>
      <c r="J2031"/>
      <c r="K2031"/>
      <c r="L2031"/>
      <c r="M2031"/>
    </row>
    <row r="2032" spans="3:13" x14ac:dyDescent="0.25">
      <c r="C2032"/>
      <c r="D2032"/>
      <c r="E2032"/>
      <c r="F2032"/>
      <c r="G2032"/>
      <c r="H2032"/>
      <c r="I2032"/>
      <c r="J2032"/>
      <c r="K2032"/>
      <c r="L2032"/>
      <c r="M2032"/>
    </row>
    <row r="2033" spans="3:13" x14ac:dyDescent="0.25">
      <c r="C2033"/>
      <c r="D2033"/>
      <c r="E2033"/>
      <c r="F2033"/>
      <c r="G2033"/>
      <c r="H2033"/>
      <c r="I2033"/>
      <c r="J2033"/>
      <c r="K2033"/>
      <c r="L2033"/>
      <c r="M2033"/>
    </row>
    <row r="2034" spans="3:13" x14ac:dyDescent="0.25">
      <c r="C2034"/>
      <c r="D2034"/>
      <c r="E2034"/>
      <c r="F2034"/>
      <c r="G2034"/>
      <c r="H2034"/>
      <c r="I2034"/>
      <c r="J2034"/>
      <c r="K2034"/>
      <c r="L2034"/>
      <c r="M2034"/>
    </row>
    <row r="2035" spans="3:13" x14ac:dyDescent="0.25">
      <c r="C2035"/>
      <c r="D2035"/>
      <c r="E2035"/>
      <c r="F2035"/>
      <c r="G2035"/>
      <c r="H2035"/>
      <c r="I2035"/>
      <c r="J2035"/>
      <c r="K2035"/>
      <c r="L2035"/>
      <c r="M2035"/>
    </row>
    <row r="2036" spans="3:13" x14ac:dyDescent="0.25">
      <c r="C2036"/>
      <c r="D2036"/>
      <c r="E2036"/>
      <c r="F2036"/>
      <c r="G2036"/>
      <c r="H2036"/>
      <c r="I2036"/>
      <c r="J2036"/>
      <c r="K2036"/>
      <c r="L2036"/>
      <c r="M2036"/>
    </row>
    <row r="2037" spans="3:13" x14ac:dyDescent="0.25">
      <c r="C2037"/>
      <c r="D2037"/>
      <c r="E2037"/>
      <c r="F2037"/>
      <c r="G2037"/>
      <c r="H2037"/>
      <c r="I2037"/>
      <c r="J2037"/>
      <c r="K2037"/>
      <c r="L2037"/>
      <c r="M2037"/>
    </row>
    <row r="2038" spans="3:13" x14ac:dyDescent="0.25">
      <c r="C2038"/>
      <c r="D2038"/>
      <c r="E2038"/>
      <c r="F2038"/>
      <c r="G2038"/>
      <c r="H2038"/>
      <c r="I2038"/>
      <c r="J2038"/>
      <c r="K2038"/>
      <c r="L2038"/>
      <c r="M2038"/>
    </row>
    <row r="2039" spans="3:13" x14ac:dyDescent="0.25">
      <c r="C2039"/>
      <c r="D2039"/>
      <c r="E2039"/>
      <c r="F2039"/>
      <c r="G2039"/>
      <c r="H2039"/>
      <c r="I2039"/>
      <c r="J2039"/>
      <c r="K2039"/>
      <c r="L2039"/>
      <c r="M2039"/>
    </row>
    <row r="2040" spans="3:13" x14ac:dyDescent="0.25">
      <c r="C2040"/>
      <c r="D2040"/>
      <c r="E2040"/>
      <c r="F2040"/>
      <c r="G2040"/>
      <c r="H2040"/>
      <c r="I2040"/>
      <c r="J2040"/>
      <c r="K2040"/>
      <c r="L2040"/>
      <c r="M2040"/>
    </row>
    <row r="2041" spans="3:13" x14ac:dyDescent="0.25">
      <c r="C2041"/>
      <c r="D2041"/>
      <c r="E2041"/>
      <c r="F2041"/>
      <c r="G2041"/>
      <c r="H2041"/>
      <c r="I2041"/>
      <c r="J2041"/>
      <c r="K2041"/>
      <c r="L2041"/>
      <c r="M2041"/>
    </row>
    <row r="2042" spans="3:13" x14ac:dyDescent="0.25">
      <c r="C2042"/>
      <c r="D2042"/>
      <c r="E2042"/>
      <c r="F2042"/>
      <c r="G2042"/>
      <c r="H2042"/>
      <c r="I2042"/>
      <c r="J2042"/>
      <c r="K2042"/>
      <c r="L2042"/>
      <c r="M2042"/>
    </row>
    <row r="2043" spans="3:13" x14ac:dyDescent="0.25">
      <c r="C2043"/>
      <c r="D2043"/>
      <c r="E2043"/>
      <c r="F2043"/>
      <c r="G2043"/>
      <c r="H2043"/>
      <c r="I2043"/>
      <c r="J2043"/>
      <c r="K2043"/>
      <c r="L2043"/>
      <c r="M2043"/>
    </row>
    <row r="2044" spans="3:13" x14ac:dyDescent="0.25">
      <c r="C2044"/>
      <c r="D2044"/>
      <c r="E2044"/>
      <c r="F2044"/>
      <c r="G2044"/>
      <c r="H2044"/>
      <c r="I2044"/>
      <c r="J2044"/>
      <c r="K2044"/>
      <c r="L2044"/>
      <c r="M2044"/>
    </row>
    <row r="2045" spans="3:13" x14ac:dyDescent="0.25">
      <c r="C2045"/>
      <c r="D2045"/>
      <c r="E2045"/>
      <c r="F2045"/>
      <c r="G2045"/>
      <c r="H2045"/>
      <c r="I2045"/>
      <c r="J2045"/>
      <c r="K2045"/>
      <c r="L2045"/>
      <c r="M2045"/>
    </row>
    <row r="2046" spans="3:13" x14ac:dyDescent="0.25">
      <c r="C2046"/>
      <c r="D2046"/>
      <c r="E2046"/>
      <c r="F2046"/>
      <c r="G2046"/>
      <c r="H2046"/>
      <c r="I2046"/>
      <c r="J2046"/>
      <c r="K2046"/>
      <c r="L2046"/>
      <c r="M2046"/>
    </row>
    <row r="2047" spans="3:13" x14ac:dyDescent="0.25">
      <c r="C2047"/>
      <c r="D2047"/>
      <c r="E2047"/>
      <c r="F2047"/>
      <c r="G2047"/>
      <c r="H2047"/>
      <c r="I2047"/>
      <c r="J2047"/>
      <c r="K2047"/>
      <c r="L2047"/>
      <c r="M2047"/>
    </row>
    <row r="2048" spans="3:13" x14ac:dyDescent="0.25">
      <c r="C2048"/>
      <c r="D2048"/>
      <c r="E2048"/>
      <c r="F2048"/>
      <c r="G2048"/>
      <c r="H2048"/>
      <c r="I2048"/>
      <c r="J2048"/>
      <c r="K2048"/>
      <c r="L2048"/>
      <c r="M2048"/>
    </row>
    <row r="2049" spans="3:13" x14ac:dyDescent="0.25">
      <c r="C2049"/>
      <c r="D2049"/>
      <c r="E2049"/>
      <c r="F2049"/>
      <c r="G2049"/>
      <c r="H2049"/>
      <c r="I2049"/>
      <c r="J2049"/>
      <c r="K2049"/>
      <c r="L2049"/>
      <c r="M2049"/>
    </row>
    <row r="2050" spans="3:13" x14ac:dyDescent="0.25">
      <c r="C2050"/>
      <c r="D2050"/>
      <c r="E2050"/>
      <c r="F2050"/>
      <c r="G2050"/>
      <c r="H2050"/>
      <c r="I2050"/>
      <c r="J2050"/>
      <c r="K2050"/>
      <c r="L2050"/>
      <c r="M2050"/>
    </row>
    <row r="2051" spans="3:13" x14ac:dyDescent="0.25">
      <c r="C2051"/>
      <c r="D2051"/>
      <c r="E2051"/>
      <c r="F2051"/>
      <c r="G2051"/>
      <c r="H2051"/>
      <c r="I2051"/>
      <c r="J2051"/>
      <c r="K2051"/>
      <c r="L2051"/>
      <c r="M2051"/>
    </row>
    <row r="2052" spans="3:13" x14ac:dyDescent="0.25">
      <c r="C2052"/>
      <c r="D2052"/>
      <c r="E2052"/>
      <c r="F2052"/>
      <c r="G2052"/>
      <c r="H2052"/>
      <c r="I2052"/>
      <c r="J2052"/>
      <c r="K2052"/>
      <c r="L2052"/>
      <c r="M2052"/>
    </row>
    <row r="2053" spans="3:13" x14ac:dyDescent="0.25">
      <c r="C2053"/>
      <c r="D2053"/>
      <c r="E2053"/>
      <c r="F2053"/>
      <c r="G2053"/>
      <c r="H2053"/>
      <c r="I2053"/>
      <c r="J2053"/>
      <c r="K2053"/>
      <c r="L2053"/>
      <c r="M2053"/>
    </row>
    <row r="2054" spans="3:13" x14ac:dyDescent="0.25">
      <c r="C2054"/>
      <c r="D2054"/>
      <c r="E2054"/>
      <c r="F2054"/>
      <c r="G2054"/>
      <c r="H2054"/>
      <c r="I2054"/>
      <c r="J2054"/>
      <c r="K2054"/>
      <c r="L2054"/>
      <c r="M2054"/>
    </row>
    <row r="2055" spans="3:13" x14ac:dyDescent="0.25">
      <c r="C2055"/>
      <c r="D2055"/>
      <c r="E2055"/>
      <c r="F2055"/>
      <c r="G2055"/>
      <c r="H2055"/>
      <c r="I2055"/>
      <c r="J2055"/>
      <c r="K2055"/>
      <c r="L2055"/>
      <c r="M2055"/>
    </row>
    <row r="2056" spans="3:13" x14ac:dyDescent="0.25">
      <c r="C2056"/>
      <c r="D2056"/>
      <c r="E2056"/>
      <c r="F2056"/>
      <c r="G2056"/>
      <c r="H2056"/>
      <c r="I2056"/>
      <c r="J2056"/>
      <c r="K2056"/>
      <c r="L2056"/>
      <c r="M2056"/>
    </row>
    <row r="2057" spans="3:13" x14ac:dyDescent="0.25">
      <c r="C2057"/>
      <c r="D2057"/>
      <c r="E2057"/>
      <c r="F2057"/>
      <c r="G2057"/>
      <c r="H2057"/>
      <c r="I2057"/>
      <c r="J2057"/>
      <c r="K2057"/>
      <c r="L2057"/>
      <c r="M2057"/>
    </row>
    <row r="2058" spans="3:13" x14ac:dyDescent="0.25">
      <c r="C2058"/>
      <c r="D2058"/>
      <c r="E2058"/>
      <c r="F2058"/>
      <c r="G2058"/>
      <c r="H2058"/>
      <c r="I2058"/>
      <c r="J2058"/>
      <c r="K2058"/>
      <c r="L2058"/>
      <c r="M2058"/>
    </row>
    <row r="2059" spans="3:13" x14ac:dyDescent="0.25">
      <c r="C2059"/>
      <c r="D2059"/>
      <c r="E2059"/>
      <c r="F2059"/>
      <c r="G2059"/>
      <c r="H2059"/>
      <c r="I2059"/>
      <c r="J2059"/>
      <c r="K2059"/>
      <c r="L2059"/>
      <c r="M2059"/>
    </row>
    <row r="2060" spans="3:13" x14ac:dyDescent="0.25">
      <c r="C2060"/>
      <c r="D2060"/>
      <c r="E2060"/>
      <c r="F2060"/>
      <c r="G2060"/>
      <c r="H2060"/>
      <c r="I2060"/>
      <c r="J2060"/>
      <c r="K2060"/>
      <c r="L2060"/>
      <c r="M2060"/>
    </row>
    <row r="2061" spans="3:13" x14ac:dyDescent="0.25">
      <c r="C2061"/>
      <c r="D2061"/>
      <c r="E2061"/>
      <c r="F2061"/>
      <c r="G2061"/>
      <c r="H2061"/>
      <c r="I2061"/>
      <c r="J2061"/>
      <c r="K2061"/>
      <c r="L2061"/>
      <c r="M2061"/>
    </row>
    <row r="2062" spans="3:13" x14ac:dyDescent="0.25">
      <c r="C2062"/>
      <c r="D2062"/>
      <c r="E2062"/>
      <c r="F2062"/>
      <c r="G2062"/>
      <c r="H2062"/>
      <c r="I2062"/>
      <c r="J2062"/>
      <c r="K2062"/>
      <c r="L2062"/>
      <c r="M2062"/>
    </row>
    <row r="2063" spans="3:13" x14ac:dyDescent="0.25">
      <c r="C2063"/>
      <c r="D2063"/>
      <c r="E2063"/>
      <c r="F2063"/>
      <c r="G2063"/>
      <c r="H2063"/>
      <c r="I2063"/>
      <c r="J2063"/>
      <c r="K2063"/>
      <c r="L2063"/>
      <c r="M2063"/>
    </row>
    <row r="2064" spans="3:13" x14ac:dyDescent="0.25">
      <c r="C2064"/>
      <c r="D2064"/>
      <c r="E2064"/>
      <c r="F2064"/>
      <c r="G2064"/>
      <c r="H2064"/>
      <c r="I2064"/>
      <c r="J2064"/>
      <c r="K2064"/>
      <c r="L2064"/>
      <c r="M2064"/>
    </row>
    <row r="2065" spans="3:13" x14ac:dyDescent="0.25">
      <c r="C2065"/>
      <c r="D2065"/>
      <c r="E2065"/>
      <c r="F2065"/>
      <c r="G2065"/>
      <c r="H2065"/>
      <c r="I2065"/>
      <c r="J2065"/>
      <c r="K2065"/>
      <c r="L2065"/>
      <c r="M2065"/>
    </row>
    <row r="2066" spans="3:13" x14ac:dyDescent="0.25">
      <c r="C2066"/>
      <c r="D2066"/>
      <c r="E2066"/>
      <c r="F2066"/>
      <c r="G2066"/>
      <c r="H2066"/>
      <c r="I2066"/>
      <c r="J2066"/>
      <c r="K2066"/>
      <c r="L2066"/>
      <c r="M2066"/>
    </row>
    <row r="2067" spans="3:13" x14ac:dyDescent="0.25">
      <c r="C2067"/>
      <c r="D2067"/>
      <c r="E2067"/>
      <c r="F2067"/>
      <c r="G2067"/>
      <c r="H2067"/>
      <c r="I2067"/>
      <c r="J2067"/>
      <c r="K2067"/>
      <c r="L2067"/>
      <c r="M2067"/>
    </row>
    <row r="2068" spans="3:13" x14ac:dyDescent="0.25">
      <c r="C2068"/>
      <c r="D2068"/>
      <c r="E2068"/>
      <c r="F2068"/>
      <c r="G2068"/>
      <c r="H2068"/>
      <c r="I2068"/>
      <c r="J2068"/>
      <c r="K2068"/>
      <c r="L2068"/>
      <c r="M2068"/>
    </row>
    <row r="2069" spans="3:13" x14ac:dyDescent="0.25">
      <c r="C2069"/>
      <c r="D2069"/>
      <c r="E2069"/>
      <c r="F2069"/>
      <c r="G2069"/>
      <c r="H2069"/>
      <c r="I2069"/>
      <c r="J2069"/>
      <c r="K2069"/>
      <c r="L2069"/>
      <c r="M2069"/>
    </row>
    <row r="2070" spans="3:13" x14ac:dyDescent="0.25">
      <c r="C2070"/>
      <c r="D2070"/>
      <c r="E2070"/>
      <c r="F2070"/>
      <c r="G2070"/>
      <c r="H2070"/>
      <c r="I2070"/>
      <c r="J2070"/>
      <c r="K2070"/>
      <c r="L2070"/>
      <c r="M2070"/>
    </row>
    <row r="2071" spans="3:13" x14ac:dyDescent="0.25">
      <c r="C2071"/>
      <c r="D2071"/>
      <c r="E2071"/>
      <c r="F2071"/>
      <c r="G2071"/>
      <c r="H2071"/>
      <c r="I2071"/>
      <c r="J2071"/>
      <c r="K2071"/>
      <c r="L2071"/>
      <c r="M2071"/>
    </row>
    <row r="2072" spans="3:13" x14ac:dyDescent="0.25">
      <c r="C2072"/>
      <c r="D2072"/>
      <c r="E2072"/>
      <c r="F2072"/>
      <c r="G2072"/>
      <c r="H2072"/>
      <c r="I2072"/>
      <c r="J2072"/>
      <c r="K2072"/>
      <c r="L2072"/>
      <c r="M2072"/>
    </row>
    <row r="2073" spans="3:13" x14ac:dyDescent="0.25">
      <c r="C2073"/>
      <c r="D2073"/>
      <c r="E2073"/>
      <c r="F2073"/>
      <c r="G2073"/>
      <c r="H2073"/>
      <c r="I2073"/>
      <c r="J2073"/>
      <c r="K2073"/>
      <c r="L2073"/>
      <c r="M2073"/>
    </row>
    <row r="2074" spans="3:13" x14ac:dyDescent="0.25">
      <c r="C2074"/>
      <c r="D2074"/>
      <c r="E2074"/>
      <c r="F2074"/>
      <c r="G2074"/>
      <c r="H2074"/>
      <c r="I2074"/>
      <c r="J2074"/>
      <c r="K2074"/>
      <c r="L2074"/>
      <c r="M2074"/>
    </row>
    <row r="2075" spans="3:13" x14ac:dyDescent="0.25">
      <c r="C2075"/>
      <c r="D2075"/>
      <c r="E2075"/>
      <c r="F2075"/>
      <c r="G2075"/>
      <c r="H2075"/>
      <c r="I2075"/>
      <c r="J2075"/>
      <c r="K2075"/>
      <c r="L2075"/>
      <c r="M2075"/>
    </row>
    <row r="2076" spans="3:13" x14ac:dyDescent="0.25">
      <c r="C2076"/>
      <c r="D2076"/>
      <c r="E2076"/>
      <c r="F2076"/>
      <c r="G2076"/>
      <c r="H2076"/>
      <c r="I2076"/>
      <c r="J2076"/>
      <c r="K2076"/>
      <c r="L2076"/>
      <c r="M2076"/>
    </row>
    <row r="2077" spans="3:13" x14ac:dyDescent="0.25">
      <c r="C2077"/>
      <c r="D2077"/>
      <c r="E2077"/>
      <c r="F2077"/>
      <c r="G2077"/>
      <c r="H2077"/>
      <c r="I2077"/>
      <c r="J2077"/>
      <c r="K2077"/>
      <c r="L2077"/>
      <c r="M2077"/>
    </row>
    <row r="2078" spans="3:13" x14ac:dyDescent="0.25">
      <c r="C2078"/>
      <c r="D2078"/>
      <c r="E2078"/>
      <c r="F2078"/>
      <c r="G2078"/>
      <c r="H2078"/>
      <c r="I2078"/>
      <c r="J2078"/>
      <c r="K2078"/>
      <c r="L2078"/>
      <c r="M2078"/>
    </row>
    <row r="2079" spans="3:13" x14ac:dyDescent="0.25">
      <c r="C2079"/>
      <c r="D2079"/>
      <c r="E2079"/>
      <c r="F2079"/>
      <c r="G2079"/>
      <c r="H2079"/>
      <c r="I2079"/>
      <c r="J2079"/>
      <c r="K2079"/>
      <c r="L2079"/>
      <c r="M2079"/>
    </row>
    <row r="2080" spans="3:13" x14ac:dyDescent="0.25">
      <c r="C2080"/>
      <c r="D2080"/>
      <c r="E2080"/>
      <c r="F2080"/>
      <c r="G2080"/>
      <c r="H2080"/>
      <c r="I2080"/>
      <c r="J2080"/>
      <c r="K2080"/>
      <c r="L2080"/>
      <c r="M2080"/>
    </row>
    <row r="2081" spans="3:13" x14ac:dyDescent="0.25">
      <c r="C2081"/>
      <c r="D2081"/>
      <c r="E2081"/>
      <c r="F2081"/>
      <c r="G2081"/>
      <c r="H2081"/>
      <c r="I2081"/>
      <c r="J2081"/>
      <c r="K2081"/>
      <c r="L2081"/>
      <c r="M2081"/>
    </row>
    <row r="2082" spans="3:13" x14ac:dyDescent="0.25">
      <c r="C2082"/>
      <c r="D2082"/>
      <c r="E2082"/>
      <c r="F2082"/>
      <c r="G2082"/>
      <c r="H2082"/>
      <c r="I2082"/>
      <c r="J2082"/>
      <c r="K2082"/>
      <c r="L2082"/>
      <c r="M2082"/>
    </row>
    <row r="2083" spans="3:13" x14ac:dyDescent="0.25">
      <c r="C2083"/>
      <c r="D2083"/>
      <c r="E2083"/>
      <c r="F2083"/>
      <c r="G2083"/>
      <c r="H2083"/>
      <c r="I2083"/>
      <c r="J2083"/>
      <c r="K2083"/>
      <c r="L2083"/>
      <c r="M2083"/>
    </row>
    <row r="2084" spans="3:13" x14ac:dyDescent="0.25">
      <c r="C2084"/>
      <c r="D2084"/>
      <c r="E2084"/>
      <c r="F2084"/>
      <c r="G2084"/>
      <c r="H2084"/>
      <c r="I2084"/>
      <c r="J2084"/>
      <c r="K2084"/>
      <c r="L2084"/>
      <c r="M2084"/>
    </row>
    <row r="2085" spans="3:13" x14ac:dyDescent="0.25">
      <c r="C2085"/>
      <c r="D2085"/>
      <c r="E2085"/>
      <c r="F2085"/>
      <c r="G2085"/>
      <c r="H2085"/>
      <c r="I2085"/>
      <c r="J2085"/>
      <c r="K2085"/>
      <c r="L2085"/>
      <c r="M2085"/>
    </row>
    <row r="2086" spans="3:13" x14ac:dyDescent="0.25">
      <c r="C2086"/>
      <c r="D2086"/>
      <c r="E2086"/>
      <c r="F2086"/>
      <c r="G2086"/>
      <c r="H2086"/>
      <c r="I2086"/>
      <c r="J2086"/>
      <c r="K2086"/>
      <c r="L2086"/>
      <c r="M2086"/>
    </row>
    <row r="2087" spans="3:13" x14ac:dyDescent="0.25">
      <c r="C2087"/>
      <c r="D2087"/>
      <c r="E2087"/>
      <c r="F2087"/>
      <c r="G2087"/>
      <c r="H2087"/>
      <c r="I2087"/>
      <c r="J2087"/>
      <c r="K2087"/>
      <c r="L2087"/>
      <c r="M2087"/>
    </row>
    <row r="2088" spans="3:13" x14ac:dyDescent="0.25">
      <c r="C2088"/>
      <c r="D2088"/>
      <c r="E2088"/>
      <c r="F2088"/>
      <c r="G2088"/>
      <c r="H2088"/>
      <c r="I2088"/>
      <c r="J2088"/>
      <c r="K2088"/>
      <c r="L2088"/>
      <c r="M2088"/>
    </row>
    <row r="2089" spans="3:13" x14ac:dyDescent="0.25">
      <c r="C2089"/>
      <c r="D2089"/>
      <c r="E2089"/>
      <c r="F2089"/>
      <c r="G2089"/>
      <c r="H2089"/>
      <c r="I2089"/>
      <c r="J2089"/>
      <c r="K2089"/>
      <c r="L2089"/>
      <c r="M2089"/>
    </row>
    <row r="2090" spans="3:13" x14ac:dyDescent="0.25">
      <c r="C2090"/>
      <c r="D2090"/>
      <c r="E2090"/>
      <c r="F2090"/>
      <c r="G2090"/>
      <c r="H2090"/>
      <c r="I2090"/>
      <c r="J2090"/>
      <c r="K2090"/>
      <c r="L2090"/>
      <c r="M2090"/>
    </row>
    <row r="2091" spans="3:13" x14ac:dyDescent="0.25">
      <c r="C2091"/>
      <c r="D2091"/>
      <c r="E2091"/>
      <c r="F2091"/>
      <c r="G2091"/>
      <c r="H2091"/>
      <c r="I2091"/>
      <c r="J2091"/>
      <c r="K2091"/>
      <c r="L2091"/>
      <c r="M2091"/>
    </row>
    <row r="2092" spans="3:13" x14ac:dyDescent="0.25">
      <c r="C2092"/>
      <c r="D2092"/>
      <c r="E2092"/>
      <c r="F2092"/>
      <c r="G2092"/>
      <c r="H2092"/>
      <c r="I2092"/>
      <c r="J2092"/>
      <c r="K2092"/>
      <c r="L2092"/>
      <c r="M2092"/>
    </row>
    <row r="2093" spans="3:13" x14ac:dyDescent="0.25">
      <c r="C2093"/>
      <c r="D2093"/>
      <c r="E2093"/>
      <c r="F2093"/>
      <c r="G2093"/>
      <c r="H2093"/>
      <c r="I2093"/>
      <c r="J2093"/>
      <c r="K2093"/>
      <c r="L2093"/>
      <c r="M2093"/>
    </row>
    <row r="2094" spans="3:13" x14ac:dyDescent="0.25">
      <c r="C2094"/>
      <c r="D2094"/>
      <c r="E2094"/>
      <c r="F2094"/>
      <c r="G2094"/>
      <c r="H2094"/>
      <c r="I2094"/>
      <c r="J2094"/>
      <c r="K2094"/>
      <c r="L2094"/>
      <c r="M2094"/>
    </row>
    <row r="2095" spans="3:13" x14ac:dyDescent="0.25">
      <c r="C2095"/>
      <c r="D2095"/>
      <c r="E2095"/>
      <c r="F2095"/>
      <c r="G2095"/>
      <c r="H2095"/>
      <c r="I2095"/>
      <c r="J2095"/>
      <c r="K2095"/>
      <c r="L2095"/>
      <c r="M2095"/>
    </row>
    <row r="2096" spans="3:13" x14ac:dyDescent="0.25">
      <c r="C2096"/>
      <c r="D2096"/>
      <c r="E2096"/>
      <c r="F2096"/>
      <c r="G2096"/>
      <c r="H2096"/>
      <c r="I2096"/>
      <c r="J2096"/>
      <c r="K2096"/>
      <c r="L2096"/>
      <c r="M2096"/>
    </row>
    <row r="2097" spans="3:13" x14ac:dyDescent="0.25">
      <c r="C2097"/>
      <c r="D2097"/>
      <c r="E2097"/>
      <c r="F2097"/>
      <c r="G2097"/>
      <c r="H2097"/>
      <c r="I2097"/>
      <c r="J2097"/>
      <c r="K2097"/>
      <c r="L2097"/>
      <c r="M2097"/>
    </row>
    <row r="2098" spans="3:13" x14ac:dyDescent="0.25">
      <c r="C2098"/>
      <c r="D2098"/>
      <c r="E2098"/>
      <c r="F2098"/>
      <c r="G2098"/>
      <c r="H2098"/>
      <c r="I2098"/>
      <c r="J2098"/>
      <c r="K2098"/>
      <c r="L2098"/>
      <c r="M2098"/>
    </row>
    <row r="2099" spans="3:13" x14ac:dyDescent="0.25">
      <c r="C2099"/>
      <c r="D2099"/>
      <c r="E2099"/>
      <c r="F2099"/>
      <c r="G2099"/>
      <c r="H2099"/>
      <c r="I2099"/>
      <c r="J2099"/>
      <c r="K2099"/>
      <c r="L2099"/>
      <c r="M2099"/>
    </row>
    <row r="2100" spans="3:13" x14ac:dyDescent="0.25">
      <c r="C2100"/>
      <c r="D2100"/>
      <c r="E2100"/>
      <c r="F2100"/>
      <c r="G2100"/>
      <c r="H2100"/>
      <c r="I2100"/>
      <c r="J2100"/>
      <c r="K2100"/>
      <c r="L2100"/>
      <c r="M2100"/>
    </row>
    <row r="2101" spans="3:13" x14ac:dyDescent="0.25">
      <c r="C2101"/>
      <c r="D2101"/>
      <c r="E2101"/>
      <c r="F2101"/>
      <c r="G2101"/>
      <c r="H2101"/>
      <c r="I2101"/>
      <c r="J2101"/>
      <c r="K2101"/>
      <c r="L2101"/>
      <c r="M2101"/>
    </row>
    <row r="2102" spans="3:13" x14ac:dyDescent="0.25">
      <c r="C2102"/>
      <c r="D2102"/>
      <c r="E2102"/>
      <c r="F2102"/>
      <c r="G2102"/>
      <c r="H2102"/>
      <c r="I2102"/>
      <c r="J2102"/>
      <c r="K2102"/>
      <c r="L2102"/>
      <c r="M2102"/>
    </row>
    <row r="2103" spans="3:13" x14ac:dyDescent="0.25">
      <c r="C2103"/>
      <c r="D2103"/>
      <c r="E2103"/>
      <c r="F2103"/>
      <c r="G2103"/>
      <c r="H2103"/>
      <c r="I2103"/>
      <c r="J2103"/>
      <c r="K2103"/>
      <c r="L2103"/>
      <c r="M2103"/>
    </row>
    <row r="2104" spans="3:13" x14ac:dyDescent="0.25">
      <c r="C2104"/>
      <c r="D2104"/>
      <c r="E2104"/>
      <c r="F2104"/>
      <c r="G2104"/>
      <c r="H2104"/>
      <c r="I2104"/>
      <c r="J2104"/>
      <c r="K2104"/>
      <c r="L2104"/>
      <c r="M2104"/>
    </row>
    <row r="2105" spans="3:13" x14ac:dyDescent="0.25">
      <c r="C2105"/>
      <c r="D2105"/>
      <c r="E2105"/>
      <c r="F2105"/>
      <c r="G2105"/>
      <c r="H2105"/>
      <c r="I2105"/>
      <c r="J2105"/>
      <c r="K2105"/>
      <c r="L2105"/>
      <c r="M2105"/>
    </row>
    <row r="2106" spans="3:13" x14ac:dyDescent="0.25">
      <c r="C2106"/>
      <c r="D2106"/>
      <c r="E2106"/>
      <c r="F2106"/>
      <c r="G2106"/>
      <c r="H2106"/>
      <c r="I2106"/>
      <c r="J2106"/>
      <c r="K2106"/>
      <c r="L2106"/>
      <c r="M2106"/>
    </row>
    <row r="2107" spans="3:13" x14ac:dyDescent="0.25">
      <c r="C2107"/>
      <c r="D2107"/>
      <c r="E2107"/>
      <c r="F2107"/>
      <c r="G2107"/>
      <c r="H2107"/>
      <c r="I2107"/>
      <c r="J2107"/>
      <c r="K2107"/>
      <c r="L2107"/>
      <c r="M2107"/>
    </row>
    <row r="2108" spans="3:13" x14ac:dyDescent="0.25">
      <c r="C2108"/>
      <c r="D2108"/>
      <c r="E2108"/>
      <c r="F2108"/>
      <c r="G2108"/>
      <c r="H2108"/>
      <c r="I2108"/>
      <c r="J2108"/>
      <c r="K2108"/>
      <c r="L2108"/>
      <c r="M2108"/>
    </row>
    <row r="2109" spans="3:13" x14ac:dyDescent="0.25">
      <c r="C2109"/>
      <c r="D2109"/>
      <c r="E2109"/>
      <c r="F2109"/>
      <c r="G2109"/>
      <c r="H2109"/>
      <c r="I2109"/>
      <c r="J2109"/>
      <c r="K2109"/>
      <c r="L2109"/>
      <c r="M2109"/>
    </row>
    <row r="2110" spans="3:13" x14ac:dyDescent="0.25">
      <c r="C2110"/>
      <c r="D2110"/>
      <c r="E2110"/>
      <c r="F2110"/>
      <c r="G2110"/>
      <c r="H2110"/>
      <c r="I2110"/>
      <c r="J2110"/>
      <c r="K2110"/>
      <c r="L2110"/>
      <c r="M2110"/>
    </row>
    <row r="2111" spans="3:13" x14ac:dyDescent="0.25">
      <c r="C2111"/>
      <c r="D2111"/>
      <c r="E2111"/>
      <c r="F2111"/>
      <c r="G2111"/>
      <c r="H2111"/>
      <c r="I2111"/>
      <c r="J2111"/>
      <c r="K2111"/>
      <c r="L2111"/>
      <c r="M2111"/>
    </row>
    <row r="2112" spans="3:13" x14ac:dyDescent="0.25">
      <c r="C2112"/>
      <c r="D2112"/>
      <c r="E2112"/>
      <c r="F2112"/>
      <c r="G2112"/>
      <c r="H2112"/>
      <c r="I2112"/>
      <c r="J2112"/>
      <c r="K2112"/>
      <c r="L2112"/>
      <c r="M2112"/>
    </row>
    <row r="2113" spans="3:13" x14ac:dyDescent="0.25">
      <c r="C2113"/>
      <c r="D2113"/>
      <c r="E2113"/>
      <c r="F2113"/>
      <c r="G2113"/>
      <c r="H2113"/>
      <c r="I2113"/>
      <c r="J2113"/>
      <c r="K2113"/>
      <c r="L2113"/>
      <c r="M2113"/>
    </row>
    <row r="2114" spans="3:13" x14ac:dyDescent="0.25">
      <c r="C2114"/>
      <c r="D2114"/>
      <c r="E2114"/>
      <c r="F2114"/>
      <c r="G2114"/>
      <c r="H2114"/>
      <c r="I2114"/>
      <c r="J2114"/>
      <c r="K2114"/>
      <c r="L2114"/>
      <c r="M2114"/>
    </row>
    <row r="2115" spans="3:13" x14ac:dyDescent="0.25">
      <c r="C2115"/>
      <c r="D2115"/>
      <c r="E2115"/>
      <c r="F2115"/>
      <c r="G2115"/>
      <c r="H2115"/>
      <c r="I2115"/>
      <c r="J2115"/>
      <c r="K2115"/>
      <c r="L2115"/>
      <c r="M2115"/>
    </row>
    <row r="2116" spans="3:13" x14ac:dyDescent="0.25">
      <c r="C2116"/>
      <c r="D2116"/>
      <c r="E2116"/>
      <c r="F2116"/>
      <c r="G2116"/>
      <c r="H2116"/>
      <c r="I2116"/>
      <c r="J2116"/>
      <c r="K2116"/>
      <c r="L2116"/>
      <c r="M2116"/>
    </row>
    <row r="2117" spans="3:13" x14ac:dyDescent="0.25">
      <c r="C2117"/>
      <c r="D2117"/>
      <c r="E2117"/>
      <c r="F2117"/>
      <c r="G2117"/>
      <c r="H2117"/>
      <c r="I2117"/>
      <c r="J2117"/>
      <c r="K2117"/>
      <c r="L2117"/>
      <c r="M2117"/>
    </row>
    <row r="2118" spans="3:13" x14ac:dyDescent="0.25">
      <c r="C2118"/>
      <c r="D2118"/>
      <c r="E2118"/>
      <c r="F2118"/>
      <c r="G2118"/>
      <c r="H2118"/>
      <c r="I2118"/>
      <c r="J2118"/>
      <c r="K2118"/>
      <c r="L2118"/>
      <c r="M2118"/>
    </row>
    <row r="2119" spans="3:13" x14ac:dyDescent="0.25">
      <c r="C2119"/>
      <c r="D2119"/>
      <c r="E2119"/>
      <c r="F2119"/>
      <c r="G2119"/>
      <c r="H2119"/>
      <c r="I2119"/>
      <c r="J2119"/>
      <c r="K2119"/>
      <c r="L2119"/>
      <c r="M2119"/>
    </row>
    <row r="2120" spans="3:13" x14ac:dyDescent="0.25">
      <c r="C2120"/>
      <c r="D2120"/>
      <c r="E2120"/>
      <c r="F2120"/>
      <c r="G2120"/>
      <c r="H2120"/>
      <c r="I2120"/>
      <c r="J2120"/>
      <c r="K2120"/>
      <c r="L2120"/>
      <c r="M2120"/>
    </row>
    <row r="2121" spans="3:13" x14ac:dyDescent="0.25">
      <c r="C2121"/>
      <c r="D2121"/>
      <c r="E2121"/>
      <c r="F2121"/>
      <c r="G2121"/>
      <c r="H2121"/>
      <c r="I2121"/>
      <c r="J2121"/>
      <c r="K2121"/>
      <c r="L2121"/>
      <c r="M2121"/>
    </row>
    <row r="2122" spans="3:13" x14ac:dyDescent="0.25">
      <c r="C2122"/>
      <c r="D2122"/>
      <c r="E2122"/>
      <c r="F2122"/>
      <c r="G2122"/>
      <c r="H2122"/>
      <c r="I2122"/>
      <c r="J2122"/>
      <c r="K2122"/>
      <c r="L2122"/>
      <c r="M2122"/>
    </row>
    <row r="2123" spans="3:13" x14ac:dyDescent="0.25">
      <c r="C2123"/>
      <c r="D2123"/>
      <c r="E2123"/>
      <c r="F2123"/>
      <c r="G2123"/>
      <c r="H2123"/>
      <c r="I2123"/>
      <c r="J2123"/>
      <c r="K2123"/>
      <c r="L2123"/>
      <c r="M2123"/>
    </row>
    <row r="2124" spans="3:13" x14ac:dyDescent="0.25">
      <c r="C2124"/>
      <c r="D2124"/>
      <c r="E2124"/>
      <c r="F2124"/>
      <c r="G2124"/>
      <c r="H2124"/>
      <c r="I2124"/>
      <c r="J2124"/>
      <c r="K2124"/>
      <c r="L2124"/>
      <c r="M2124"/>
    </row>
    <row r="2125" spans="3:13" x14ac:dyDescent="0.25">
      <c r="C2125"/>
      <c r="D2125"/>
      <c r="E2125"/>
      <c r="F2125"/>
      <c r="G2125"/>
      <c r="H2125"/>
      <c r="I2125"/>
      <c r="J2125"/>
      <c r="K2125"/>
      <c r="L2125"/>
      <c r="M2125"/>
    </row>
    <row r="2126" spans="3:13" x14ac:dyDescent="0.25">
      <c r="C2126"/>
      <c r="D2126"/>
      <c r="E2126"/>
      <c r="F2126"/>
      <c r="G2126"/>
      <c r="H2126"/>
      <c r="I2126"/>
      <c r="J2126"/>
      <c r="K2126"/>
      <c r="L2126"/>
      <c r="M2126"/>
    </row>
    <row r="2127" spans="3:13" x14ac:dyDescent="0.25">
      <c r="C2127"/>
      <c r="D2127"/>
      <c r="E2127"/>
      <c r="F2127"/>
      <c r="G2127"/>
      <c r="H2127"/>
      <c r="I2127"/>
      <c r="J2127"/>
      <c r="K2127"/>
      <c r="L2127"/>
      <c r="M2127"/>
    </row>
    <row r="2128" spans="3:13" x14ac:dyDescent="0.25">
      <c r="C2128"/>
      <c r="D2128"/>
      <c r="E2128"/>
      <c r="F2128"/>
      <c r="G2128"/>
      <c r="H2128"/>
      <c r="I2128"/>
      <c r="J2128"/>
      <c r="K2128"/>
      <c r="L2128"/>
      <c r="M2128"/>
    </row>
    <row r="2129" spans="3:13" x14ac:dyDescent="0.25">
      <c r="C2129"/>
      <c r="D2129"/>
      <c r="E2129"/>
      <c r="F2129"/>
      <c r="G2129"/>
      <c r="H2129"/>
      <c r="I2129"/>
      <c r="J2129"/>
      <c r="K2129"/>
      <c r="L2129"/>
      <c r="M2129"/>
    </row>
    <row r="2130" spans="3:13" x14ac:dyDescent="0.25">
      <c r="C2130"/>
      <c r="D2130"/>
      <c r="E2130"/>
      <c r="F2130"/>
      <c r="G2130"/>
      <c r="H2130"/>
      <c r="I2130"/>
      <c r="J2130"/>
      <c r="K2130"/>
      <c r="L2130"/>
      <c r="M2130"/>
    </row>
    <row r="2131" spans="3:13" x14ac:dyDescent="0.25">
      <c r="C2131"/>
      <c r="D2131"/>
      <c r="E2131"/>
      <c r="F2131"/>
      <c r="G2131"/>
      <c r="H2131"/>
      <c r="I2131"/>
      <c r="J2131"/>
      <c r="K2131"/>
      <c r="L2131"/>
      <c r="M2131"/>
    </row>
    <row r="2132" spans="3:13" x14ac:dyDescent="0.25">
      <c r="C2132"/>
      <c r="D2132"/>
      <c r="E2132"/>
      <c r="F2132"/>
      <c r="G2132"/>
      <c r="H2132"/>
      <c r="I2132"/>
      <c r="J2132"/>
      <c r="K2132"/>
      <c r="L2132"/>
      <c r="M2132"/>
    </row>
    <row r="2133" spans="3:13" x14ac:dyDescent="0.25">
      <c r="C2133"/>
      <c r="D2133"/>
      <c r="E2133"/>
      <c r="F2133"/>
      <c r="G2133"/>
      <c r="H2133"/>
      <c r="I2133"/>
      <c r="J2133"/>
      <c r="K2133"/>
      <c r="L2133"/>
      <c r="M2133"/>
    </row>
    <row r="2134" spans="3:13" x14ac:dyDescent="0.25">
      <c r="C2134"/>
      <c r="D2134"/>
      <c r="E2134"/>
      <c r="F2134"/>
      <c r="G2134"/>
      <c r="H2134"/>
      <c r="I2134"/>
      <c r="J2134"/>
      <c r="K2134"/>
      <c r="L2134"/>
      <c r="M2134"/>
    </row>
    <row r="2135" spans="3:13" x14ac:dyDescent="0.25">
      <c r="C2135"/>
      <c r="D2135"/>
      <c r="E2135"/>
      <c r="F2135"/>
      <c r="G2135"/>
      <c r="H2135"/>
      <c r="I2135"/>
      <c r="J2135"/>
      <c r="K2135"/>
      <c r="L2135"/>
      <c r="M2135"/>
    </row>
    <row r="2136" spans="3:13" x14ac:dyDescent="0.25">
      <c r="C2136"/>
      <c r="D2136"/>
      <c r="E2136"/>
      <c r="F2136"/>
      <c r="G2136"/>
      <c r="H2136"/>
      <c r="I2136"/>
      <c r="J2136"/>
      <c r="K2136"/>
      <c r="L2136"/>
      <c r="M2136"/>
    </row>
    <row r="2137" spans="3:13" x14ac:dyDescent="0.25">
      <c r="C2137"/>
      <c r="D2137"/>
      <c r="E2137"/>
      <c r="F2137"/>
      <c r="G2137"/>
      <c r="H2137"/>
      <c r="I2137"/>
      <c r="J2137"/>
      <c r="K2137"/>
      <c r="L2137"/>
      <c r="M2137"/>
    </row>
    <row r="2138" spans="3:13" x14ac:dyDescent="0.25">
      <c r="C2138"/>
      <c r="D2138"/>
      <c r="E2138"/>
      <c r="F2138"/>
      <c r="G2138"/>
      <c r="H2138"/>
      <c r="I2138"/>
      <c r="J2138"/>
      <c r="K2138"/>
      <c r="L2138"/>
      <c r="M2138"/>
    </row>
    <row r="2139" spans="3:13" x14ac:dyDescent="0.25">
      <c r="C2139"/>
      <c r="D2139"/>
      <c r="E2139"/>
      <c r="F2139"/>
      <c r="G2139"/>
      <c r="H2139"/>
      <c r="I2139"/>
      <c r="J2139"/>
      <c r="K2139"/>
      <c r="L2139"/>
      <c r="M2139"/>
    </row>
    <row r="2140" spans="3:13" x14ac:dyDescent="0.25">
      <c r="C2140"/>
      <c r="D2140"/>
      <c r="E2140"/>
      <c r="F2140"/>
      <c r="G2140"/>
      <c r="H2140"/>
      <c r="I2140"/>
      <c r="J2140"/>
      <c r="K2140"/>
      <c r="L2140"/>
      <c r="M2140"/>
    </row>
    <row r="2141" spans="3:13" x14ac:dyDescent="0.25">
      <c r="C2141"/>
      <c r="D2141"/>
      <c r="E2141"/>
      <c r="F2141"/>
      <c r="G2141"/>
      <c r="H2141"/>
      <c r="I2141"/>
      <c r="J2141"/>
      <c r="K2141"/>
      <c r="L2141"/>
      <c r="M2141"/>
    </row>
    <row r="2142" spans="3:13" x14ac:dyDescent="0.25">
      <c r="C2142"/>
      <c r="D2142"/>
      <c r="E2142"/>
      <c r="F2142"/>
      <c r="G2142"/>
      <c r="H2142"/>
      <c r="I2142"/>
      <c r="J2142"/>
      <c r="K2142"/>
      <c r="L2142"/>
      <c r="M2142"/>
    </row>
    <row r="2143" spans="3:13" x14ac:dyDescent="0.25">
      <c r="C2143"/>
      <c r="D2143"/>
      <c r="E2143"/>
      <c r="F2143"/>
      <c r="G2143"/>
      <c r="H2143"/>
      <c r="I2143"/>
      <c r="J2143"/>
      <c r="K2143"/>
      <c r="L2143"/>
      <c r="M2143"/>
    </row>
    <row r="2144" spans="3:13" x14ac:dyDescent="0.25">
      <c r="C2144"/>
      <c r="D2144"/>
      <c r="E2144"/>
      <c r="F2144"/>
      <c r="G2144"/>
      <c r="H2144"/>
      <c r="I2144"/>
      <c r="J2144"/>
      <c r="K2144"/>
      <c r="L2144"/>
      <c r="M2144"/>
    </row>
    <row r="2145" spans="3:13" x14ac:dyDescent="0.25">
      <c r="C2145"/>
      <c r="D2145"/>
      <c r="E2145"/>
      <c r="F2145"/>
      <c r="G2145"/>
      <c r="H2145"/>
      <c r="I2145"/>
      <c r="J2145"/>
      <c r="K2145"/>
      <c r="L2145"/>
      <c r="M2145"/>
    </row>
    <row r="2146" spans="3:13" x14ac:dyDescent="0.25">
      <c r="C2146"/>
      <c r="D2146"/>
      <c r="E2146"/>
      <c r="F2146"/>
      <c r="G2146"/>
      <c r="H2146"/>
      <c r="I2146"/>
      <c r="J2146"/>
      <c r="K2146"/>
      <c r="L2146"/>
      <c r="M2146"/>
    </row>
    <row r="2147" spans="3:13" x14ac:dyDescent="0.25">
      <c r="C2147"/>
      <c r="D2147"/>
      <c r="E2147"/>
      <c r="F2147"/>
      <c r="G2147"/>
      <c r="H2147"/>
      <c r="I2147"/>
      <c r="J2147"/>
      <c r="K2147"/>
      <c r="L2147"/>
      <c r="M2147"/>
    </row>
    <row r="2148" spans="3:13" x14ac:dyDescent="0.25">
      <c r="C2148"/>
      <c r="D2148"/>
      <c r="E2148"/>
      <c r="F2148"/>
      <c r="G2148"/>
      <c r="H2148"/>
      <c r="I2148"/>
      <c r="J2148"/>
      <c r="K2148"/>
      <c r="L2148"/>
      <c r="M2148"/>
    </row>
    <row r="2149" spans="3:13" x14ac:dyDescent="0.25">
      <c r="C2149"/>
      <c r="D2149"/>
      <c r="E2149"/>
      <c r="F2149"/>
      <c r="G2149"/>
      <c r="H2149"/>
      <c r="I2149"/>
      <c r="J2149"/>
      <c r="K2149"/>
      <c r="L2149"/>
      <c r="M2149"/>
    </row>
    <row r="2150" spans="3:13" x14ac:dyDescent="0.25">
      <c r="C2150"/>
      <c r="D2150"/>
      <c r="E2150"/>
      <c r="F2150"/>
      <c r="G2150"/>
      <c r="H2150"/>
      <c r="I2150"/>
      <c r="J2150"/>
      <c r="K2150"/>
      <c r="L2150"/>
      <c r="M2150"/>
    </row>
    <row r="2151" spans="3:13" x14ac:dyDescent="0.25">
      <c r="C2151"/>
      <c r="D2151"/>
      <c r="E2151"/>
      <c r="F2151"/>
      <c r="G2151"/>
      <c r="H2151"/>
      <c r="I2151"/>
      <c r="J2151"/>
      <c r="K2151"/>
      <c r="L2151"/>
      <c r="M2151"/>
    </row>
    <row r="2152" spans="3:13" x14ac:dyDescent="0.25">
      <c r="C2152"/>
      <c r="D2152"/>
      <c r="E2152"/>
      <c r="F2152"/>
      <c r="G2152"/>
      <c r="H2152"/>
      <c r="I2152"/>
      <c r="J2152"/>
      <c r="K2152"/>
      <c r="L2152"/>
      <c r="M2152"/>
    </row>
    <row r="2153" spans="3:13" x14ac:dyDescent="0.25">
      <c r="C2153"/>
      <c r="D2153"/>
      <c r="E2153"/>
      <c r="F2153"/>
      <c r="G2153"/>
      <c r="H2153"/>
      <c r="I2153"/>
      <c r="J2153"/>
      <c r="K2153"/>
      <c r="L2153"/>
      <c r="M2153"/>
    </row>
    <row r="2154" spans="3:13" x14ac:dyDescent="0.25">
      <c r="C2154"/>
      <c r="D2154"/>
      <c r="E2154"/>
      <c r="F2154"/>
      <c r="G2154"/>
      <c r="H2154"/>
      <c r="I2154"/>
      <c r="J2154"/>
      <c r="K2154"/>
      <c r="L2154"/>
      <c r="M2154"/>
    </row>
    <row r="2155" spans="3:13" x14ac:dyDescent="0.25">
      <c r="C2155"/>
      <c r="D2155"/>
      <c r="E2155"/>
      <c r="F2155"/>
      <c r="G2155"/>
      <c r="H2155"/>
      <c r="I2155"/>
      <c r="J2155"/>
      <c r="K2155"/>
      <c r="L2155"/>
      <c r="M2155"/>
    </row>
    <row r="2156" spans="3:13" x14ac:dyDescent="0.25">
      <c r="C2156"/>
      <c r="D2156"/>
      <c r="E2156"/>
      <c r="F2156"/>
      <c r="G2156"/>
      <c r="H2156"/>
      <c r="I2156"/>
      <c r="J2156"/>
      <c r="K2156"/>
      <c r="L2156"/>
      <c r="M2156"/>
    </row>
    <row r="2157" spans="3:13" x14ac:dyDescent="0.25">
      <c r="C2157"/>
      <c r="D2157"/>
      <c r="E2157"/>
      <c r="F2157"/>
      <c r="G2157"/>
      <c r="H2157"/>
      <c r="I2157"/>
      <c r="J2157"/>
      <c r="K2157"/>
      <c r="L2157"/>
      <c r="M2157"/>
    </row>
    <row r="2158" spans="3:13" x14ac:dyDescent="0.25">
      <c r="C2158"/>
      <c r="D2158"/>
      <c r="E2158"/>
      <c r="F2158"/>
      <c r="G2158"/>
      <c r="H2158"/>
      <c r="I2158"/>
      <c r="J2158"/>
      <c r="K2158"/>
      <c r="L2158"/>
      <c r="M2158"/>
    </row>
    <row r="2159" spans="3:13" x14ac:dyDescent="0.25">
      <c r="C2159"/>
      <c r="D2159"/>
      <c r="E2159"/>
      <c r="F2159"/>
      <c r="G2159"/>
      <c r="H2159"/>
      <c r="I2159"/>
      <c r="J2159"/>
      <c r="K2159"/>
      <c r="L2159"/>
      <c r="M2159"/>
    </row>
    <row r="2160" spans="3:13" x14ac:dyDescent="0.25">
      <c r="C2160"/>
      <c r="D2160"/>
      <c r="E2160"/>
      <c r="F2160"/>
      <c r="G2160"/>
      <c r="H2160"/>
      <c r="I2160"/>
      <c r="J2160"/>
      <c r="K2160"/>
      <c r="L2160"/>
      <c r="M2160"/>
    </row>
    <row r="2161" spans="3:13" x14ac:dyDescent="0.25">
      <c r="C2161"/>
      <c r="D2161"/>
      <c r="E2161"/>
      <c r="F2161"/>
      <c r="G2161"/>
      <c r="H2161"/>
      <c r="I2161"/>
      <c r="J2161"/>
      <c r="K2161"/>
      <c r="L2161"/>
      <c r="M2161"/>
    </row>
    <row r="2162" spans="3:13" x14ac:dyDescent="0.25">
      <c r="C2162"/>
      <c r="D2162"/>
      <c r="E2162"/>
      <c r="F2162"/>
      <c r="G2162"/>
      <c r="H2162"/>
      <c r="I2162"/>
      <c r="J2162"/>
      <c r="K2162"/>
      <c r="L2162"/>
      <c r="M2162"/>
    </row>
    <row r="2163" spans="3:13" x14ac:dyDescent="0.25">
      <c r="C2163"/>
      <c r="D2163"/>
      <c r="E2163"/>
      <c r="F2163"/>
      <c r="G2163"/>
      <c r="H2163"/>
      <c r="I2163"/>
      <c r="J2163"/>
      <c r="K2163"/>
      <c r="L2163"/>
      <c r="M2163"/>
    </row>
    <row r="2164" spans="3:13" x14ac:dyDescent="0.25">
      <c r="C2164"/>
      <c r="D2164"/>
      <c r="E2164"/>
      <c r="F2164"/>
      <c r="G2164"/>
      <c r="H2164"/>
      <c r="I2164"/>
      <c r="J2164"/>
      <c r="K2164"/>
      <c r="L2164"/>
      <c r="M2164"/>
    </row>
    <row r="2165" spans="3:13" x14ac:dyDescent="0.25">
      <c r="C2165"/>
      <c r="D2165"/>
      <c r="E2165"/>
      <c r="F2165"/>
      <c r="G2165"/>
      <c r="H2165"/>
      <c r="I2165"/>
      <c r="J2165"/>
      <c r="K2165"/>
      <c r="L2165"/>
      <c r="M2165"/>
    </row>
    <row r="2166" spans="3:13" x14ac:dyDescent="0.25">
      <c r="C2166"/>
      <c r="D2166"/>
      <c r="E2166"/>
      <c r="F2166"/>
      <c r="G2166"/>
      <c r="H2166"/>
      <c r="I2166"/>
      <c r="J2166"/>
      <c r="K2166"/>
      <c r="L2166"/>
      <c r="M2166"/>
    </row>
    <row r="2167" spans="3:13" x14ac:dyDescent="0.25">
      <c r="C2167"/>
      <c r="D2167"/>
      <c r="E2167"/>
      <c r="F2167"/>
      <c r="G2167"/>
      <c r="H2167"/>
      <c r="I2167"/>
      <c r="J2167"/>
      <c r="K2167"/>
      <c r="L2167"/>
      <c r="M2167"/>
    </row>
    <row r="2168" spans="3:13" x14ac:dyDescent="0.25">
      <c r="C2168"/>
      <c r="D2168"/>
      <c r="E2168"/>
      <c r="F2168"/>
      <c r="G2168"/>
      <c r="H2168"/>
      <c r="I2168"/>
      <c r="J2168"/>
      <c r="K2168"/>
      <c r="L2168"/>
      <c r="M2168"/>
    </row>
    <row r="2169" spans="3:13" x14ac:dyDescent="0.25">
      <c r="C2169"/>
      <c r="D2169"/>
      <c r="E2169"/>
      <c r="F2169"/>
      <c r="G2169"/>
      <c r="H2169"/>
      <c r="I2169"/>
      <c r="J2169"/>
      <c r="K2169"/>
      <c r="L2169"/>
      <c r="M2169"/>
    </row>
    <row r="2170" spans="3:13" x14ac:dyDescent="0.25">
      <c r="C2170"/>
      <c r="D2170"/>
      <c r="E2170"/>
      <c r="F2170"/>
      <c r="G2170"/>
      <c r="H2170"/>
      <c r="I2170"/>
      <c r="J2170"/>
      <c r="K2170"/>
      <c r="L2170"/>
      <c r="M2170"/>
    </row>
    <row r="2171" spans="3:13" x14ac:dyDescent="0.25">
      <c r="C2171"/>
      <c r="D2171"/>
      <c r="E2171"/>
      <c r="F2171"/>
      <c r="G2171"/>
      <c r="H2171"/>
      <c r="I2171"/>
      <c r="J2171"/>
      <c r="K2171"/>
      <c r="L2171"/>
      <c r="M2171"/>
    </row>
    <row r="2172" spans="3:13" x14ac:dyDescent="0.25">
      <c r="C2172"/>
      <c r="D2172"/>
      <c r="E2172"/>
      <c r="F2172"/>
      <c r="G2172"/>
      <c r="H2172"/>
      <c r="I2172"/>
      <c r="J2172"/>
      <c r="K2172"/>
      <c r="L2172"/>
      <c r="M2172"/>
    </row>
    <row r="2173" spans="3:13" x14ac:dyDescent="0.25">
      <c r="C2173"/>
      <c r="D2173"/>
      <c r="E2173"/>
      <c r="F2173"/>
      <c r="G2173"/>
      <c r="H2173"/>
      <c r="I2173"/>
      <c r="J2173"/>
      <c r="K2173"/>
      <c r="L2173"/>
      <c r="M2173"/>
    </row>
    <row r="2174" spans="3:13" x14ac:dyDescent="0.25">
      <c r="C2174"/>
      <c r="D2174"/>
      <c r="E2174"/>
      <c r="F2174"/>
      <c r="G2174"/>
      <c r="H2174"/>
      <c r="I2174"/>
      <c r="J2174"/>
      <c r="K2174"/>
      <c r="L2174"/>
      <c r="M2174"/>
    </row>
    <row r="2175" spans="3:13" x14ac:dyDescent="0.25">
      <c r="C2175"/>
      <c r="D2175"/>
      <c r="E2175"/>
      <c r="F2175"/>
      <c r="G2175"/>
      <c r="H2175"/>
      <c r="I2175"/>
      <c r="J2175"/>
      <c r="K2175"/>
      <c r="L2175"/>
      <c r="M2175"/>
    </row>
    <row r="2176" spans="3:13" x14ac:dyDescent="0.25">
      <c r="C2176"/>
      <c r="D2176"/>
      <c r="E2176"/>
      <c r="F2176"/>
      <c r="G2176"/>
      <c r="H2176"/>
      <c r="I2176"/>
      <c r="J2176"/>
      <c r="K2176"/>
      <c r="L2176"/>
      <c r="M2176"/>
    </row>
    <row r="2177" spans="3:13" x14ac:dyDescent="0.25">
      <c r="C2177"/>
      <c r="D2177"/>
      <c r="E2177"/>
      <c r="F2177"/>
      <c r="G2177"/>
      <c r="H2177"/>
      <c r="I2177"/>
      <c r="J2177"/>
      <c r="K2177"/>
      <c r="L2177"/>
      <c r="M2177"/>
    </row>
    <row r="2178" spans="3:13" x14ac:dyDescent="0.25">
      <c r="C2178"/>
      <c r="D2178"/>
      <c r="E2178"/>
      <c r="F2178"/>
      <c r="G2178"/>
      <c r="H2178"/>
      <c r="I2178"/>
      <c r="J2178"/>
      <c r="K2178"/>
      <c r="L2178"/>
      <c r="M2178"/>
    </row>
    <row r="2179" spans="3:13" x14ac:dyDescent="0.25">
      <c r="C2179"/>
      <c r="D2179"/>
      <c r="E2179"/>
      <c r="F2179"/>
      <c r="G2179"/>
      <c r="H2179"/>
      <c r="I2179"/>
      <c r="J2179"/>
      <c r="K2179"/>
      <c r="L2179"/>
      <c r="M2179"/>
    </row>
    <row r="2180" spans="3:13" x14ac:dyDescent="0.25">
      <c r="C2180"/>
      <c r="D2180"/>
      <c r="E2180"/>
      <c r="F2180"/>
      <c r="G2180"/>
      <c r="H2180"/>
      <c r="I2180"/>
      <c r="J2180"/>
      <c r="K2180"/>
      <c r="L2180"/>
      <c r="M2180"/>
    </row>
    <row r="2181" spans="3:13" x14ac:dyDescent="0.25">
      <c r="C2181"/>
      <c r="D2181"/>
      <c r="E2181"/>
      <c r="F2181"/>
      <c r="G2181"/>
      <c r="H2181"/>
      <c r="I2181"/>
      <c r="J2181"/>
      <c r="K2181"/>
      <c r="L2181"/>
      <c r="M2181"/>
    </row>
    <row r="2182" spans="3:13" x14ac:dyDescent="0.25">
      <c r="C2182"/>
      <c r="D2182"/>
      <c r="E2182"/>
      <c r="F2182"/>
      <c r="G2182"/>
      <c r="H2182"/>
      <c r="I2182"/>
      <c r="J2182"/>
      <c r="K2182"/>
      <c r="L2182"/>
      <c r="M2182"/>
    </row>
    <row r="2183" spans="3:13" x14ac:dyDescent="0.25">
      <c r="C2183"/>
      <c r="D2183"/>
      <c r="E2183"/>
      <c r="F2183"/>
      <c r="G2183"/>
      <c r="H2183"/>
      <c r="I2183"/>
      <c r="J2183"/>
      <c r="K2183"/>
      <c r="L2183"/>
      <c r="M2183"/>
    </row>
    <row r="2184" spans="3:13" x14ac:dyDescent="0.25">
      <c r="C2184"/>
      <c r="D2184"/>
      <c r="E2184"/>
      <c r="F2184"/>
      <c r="G2184"/>
      <c r="H2184"/>
      <c r="I2184"/>
      <c r="J2184"/>
      <c r="K2184"/>
      <c r="L2184"/>
      <c r="M2184"/>
    </row>
    <row r="2185" spans="3:13" x14ac:dyDescent="0.25">
      <c r="C2185"/>
      <c r="D2185"/>
      <c r="E2185"/>
      <c r="F2185"/>
      <c r="G2185"/>
      <c r="H2185"/>
      <c r="I2185"/>
      <c r="J2185"/>
      <c r="K2185"/>
      <c r="L2185"/>
      <c r="M2185"/>
    </row>
    <row r="2186" spans="3:13" x14ac:dyDescent="0.25">
      <c r="C2186"/>
      <c r="D2186"/>
      <c r="E2186"/>
      <c r="F2186"/>
      <c r="G2186"/>
      <c r="H2186"/>
      <c r="I2186"/>
      <c r="J2186"/>
      <c r="K2186"/>
      <c r="L2186"/>
      <c r="M2186"/>
    </row>
    <row r="2187" spans="3:13" x14ac:dyDescent="0.25">
      <c r="C2187"/>
      <c r="D2187"/>
      <c r="E2187"/>
      <c r="F2187"/>
      <c r="G2187"/>
      <c r="H2187"/>
      <c r="I2187"/>
      <c r="J2187"/>
      <c r="K2187"/>
      <c r="L2187"/>
      <c r="M2187"/>
    </row>
    <row r="2188" spans="3:13" x14ac:dyDescent="0.25">
      <c r="C2188"/>
      <c r="D2188"/>
      <c r="E2188"/>
      <c r="F2188"/>
      <c r="G2188"/>
      <c r="H2188"/>
      <c r="I2188"/>
      <c r="J2188"/>
      <c r="K2188"/>
      <c r="L2188"/>
      <c r="M2188"/>
    </row>
    <row r="2189" spans="3:13" x14ac:dyDescent="0.25">
      <c r="C2189"/>
      <c r="D2189"/>
      <c r="E2189"/>
      <c r="F2189"/>
      <c r="G2189"/>
      <c r="H2189"/>
      <c r="I2189"/>
      <c r="J2189"/>
      <c r="K2189"/>
      <c r="L2189"/>
      <c r="M2189"/>
    </row>
    <row r="2190" spans="3:13" x14ac:dyDescent="0.25">
      <c r="C2190"/>
      <c r="D2190"/>
      <c r="E2190"/>
      <c r="F2190"/>
      <c r="G2190"/>
      <c r="H2190"/>
      <c r="I2190"/>
      <c r="J2190"/>
      <c r="K2190"/>
      <c r="L2190"/>
      <c r="M2190"/>
    </row>
    <row r="2191" spans="3:13" x14ac:dyDescent="0.25">
      <c r="C2191"/>
      <c r="D2191"/>
      <c r="E2191"/>
      <c r="F2191"/>
      <c r="G2191"/>
      <c r="H2191"/>
      <c r="I2191"/>
      <c r="J2191"/>
      <c r="K2191"/>
      <c r="L2191"/>
      <c r="M2191"/>
    </row>
    <row r="2192" spans="3:13" x14ac:dyDescent="0.25">
      <c r="C2192"/>
      <c r="D2192"/>
      <c r="E2192"/>
      <c r="F2192"/>
      <c r="G2192"/>
      <c r="H2192"/>
      <c r="I2192"/>
      <c r="J2192"/>
      <c r="K2192"/>
      <c r="L2192"/>
      <c r="M2192"/>
    </row>
    <row r="2193" spans="3:13" x14ac:dyDescent="0.25">
      <c r="C2193"/>
      <c r="D2193"/>
      <c r="E2193"/>
      <c r="F2193"/>
      <c r="G2193"/>
      <c r="H2193"/>
      <c r="I2193"/>
      <c r="J2193"/>
      <c r="K2193"/>
      <c r="L2193"/>
      <c r="M2193"/>
    </row>
    <row r="2194" spans="3:13" x14ac:dyDescent="0.25">
      <c r="C2194"/>
      <c r="D2194"/>
      <c r="E2194"/>
      <c r="F2194"/>
      <c r="G2194"/>
      <c r="H2194"/>
      <c r="I2194"/>
      <c r="J2194"/>
      <c r="K2194"/>
      <c r="L2194"/>
      <c r="M2194"/>
    </row>
    <row r="2195" spans="3:13" x14ac:dyDescent="0.25">
      <c r="C2195"/>
      <c r="D2195"/>
      <c r="E2195"/>
      <c r="F2195"/>
      <c r="G2195"/>
      <c r="H2195"/>
      <c r="I2195"/>
      <c r="J2195"/>
      <c r="K2195"/>
      <c r="L2195"/>
      <c r="M2195"/>
    </row>
    <row r="2196" spans="3:13" x14ac:dyDescent="0.25">
      <c r="C2196"/>
      <c r="D2196"/>
      <c r="E2196"/>
      <c r="F2196"/>
      <c r="G2196"/>
      <c r="H2196"/>
      <c r="I2196"/>
      <c r="J2196"/>
      <c r="K2196"/>
      <c r="L2196"/>
      <c r="M2196"/>
    </row>
    <row r="2197" spans="3:13" x14ac:dyDescent="0.25">
      <c r="C2197"/>
      <c r="D2197"/>
      <c r="E2197"/>
      <c r="F2197"/>
      <c r="G2197"/>
      <c r="H2197"/>
      <c r="I2197"/>
      <c r="J2197"/>
      <c r="K2197"/>
      <c r="L2197"/>
      <c r="M2197"/>
    </row>
    <row r="2198" spans="3:13" x14ac:dyDescent="0.25">
      <c r="C2198"/>
      <c r="D2198"/>
      <c r="E2198"/>
      <c r="F2198"/>
      <c r="G2198"/>
      <c r="H2198"/>
      <c r="I2198"/>
      <c r="J2198"/>
      <c r="K2198"/>
      <c r="L2198"/>
      <c r="M2198"/>
    </row>
    <row r="2199" spans="3:13" x14ac:dyDescent="0.25">
      <c r="C2199"/>
      <c r="D2199"/>
      <c r="E2199"/>
      <c r="F2199"/>
      <c r="G2199"/>
      <c r="H2199"/>
      <c r="I2199"/>
      <c r="J2199"/>
      <c r="K2199"/>
      <c r="L2199"/>
      <c r="M2199"/>
    </row>
    <row r="2200" spans="3:13" x14ac:dyDescent="0.25">
      <c r="C2200"/>
      <c r="D2200"/>
      <c r="E2200"/>
      <c r="F2200"/>
      <c r="G2200"/>
      <c r="H2200"/>
      <c r="I2200"/>
      <c r="J2200"/>
      <c r="K2200"/>
      <c r="L2200"/>
      <c r="M2200"/>
    </row>
    <row r="2201" spans="3:13" x14ac:dyDescent="0.25">
      <c r="C2201"/>
      <c r="D2201"/>
      <c r="E2201"/>
      <c r="F2201"/>
      <c r="G2201"/>
      <c r="H2201"/>
      <c r="I2201"/>
      <c r="J2201"/>
      <c r="K2201"/>
      <c r="L2201"/>
      <c r="M2201"/>
    </row>
    <row r="2202" spans="3:13" x14ac:dyDescent="0.25">
      <c r="C2202"/>
      <c r="D2202"/>
      <c r="E2202"/>
      <c r="F2202"/>
      <c r="G2202"/>
      <c r="H2202"/>
      <c r="I2202"/>
      <c r="J2202"/>
      <c r="K2202"/>
      <c r="L2202"/>
      <c r="M2202"/>
    </row>
    <row r="2203" spans="3:13" x14ac:dyDescent="0.25">
      <c r="C2203"/>
      <c r="D2203"/>
      <c r="E2203"/>
      <c r="F2203"/>
      <c r="G2203"/>
      <c r="H2203"/>
      <c r="I2203"/>
      <c r="J2203"/>
      <c r="K2203"/>
      <c r="L2203"/>
      <c r="M2203"/>
    </row>
    <row r="2204" spans="3:13" x14ac:dyDescent="0.25">
      <c r="C2204"/>
      <c r="D2204"/>
      <c r="E2204"/>
      <c r="F2204"/>
      <c r="G2204"/>
      <c r="H2204"/>
      <c r="I2204"/>
      <c r="J2204"/>
      <c r="K2204"/>
      <c r="L2204"/>
      <c r="M2204"/>
    </row>
    <row r="2205" spans="3:13" x14ac:dyDescent="0.25">
      <c r="C2205"/>
      <c r="D2205"/>
      <c r="E2205"/>
      <c r="F2205"/>
      <c r="G2205"/>
      <c r="H2205"/>
      <c r="I2205"/>
      <c r="J2205"/>
      <c r="K2205"/>
      <c r="L2205"/>
      <c r="M2205"/>
    </row>
    <row r="2206" spans="3:13" x14ac:dyDescent="0.25">
      <c r="C2206"/>
      <c r="D2206"/>
      <c r="E2206"/>
      <c r="F2206"/>
      <c r="G2206"/>
      <c r="H2206"/>
      <c r="I2206"/>
      <c r="J2206"/>
      <c r="K2206"/>
      <c r="L2206"/>
      <c r="M2206"/>
    </row>
    <row r="2207" spans="3:13" x14ac:dyDescent="0.25">
      <c r="C2207"/>
      <c r="D2207"/>
      <c r="E2207"/>
      <c r="F2207"/>
      <c r="G2207"/>
      <c r="H2207"/>
      <c r="I2207"/>
      <c r="J2207"/>
      <c r="K2207"/>
      <c r="L2207"/>
      <c r="M2207"/>
    </row>
    <row r="2208" spans="3:13" x14ac:dyDescent="0.25">
      <c r="C2208"/>
      <c r="D2208"/>
      <c r="E2208"/>
      <c r="F2208"/>
      <c r="G2208"/>
      <c r="H2208"/>
      <c r="I2208"/>
      <c r="J2208"/>
      <c r="K2208"/>
      <c r="L2208"/>
      <c r="M2208"/>
    </row>
    <row r="2209" spans="3:13" x14ac:dyDescent="0.25">
      <c r="C2209"/>
      <c r="D2209"/>
      <c r="E2209"/>
      <c r="F2209"/>
      <c r="G2209"/>
      <c r="H2209"/>
      <c r="I2209"/>
      <c r="J2209"/>
      <c r="K2209"/>
      <c r="L2209"/>
      <c r="M2209"/>
    </row>
    <row r="2210" spans="3:13" x14ac:dyDescent="0.25">
      <c r="C2210"/>
      <c r="D2210"/>
      <c r="E2210"/>
      <c r="F2210"/>
      <c r="G2210"/>
      <c r="H2210"/>
      <c r="I2210"/>
      <c r="J2210"/>
      <c r="K2210"/>
      <c r="L2210"/>
      <c r="M2210"/>
    </row>
    <row r="2211" spans="3:13" x14ac:dyDescent="0.25">
      <c r="C2211"/>
      <c r="D2211"/>
      <c r="E2211"/>
      <c r="F2211"/>
      <c r="G2211"/>
      <c r="H2211"/>
      <c r="I2211"/>
      <c r="J2211"/>
      <c r="K2211"/>
      <c r="L2211"/>
      <c r="M2211"/>
    </row>
    <row r="2212" spans="3:13" x14ac:dyDescent="0.25">
      <c r="C2212"/>
      <c r="D2212"/>
      <c r="E2212"/>
      <c r="F2212"/>
      <c r="G2212"/>
      <c r="H2212"/>
      <c r="I2212"/>
      <c r="J2212"/>
      <c r="K2212"/>
      <c r="L2212"/>
      <c r="M2212"/>
    </row>
    <row r="2213" spans="3:13" x14ac:dyDescent="0.25">
      <c r="C2213"/>
      <c r="D2213"/>
      <c r="E2213"/>
      <c r="F2213"/>
      <c r="G2213"/>
      <c r="H2213"/>
      <c r="I2213"/>
      <c r="J2213"/>
      <c r="K2213"/>
      <c r="L2213"/>
      <c r="M2213"/>
    </row>
    <row r="2214" spans="3:13" x14ac:dyDescent="0.25">
      <c r="C2214"/>
      <c r="D2214"/>
      <c r="E2214"/>
      <c r="F2214"/>
      <c r="G2214"/>
      <c r="H2214"/>
      <c r="I2214"/>
      <c r="J2214"/>
      <c r="K2214"/>
      <c r="L2214"/>
      <c r="M2214"/>
    </row>
    <row r="2215" spans="3:13" x14ac:dyDescent="0.25">
      <c r="C2215"/>
      <c r="D2215"/>
      <c r="E2215"/>
      <c r="F2215"/>
      <c r="G2215"/>
      <c r="H2215"/>
      <c r="I2215"/>
      <c r="J2215"/>
      <c r="K2215"/>
      <c r="L2215"/>
      <c r="M2215"/>
    </row>
    <row r="2216" spans="3:13" x14ac:dyDescent="0.25">
      <c r="C2216"/>
      <c r="D2216"/>
      <c r="E2216"/>
      <c r="F2216"/>
      <c r="G2216"/>
      <c r="H2216"/>
      <c r="I2216"/>
      <c r="J2216"/>
      <c r="K2216"/>
      <c r="L2216"/>
      <c r="M2216"/>
    </row>
    <row r="2217" spans="3:13" x14ac:dyDescent="0.25">
      <c r="C2217"/>
      <c r="D2217"/>
      <c r="E2217"/>
      <c r="F2217"/>
      <c r="G2217"/>
      <c r="H2217"/>
      <c r="I2217"/>
      <c r="J2217"/>
      <c r="K2217"/>
      <c r="L2217"/>
      <c r="M2217"/>
    </row>
    <row r="2218" spans="3:13" x14ac:dyDescent="0.25">
      <c r="C2218"/>
      <c r="D2218"/>
      <c r="E2218"/>
      <c r="F2218"/>
      <c r="G2218"/>
      <c r="H2218"/>
      <c r="I2218"/>
      <c r="J2218"/>
      <c r="K2218"/>
      <c r="L2218"/>
      <c r="M2218"/>
    </row>
    <row r="2219" spans="3:13" x14ac:dyDescent="0.25">
      <c r="C2219"/>
      <c r="D2219"/>
      <c r="E2219"/>
      <c r="F2219"/>
      <c r="G2219"/>
      <c r="H2219"/>
      <c r="I2219"/>
      <c r="J2219"/>
      <c r="K2219"/>
      <c r="L2219"/>
      <c r="M2219"/>
    </row>
    <row r="2220" spans="3:13" x14ac:dyDescent="0.25">
      <c r="C2220"/>
      <c r="D2220"/>
      <c r="E2220"/>
      <c r="F2220"/>
      <c r="G2220"/>
      <c r="H2220"/>
      <c r="I2220"/>
      <c r="J2220"/>
      <c r="K2220"/>
      <c r="L2220"/>
      <c r="M2220"/>
    </row>
    <row r="2221" spans="3:13" x14ac:dyDescent="0.25">
      <c r="C2221"/>
      <c r="D2221"/>
      <c r="E2221"/>
      <c r="F2221"/>
      <c r="G2221"/>
      <c r="H2221"/>
      <c r="I2221"/>
      <c r="J2221"/>
      <c r="K2221"/>
      <c r="L2221"/>
      <c r="M2221"/>
    </row>
    <row r="2222" spans="3:13" x14ac:dyDescent="0.25">
      <c r="C2222"/>
      <c r="D2222"/>
      <c r="E2222"/>
      <c r="F2222"/>
      <c r="G2222"/>
      <c r="H2222"/>
      <c r="I2222"/>
      <c r="J2222"/>
      <c r="K2222"/>
      <c r="L2222"/>
      <c r="M2222"/>
    </row>
    <row r="2223" spans="3:13" x14ac:dyDescent="0.25">
      <c r="C2223"/>
      <c r="D2223"/>
      <c r="E2223"/>
      <c r="F2223"/>
      <c r="G2223"/>
      <c r="H2223"/>
      <c r="I2223"/>
      <c r="J2223"/>
      <c r="K2223"/>
      <c r="L2223"/>
      <c r="M2223"/>
    </row>
    <row r="2224" spans="3:13" x14ac:dyDescent="0.25">
      <c r="C2224"/>
      <c r="D2224"/>
      <c r="E2224"/>
      <c r="F2224"/>
      <c r="G2224"/>
      <c r="H2224"/>
      <c r="I2224"/>
      <c r="J2224"/>
      <c r="K2224"/>
      <c r="L2224"/>
      <c r="M2224"/>
    </row>
    <row r="2225" spans="3:13" x14ac:dyDescent="0.25">
      <c r="C2225"/>
      <c r="D2225"/>
      <c r="E2225"/>
      <c r="F2225"/>
      <c r="G2225"/>
      <c r="H2225"/>
      <c r="I2225"/>
      <c r="J2225"/>
      <c r="K2225"/>
      <c r="L2225"/>
      <c r="M2225"/>
    </row>
    <row r="2226" spans="3:13" x14ac:dyDescent="0.25">
      <c r="C2226"/>
      <c r="D2226"/>
      <c r="E2226"/>
      <c r="F2226"/>
      <c r="G2226"/>
      <c r="H2226"/>
      <c r="I2226"/>
      <c r="J2226"/>
      <c r="K2226"/>
      <c r="L2226"/>
      <c r="M2226"/>
    </row>
    <row r="2227" spans="3:13" x14ac:dyDescent="0.25">
      <c r="C2227"/>
      <c r="D2227"/>
      <c r="E2227"/>
      <c r="F2227"/>
      <c r="G2227"/>
      <c r="H2227"/>
      <c r="I2227"/>
      <c r="J2227"/>
      <c r="K2227"/>
      <c r="L2227"/>
      <c r="M2227"/>
    </row>
    <row r="2228" spans="3:13" x14ac:dyDescent="0.25">
      <c r="C2228"/>
      <c r="D2228"/>
      <c r="E2228"/>
      <c r="F2228"/>
      <c r="G2228"/>
      <c r="H2228"/>
      <c r="I2228"/>
      <c r="J2228"/>
      <c r="K2228"/>
      <c r="L2228"/>
      <c r="M2228"/>
    </row>
    <row r="2229" spans="3:13" x14ac:dyDescent="0.25">
      <c r="C2229"/>
      <c r="D2229"/>
      <c r="E2229"/>
      <c r="F2229"/>
      <c r="G2229"/>
      <c r="H2229"/>
      <c r="I2229"/>
      <c r="J2229"/>
      <c r="K2229"/>
      <c r="L2229"/>
      <c r="M2229"/>
    </row>
    <row r="2230" spans="3:13" x14ac:dyDescent="0.25">
      <c r="C2230"/>
      <c r="D2230"/>
      <c r="E2230"/>
      <c r="F2230"/>
      <c r="G2230"/>
      <c r="H2230"/>
      <c r="I2230"/>
      <c r="J2230"/>
      <c r="K2230"/>
      <c r="L2230"/>
      <c r="M2230"/>
    </row>
    <row r="2231" spans="3:13" x14ac:dyDescent="0.25">
      <c r="C2231"/>
      <c r="D2231"/>
      <c r="E2231"/>
      <c r="F2231"/>
      <c r="G2231"/>
      <c r="H2231"/>
      <c r="I2231"/>
      <c r="J2231"/>
      <c r="K2231"/>
      <c r="L2231"/>
      <c r="M2231"/>
    </row>
    <row r="2232" spans="3:13" x14ac:dyDescent="0.25">
      <c r="C2232"/>
      <c r="D2232"/>
      <c r="E2232"/>
      <c r="F2232"/>
      <c r="G2232"/>
      <c r="H2232"/>
      <c r="I2232"/>
      <c r="J2232"/>
      <c r="K2232"/>
      <c r="L2232"/>
      <c r="M2232"/>
    </row>
    <row r="2233" spans="3:13" x14ac:dyDescent="0.25">
      <c r="C2233"/>
      <c r="D2233"/>
      <c r="E2233"/>
      <c r="F2233"/>
      <c r="G2233"/>
      <c r="H2233"/>
      <c r="I2233"/>
      <c r="J2233"/>
      <c r="K2233"/>
      <c r="L2233"/>
      <c r="M2233"/>
    </row>
    <row r="2234" spans="3:13" x14ac:dyDescent="0.25">
      <c r="C2234"/>
      <c r="D2234"/>
      <c r="E2234"/>
      <c r="F2234"/>
      <c r="G2234"/>
      <c r="H2234"/>
      <c r="I2234"/>
      <c r="J2234"/>
      <c r="K2234"/>
      <c r="L2234"/>
      <c r="M2234"/>
    </row>
    <row r="2235" spans="3:13" x14ac:dyDescent="0.25">
      <c r="C2235"/>
      <c r="D2235"/>
      <c r="E2235"/>
      <c r="F2235"/>
      <c r="G2235"/>
      <c r="H2235"/>
      <c r="I2235"/>
      <c r="J2235"/>
      <c r="K2235"/>
      <c r="L2235"/>
      <c r="M2235"/>
    </row>
    <row r="2236" spans="3:13" x14ac:dyDescent="0.25">
      <c r="C2236"/>
      <c r="D2236"/>
      <c r="E2236"/>
      <c r="F2236"/>
      <c r="G2236"/>
      <c r="H2236"/>
      <c r="I2236"/>
      <c r="J2236"/>
      <c r="K2236"/>
      <c r="L2236"/>
      <c r="M2236"/>
    </row>
    <row r="2237" spans="3:13" x14ac:dyDescent="0.25">
      <c r="C2237"/>
      <c r="D2237"/>
      <c r="E2237"/>
      <c r="F2237"/>
      <c r="G2237"/>
      <c r="H2237"/>
      <c r="I2237"/>
      <c r="J2237"/>
      <c r="K2237"/>
      <c r="L2237"/>
      <c r="M2237"/>
    </row>
    <row r="2238" spans="3:13" x14ac:dyDescent="0.25">
      <c r="C2238"/>
      <c r="D2238"/>
      <c r="E2238"/>
      <c r="F2238"/>
      <c r="G2238"/>
      <c r="H2238"/>
      <c r="I2238"/>
      <c r="J2238"/>
      <c r="K2238"/>
      <c r="L2238"/>
      <c r="M2238"/>
    </row>
    <row r="2239" spans="3:13" x14ac:dyDescent="0.25">
      <c r="C2239"/>
      <c r="D2239"/>
      <c r="E2239"/>
      <c r="F2239"/>
      <c r="G2239"/>
      <c r="H2239"/>
      <c r="I2239"/>
      <c r="J2239"/>
      <c r="K2239"/>
      <c r="L2239"/>
      <c r="M2239"/>
    </row>
    <row r="2240" spans="3:13" x14ac:dyDescent="0.25">
      <c r="C2240"/>
      <c r="D2240"/>
      <c r="E2240"/>
      <c r="F2240"/>
      <c r="G2240"/>
      <c r="H2240"/>
      <c r="I2240"/>
      <c r="J2240"/>
      <c r="K2240"/>
      <c r="L2240"/>
      <c r="M2240"/>
    </row>
    <row r="2241" spans="3:13" x14ac:dyDescent="0.25">
      <c r="C2241"/>
      <c r="D2241"/>
      <c r="E2241"/>
      <c r="F2241"/>
      <c r="G2241"/>
      <c r="H2241"/>
      <c r="I2241"/>
      <c r="J2241"/>
      <c r="K2241"/>
      <c r="L2241"/>
      <c r="M2241"/>
    </row>
    <row r="2242" spans="3:13" x14ac:dyDescent="0.25">
      <c r="C2242"/>
      <c r="D2242"/>
      <c r="E2242"/>
      <c r="F2242"/>
      <c r="G2242"/>
      <c r="H2242"/>
      <c r="I2242"/>
      <c r="J2242"/>
      <c r="K2242"/>
      <c r="L2242"/>
      <c r="M2242"/>
    </row>
    <row r="2243" spans="3:13" x14ac:dyDescent="0.25">
      <c r="C2243"/>
      <c r="D2243"/>
      <c r="E2243"/>
      <c r="F2243"/>
      <c r="G2243"/>
      <c r="H2243"/>
      <c r="I2243"/>
      <c r="J2243"/>
      <c r="K2243"/>
      <c r="L2243"/>
      <c r="M2243"/>
    </row>
    <row r="2244" spans="3:13" x14ac:dyDescent="0.25">
      <c r="C2244"/>
      <c r="D2244"/>
      <c r="E2244"/>
      <c r="F2244"/>
      <c r="G2244"/>
      <c r="H2244"/>
      <c r="I2244"/>
      <c r="J2244"/>
      <c r="K2244"/>
      <c r="L2244"/>
      <c r="M2244"/>
    </row>
    <row r="2245" spans="3:13" x14ac:dyDescent="0.25">
      <c r="C2245"/>
      <c r="D2245"/>
      <c r="E2245"/>
      <c r="F2245"/>
      <c r="G2245"/>
      <c r="H2245"/>
      <c r="I2245"/>
      <c r="J2245"/>
      <c r="K2245"/>
      <c r="L2245"/>
      <c r="M2245"/>
    </row>
    <row r="2246" spans="3:13" x14ac:dyDescent="0.25">
      <c r="C2246"/>
      <c r="D2246"/>
      <c r="E2246"/>
      <c r="F2246"/>
      <c r="G2246"/>
      <c r="H2246"/>
      <c r="I2246"/>
      <c r="J2246"/>
      <c r="K2246"/>
      <c r="L2246"/>
      <c r="M2246"/>
    </row>
    <row r="2247" spans="3:13" x14ac:dyDescent="0.25">
      <c r="C2247"/>
      <c r="D2247"/>
      <c r="E2247"/>
      <c r="F2247"/>
      <c r="G2247"/>
      <c r="H2247"/>
      <c r="I2247"/>
      <c r="J2247"/>
      <c r="K2247"/>
      <c r="L2247"/>
      <c r="M2247"/>
    </row>
    <row r="2248" spans="3:13" x14ac:dyDescent="0.25">
      <c r="C2248"/>
      <c r="D2248"/>
      <c r="E2248"/>
      <c r="F2248"/>
      <c r="G2248"/>
      <c r="H2248"/>
      <c r="I2248"/>
      <c r="J2248"/>
      <c r="K2248"/>
      <c r="L2248"/>
      <c r="M2248"/>
    </row>
    <row r="2249" spans="3:13" x14ac:dyDescent="0.25">
      <c r="C2249"/>
      <c r="D2249"/>
      <c r="E2249"/>
      <c r="F2249"/>
      <c r="G2249"/>
      <c r="H2249"/>
      <c r="I2249"/>
      <c r="J2249"/>
      <c r="K2249"/>
      <c r="L2249"/>
      <c r="M2249"/>
    </row>
    <row r="2250" spans="3:13" x14ac:dyDescent="0.25">
      <c r="C2250"/>
      <c r="D2250"/>
      <c r="E2250"/>
      <c r="F2250"/>
      <c r="G2250"/>
      <c r="H2250"/>
      <c r="I2250"/>
      <c r="J2250"/>
      <c r="K2250"/>
      <c r="L2250"/>
      <c r="M2250"/>
    </row>
    <row r="2251" spans="3:13" x14ac:dyDescent="0.25">
      <c r="C2251"/>
      <c r="D2251"/>
      <c r="E2251"/>
      <c r="F2251"/>
      <c r="G2251"/>
      <c r="H2251"/>
      <c r="I2251"/>
      <c r="J2251"/>
      <c r="K2251"/>
      <c r="L2251"/>
      <c r="M2251"/>
    </row>
    <row r="2252" spans="3:13" x14ac:dyDescent="0.25">
      <c r="C2252"/>
      <c r="D2252"/>
      <c r="E2252"/>
      <c r="F2252"/>
      <c r="G2252"/>
      <c r="H2252"/>
      <c r="I2252"/>
      <c r="J2252"/>
      <c r="K2252"/>
      <c r="L2252"/>
      <c r="M2252"/>
    </row>
    <row r="2253" spans="3:13" x14ac:dyDescent="0.25">
      <c r="C2253"/>
      <c r="D2253"/>
      <c r="E2253"/>
      <c r="F2253"/>
      <c r="G2253"/>
      <c r="H2253"/>
      <c r="I2253"/>
      <c r="J2253"/>
      <c r="K2253"/>
      <c r="L2253"/>
      <c r="M2253"/>
    </row>
    <row r="2254" spans="3:13" x14ac:dyDescent="0.25">
      <c r="C2254"/>
      <c r="D2254"/>
      <c r="E2254"/>
      <c r="F2254"/>
      <c r="G2254"/>
      <c r="H2254"/>
      <c r="I2254"/>
      <c r="J2254"/>
      <c r="K2254"/>
      <c r="L2254"/>
      <c r="M2254"/>
    </row>
    <row r="2255" spans="3:13" x14ac:dyDescent="0.25">
      <c r="C2255"/>
      <c r="D2255"/>
      <c r="E2255"/>
      <c r="F2255"/>
      <c r="G2255"/>
      <c r="H2255"/>
      <c r="I2255"/>
      <c r="J2255"/>
      <c r="K2255"/>
      <c r="L2255"/>
      <c r="M2255"/>
    </row>
    <row r="2256" spans="3:13" x14ac:dyDescent="0.25">
      <c r="C2256"/>
      <c r="D2256"/>
      <c r="E2256"/>
      <c r="F2256"/>
      <c r="G2256"/>
      <c r="H2256"/>
      <c r="I2256"/>
      <c r="J2256"/>
      <c r="K2256"/>
      <c r="L2256"/>
      <c r="M2256"/>
    </row>
    <row r="2257" spans="3:13" x14ac:dyDescent="0.25">
      <c r="C2257"/>
      <c r="D2257"/>
      <c r="E2257"/>
      <c r="F2257"/>
      <c r="G2257"/>
      <c r="H2257"/>
      <c r="I2257"/>
      <c r="J2257"/>
      <c r="K2257"/>
      <c r="L2257"/>
      <c r="M2257"/>
    </row>
    <row r="2258" spans="3:13" x14ac:dyDescent="0.25">
      <c r="C2258"/>
      <c r="D2258"/>
      <c r="E2258"/>
      <c r="F2258"/>
      <c r="G2258"/>
      <c r="H2258"/>
      <c r="I2258"/>
      <c r="J2258"/>
      <c r="K2258"/>
      <c r="L2258"/>
      <c r="M2258"/>
    </row>
    <row r="2259" spans="3:13" x14ac:dyDescent="0.25">
      <c r="C2259"/>
      <c r="D2259"/>
      <c r="E2259"/>
      <c r="F2259"/>
      <c r="G2259"/>
      <c r="H2259"/>
      <c r="I2259"/>
      <c r="J2259"/>
      <c r="K2259"/>
      <c r="L2259"/>
      <c r="M2259"/>
    </row>
    <row r="2260" spans="3:13" x14ac:dyDescent="0.25">
      <c r="C2260"/>
      <c r="D2260"/>
      <c r="E2260"/>
      <c r="F2260"/>
      <c r="G2260"/>
      <c r="H2260"/>
      <c r="I2260"/>
      <c r="J2260"/>
      <c r="K2260"/>
      <c r="L2260"/>
      <c r="M2260"/>
    </row>
    <row r="2261" spans="3:13" x14ac:dyDescent="0.25">
      <c r="C2261"/>
      <c r="D2261"/>
      <c r="E2261"/>
      <c r="F2261"/>
      <c r="G2261"/>
      <c r="H2261"/>
      <c r="I2261"/>
      <c r="J2261"/>
      <c r="K2261"/>
      <c r="L2261"/>
      <c r="M2261"/>
    </row>
    <row r="2262" spans="3:13" x14ac:dyDescent="0.25">
      <c r="C2262"/>
      <c r="D2262"/>
      <c r="E2262"/>
      <c r="F2262"/>
      <c r="G2262"/>
      <c r="H2262"/>
      <c r="I2262"/>
      <c r="J2262"/>
      <c r="K2262"/>
      <c r="L2262"/>
      <c r="M2262"/>
    </row>
    <row r="2263" spans="3:13" x14ac:dyDescent="0.25">
      <c r="C2263"/>
      <c r="D2263"/>
      <c r="E2263"/>
      <c r="F2263"/>
      <c r="G2263"/>
      <c r="H2263"/>
      <c r="I2263"/>
      <c r="J2263"/>
      <c r="K2263"/>
      <c r="L2263"/>
      <c r="M2263"/>
    </row>
    <row r="2264" spans="3:13" x14ac:dyDescent="0.25">
      <c r="C2264"/>
      <c r="D2264"/>
      <c r="E2264"/>
      <c r="F2264"/>
      <c r="G2264"/>
      <c r="H2264"/>
      <c r="I2264"/>
      <c r="J2264"/>
      <c r="K2264"/>
      <c r="L2264"/>
      <c r="M2264"/>
    </row>
    <row r="2265" spans="3:13" x14ac:dyDescent="0.25">
      <c r="C2265"/>
      <c r="D2265"/>
      <c r="E2265"/>
      <c r="F2265"/>
      <c r="G2265"/>
      <c r="H2265"/>
      <c r="I2265"/>
      <c r="J2265"/>
      <c r="K2265"/>
      <c r="L2265"/>
      <c r="M2265"/>
    </row>
    <row r="2266" spans="3:13" x14ac:dyDescent="0.25">
      <c r="C2266"/>
      <c r="D2266"/>
      <c r="E2266"/>
      <c r="F2266"/>
      <c r="G2266"/>
      <c r="H2266"/>
      <c r="I2266"/>
      <c r="J2266"/>
      <c r="K2266"/>
      <c r="L2266"/>
      <c r="M2266"/>
    </row>
    <row r="2267" spans="3:13" x14ac:dyDescent="0.25">
      <c r="C2267"/>
      <c r="D2267"/>
      <c r="E2267"/>
      <c r="F2267"/>
      <c r="G2267"/>
      <c r="H2267"/>
      <c r="I2267"/>
      <c r="J2267"/>
      <c r="K2267"/>
      <c r="L2267"/>
      <c r="M2267"/>
    </row>
    <row r="2268" spans="3:13" x14ac:dyDescent="0.25">
      <c r="C2268"/>
      <c r="D2268"/>
      <c r="E2268"/>
      <c r="F2268"/>
      <c r="G2268"/>
      <c r="H2268"/>
      <c r="I2268"/>
      <c r="J2268"/>
      <c r="K2268"/>
      <c r="L2268"/>
      <c r="M2268"/>
    </row>
    <row r="2269" spans="3:13" x14ac:dyDescent="0.25">
      <c r="C2269"/>
      <c r="D2269"/>
      <c r="E2269"/>
      <c r="F2269"/>
      <c r="G2269"/>
      <c r="H2269"/>
      <c r="I2269"/>
      <c r="J2269"/>
      <c r="K2269"/>
      <c r="L2269"/>
      <c r="M2269"/>
    </row>
    <row r="2270" spans="3:13" x14ac:dyDescent="0.25">
      <c r="C2270"/>
      <c r="D2270"/>
      <c r="E2270"/>
      <c r="F2270"/>
      <c r="G2270"/>
      <c r="H2270"/>
      <c r="I2270"/>
      <c r="J2270"/>
      <c r="K2270"/>
      <c r="L2270"/>
      <c r="M2270"/>
    </row>
    <row r="2271" spans="3:13" x14ac:dyDescent="0.25">
      <c r="C2271"/>
      <c r="D2271"/>
      <c r="E2271"/>
      <c r="F2271"/>
      <c r="G2271"/>
      <c r="H2271"/>
      <c r="I2271"/>
      <c r="J2271"/>
      <c r="K2271"/>
      <c r="L2271"/>
      <c r="M2271"/>
    </row>
    <row r="2272" spans="3:13" x14ac:dyDescent="0.25">
      <c r="C2272"/>
      <c r="D2272"/>
      <c r="E2272"/>
      <c r="F2272"/>
      <c r="G2272"/>
      <c r="H2272"/>
      <c r="I2272"/>
      <c r="J2272"/>
      <c r="K2272"/>
      <c r="L2272"/>
      <c r="M2272"/>
    </row>
    <row r="2273" spans="3:13" x14ac:dyDescent="0.25">
      <c r="C2273"/>
      <c r="D2273"/>
      <c r="E2273"/>
      <c r="F2273"/>
      <c r="G2273"/>
      <c r="H2273"/>
      <c r="I2273"/>
      <c r="J2273"/>
      <c r="K2273"/>
      <c r="L2273"/>
      <c r="M2273"/>
    </row>
    <row r="2274" spans="3:13" x14ac:dyDescent="0.25">
      <c r="C2274"/>
      <c r="D2274"/>
      <c r="E2274"/>
      <c r="F2274"/>
      <c r="G2274"/>
      <c r="H2274"/>
      <c r="I2274"/>
      <c r="J2274"/>
      <c r="K2274"/>
      <c r="L2274"/>
      <c r="M2274"/>
    </row>
    <row r="2275" spans="3:13" x14ac:dyDescent="0.25">
      <c r="C2275"/>
      <c r="D2275"/>
      <c r="E2275"/>
      <c r="F2275"/>
      <c r="G2275"/>
      <c r="H2275"/>
      <c r="I2275"/>
      <c r="J2275"/>
      <c r="K2275"/>
      <c r="L2275"/>
      <c r="M2275"/>
    </row>
    <row r="2276" spans="3:13" x14ac:dyDescent="0.25">
      <c r="C2276"/>
      <c r="D2276"/>
      <c r="E2276"/>
      <c r="F2276"/>
      <c r="G2276"/>
      <c r="H2276"/>
      <c r="I2276"/>
      <c r="J2276"/>
      <c r="K2276"/>
      <c r="L2276"/>
      <c r="M2276"/>
    </row>
    <row r="2277" spans="3:13" x14ac:dyDescent="0.25">
      <c r="C2277"/>
      <c r="D2277"/>
      <c r="E2277"/>
      <c r="F2277"/>
      <c r="G2277"/>
      <c r="H2277"/>
      <c r="I2277"/>
      <c r="J2277"/>
      <c r="K2277"/>
      <c r="L2277"/>
      <c r="M2277"/>
    </row>
    <row r="2278" spans="3:13" x14ac:dyDescent="0.25">
      <c r="C2278"/>
      <c r="D2278"/>
      <c r="E2278"/>
      <c r="F2278"/>
      <c r="G2278"/>
      <c r="H2278"/>
      <c r="I2278"/>
      <c r="J2278"/>
      <c r="K2278"/>
      <c r="L2278"/>
      <c r="M2278"/>
    </row>
    <row r="2279" spans="3:13" x14ac:dyDescent="0.25">
      <c r="C2279"/>
      <c r="D2279"/>
      <c r="E2279"/>
      <c r="F2279"/>
      <c r="G2279"/>
      <c r="H2279"/>
      <c r="I2279"/>
      <c r="J2279"/>
      <c r="K2279"/>
      <c r="L2279"/>
      <c r="M2279"/>
    </row>
    <row r="2280" spans="3:13" x14ac:dyDescent="0.25">
      <c r="C2280"/>
      <c r="D2280"/>
      <c r="E2280"/>
      <c r="F2280"/>
      <c r="G2280"/>
      <c r="H2280"/>
      <c r="I2280"/>
      <c r="J2280"/>
      <c r="K2280"/>
      <c r="L2280"/>
      <c r="M2280"/>
    </row>
    <row r="2281" spans="3:13" x14ac:dyDescent="0.25">
      <c r="C2281"/>
      <c r="D2281"/>
      <c r="E2281"/>
      <c r="F2281"/>
      <c r="G2281"/>
      <c r="H2281"/>
      <c r="I2281"/>
      <c r="J2281"/>
      <c r="K2281"/>
      <c r="L2281"/>
      <c r="M2281"/>
    </row>
    <row r="2282" spans="3:13" x14ac:dyDescent="0.25">
      <c r="C2282"/>
      <c r="D2282"/>
      <c r="E2282"/>
      <c r="F2282"/>
      <c r="G2282"/>
      <c r="H2282"/>
      <c r="I2282"/>
      <c r="J2282"/>
      <c r="K2282"/>
      <c r="L2282"/>
      <c r="M2282"/>
    </row>
    <row r="2283" spans="3:13" x14ac:dyDescent="0.25">
      <c r="C2283"/>
      <c r="D2283"/>
      <c r="E2283"/>
      <c r="F2283"/>
      <c r="G2283"/>
      <c r="H2283"/>
      <c r="I2283"/>
      <c r="J2283"/>
      <c r="K2283"/>
      <c r="L2283"/>
      <c r="M2283"/>
    </row>
    <row r="2284" spans="3:13" x14ac:dyDescent="0.25">
      <c r="C2284"/>
      <c r="D2284"/>
      <c r="E2284"/>
      <c r="F2284"/>
      <c r="G2284"/>
      <c r="H2284"/>
      <c r="I2284"/>
      <c r="J2284"/>
      <c r="K2284"/>
      <c r="L2284"/>
      <c r="M2284"/>
    </row>
    <row r="2285" spans="3:13" x14ac:dyDescent="0.25">
      <c r="C2285"/>
      <c r="D2285"/>
      <c r="E2285"/>
      <c r="F2285"/>
      <c r="G2285"/>
      <c r="H2285"/>
      <c r="I2285"/>
      <c r="J2285"/>
      <c r="K2285"/>
      <c r="L2285"/>
      <c r="M2285"/>
    </row>
    <row r="2286" spans="3:13" x14ac:dyDescent="0.25">
      <c r="C2286"/>
      <c r="D2286"/>
      <c r="E2286"/>
      <c r="F2286"/>
      <c r="G2286"/>
      <c r="H2286"/>
      <c r="I2286"/>
      <c r="J2286"/>
      <c r="K2286"/>
      <c r="L2286"/>
      <c r="M2286"/>
    </row>
    <row r="2287" spans="3:13" x14ac:dyDescent="0.25">
      <c r="C2287"/>
      <c r="D2287"/>
      <c r="E2287"/>
      <c r="F2287"/>
      <c r="G2287"/>
      <c r="H2287"/>
      <c r="I2287"/>
      <c r="J2287"/>
      <c r="K2287"/>
      <c r="L2287"/>
      <c r="M2287"/>
    </row>
    <row r="2288" spans="3:13" x14ac:dyDescent="0.25">
      <c r="C2288"/>
      <c r="D2288"/>
      <c r="E2288"/>
      <c r="F2288"/>
      <c r="G2288"/>
      <c r="H2288"/>
      <c r="I2288"/>
      <c r="J2288"/>
      <c r="K2288"/>
      <c r="L2288"/>
      <c r="M2288"/>
    </row>
    <row r="2289" spans="3:13" x14ac:dyDescent="0.25">
      <c r="C2289"/>
      <c r="D2289"/>
      <c r="E2289"/>
      <c r="F2289"/>
      <c r="G2289"/>
      <c r="H2289"/>
      <c r="I2289"/>
      <c r="J2289"/>
      <c r="K2289"/>
      <c r="L2289"/>
      <c r="M2289"/>
    </row>
    <row r="2290" spans="3:13" x14ac:dyDescent="0.25">
      <c r="C2290"/>
      <c r="D2290"/>
      <c r="E2290"/>
      <c r="F2290"/>
      <c r="G2290"/>
      <c r="H2290"/>
      <c r="I2290"/>
      <c r="J2290"/>
      <c r="K2290"/>
      <c r="L2290"/>
      <c r="M2290"/>
    </row>
    <row r="2291" spans="3:13" x14ac:dyDescent="0.25">
      <c r="C2291"/>
      <c r="D2291"/>
      <c r="E2291"/>
      <c r="F2291"/>
      <c r="G2291"/>
      <c r="H2291"/>
      <c r="I2291"/>
      <c r="J2291"/>
      <c r="K2291"/>
      <c r="L2291"/>
      <c r="M2291"/>
    </row>
    <row r="2292" spans="3:13" x14ac:dyDescent="0.25">
      <c r="C2292"/>
      <c r="D2292"/>
      <c r="E2292"/>
      <c r="F2292"/>
      <c r="G2292"/>
      <c r="H2292"/>
      <c r="I2292"/>
      <c r="J2292"/>
      <c r="K2292"/>
      <c r="L2292"/>
      <c r="M2292"/>
    </row>
    <row r="2293" spans="3:13" x14ac:dyDescent="0.25">
      <c r="C2293"/>
      <c r="D2293"/>
      <c r="E2293"/>
      <c r="F2293"/>
      <c r="G2293"/>
      <c r="H2293"/>
      <c r="I2293"/>
      <c r="J2293"/>
      <c r="K2293"/>
      <c r="L2293"/>
      <c r="M2293"/>
    </row>
    <row r="2294" spans="3:13" x14ac:dyDescent="0.25">
      <c r="C2294"/>
      <c r="D2294"/>
      <c r="E2294"/>
      <c r="F2294"/>
      <c r="G2294"/>
      <c r="H2294"/>
      <c r="I2294"/>
      <c r="J2294"/>
      <c r="K2294"/>
      <c r="L2294"/>
      <c r="M2294"/>
    </row>
    <row r="2295" spans="3:13" x14ac:dyDescent="0.25">
      <c r="C2295"/>
      <c r="D2295"/>
      <c r="E2295"/>
      <c r="F2295"/>
      <c r="G2295"/>
      <c r="H2295"/>
      <c r="I2295"/>
      <c r="J2295"/>
      <c r="K2295"/>
      <c r="L2295"/>
      <c r="M2295"/>
    </row>
    <row r="2296" spans="3:13" x14ac:dyDescent="0.25">
      <c r="C2296"/>
      <c r="D2296"/>
      <c r="E2296"/>
      <c r="F2296"/>
      <c r="G2296"/>
      <c r="H2296"/>
      <c r="I2296"/>
      <c r="J2296"/>
      <c r="K2296"/>
      <c r="L2296"/>
      <c r="M2296"/>
    </row>
    <row r="2297" spans="3:13" x14ac:dyDescent="0.25">
      <c r="C2297"/>
      <c r="D2297"/>
      <c r="E2297"/>
      <c r="F2297"/>
      <c r="G2297"/>
      <c r="H2297"/>
      <c r="I2297"/>
      <c r="J2297"/>
      <c r="K2297"/>
      <c r="L2297"/>
      <c r="M2297"/>
    </row>
    <row r="2298" spans="3:13" x14ac:dyDescent="0.25">
      <c r="C2298"/>
      <c r="D2298"/>
      <c r="E2298"/>
      <c r="F2298"/>
      <c r="G2298"/>
      <c r="H2298"/>
      <c r="I2298"/>
      <c r="J2298"/>
      <c r="K2298"/>
      <c r="L2298"/>
      <c r="M2298"/>
    </row>
    <row r="2299" spans="3:13" x14ac:dyDescent="0.25">
      <c r="C2299"/>
      <c r="D2299"/>
      <c r="E2299"/>
      <c r="F2299"/>
      <c r="G2299"/>
      <c r="H2299"/>
      <c r="I2299"/>
      <c r="J2299"/>
      <c r="K2299"/>
      <c r="L2299"/>
      <c r="M2299"/>
    </row>
    <row r="2300" spans="3:13" x14ac:dyDescent="0.25">
      <c r="C2300"/>
      <c r="D2300"/>
      <c r="E2300"/>
      <c r="F2300"/>
      <c r="G2300"/>
      <c r="H2300"/>
      <c r="I2300"/>
      <c r="J2300"/>
      <c r="K2300"/>
      <c r="L2300"/>
      <c r="M2300"/>
    </row>
    <row r="2301" spans="3:13" x14ac:dyDescent="0.25">
      <c r="C2301"/>
      <c r="D2301"/>
      <c r="E2301"/>
      <c r="F2301"/>
      <c r="G2301"/>
      <c r="H2301"/>
      <c r="I2301"/>
      <c r="J2301"/>
      <c r="K2301"/>
      <c r="L2301"/>
      <c r="M2301"/>
    </row>
    <row r="2302" spans="3:13" x14ac:dyDescent="0.25">
      <c r="C2302"/>
      <c r="D2302"/>
      <c r="E2302"/>
      <c r="F2302"/>
      <c r="G2302"/>
      <c r="H2302"/>
      <c r="I2302"/>
      <c r="J2302"/>
      <c r="K2302"/>
      <c r="L2302"/>
      <c r="M2302"/>
    </row>
    <row r="2303" spans="3:13" x14ac:dyDescent="0.25">
      <c r="C2303"/>
      <c r="D2303"/>
      <c r="E2303"/>
      <c r="F2303"/>
      <c r="G2303"/>
      <c r="H2303"/>
      <c r="I2303"/>
      <c r="J2303"/>
      <c r="K2303"/>
      <c r="L2303"/>
      <c r="M2303"/>
    </row>
    <row r="2304" spans="3:13" x14ac:dyDescent="0.25">
      <c r="C2304"/>
      <c r="D2304"/>
      <c r="E2304"/>
      <c r="F2304"/>
      <c r="G2304"/>
      <c r="H2304"/>
      <c r="I2304"/>
      <c r="J2304"/>
      <c r="K2304"/>
      <c r="L2304"/>
      <c r="M2304"/>
    </row>
    <row r="2305" spans="3:13" x14ac:dyDescent="0.25">
      <c r="C2305"/>
      <c r="D2305"/>
      <c r="E2305"/>
      <c r="F2305"/>
      <c r="G2305"/>
      <c r="H2305"/>
      <c r="I2305"/>
      <c r="J2305"/>
      <c r="K2305"/>
      <c r="L2305"/>
      <c r="M2305"/>
    </row>
    <row r="2306" spans="3:13" x14ac:dyDescent="0.25">
      <c r="C2306"/>
      <c r="D2306"/>
      <c r="E2306"/>
      <c r="F2306"/>
      <c r="G2306"/>
      <c r="H2306"/>
      <c r="I2306"/>
      <c r="J2306"/>
      <c r="K2306"/>
      <c r="L2306"/>
      <c r="M2306"/>
    </row>
    <row r="2307" spans="3:13" x14ac:dyDescent="0.25">
      <c r="C2307"/>
      <c r="D2307"/>
      <c r="E2307"/>
      <c r="F2307"/>
      <c r="G2307"/>
      <c r="H2307"/>
      <c r="I2307"/>
      <c r="J2307"/>
      <c r="K2307"/>
      <c r="L2307"/>
      <c r="M2307"/>
    </row>
    <row r="2308" spans="3:13" x14ac:dyDescent="0.25">
      <c r="C2308"/>
      <c r="D2308"/>
      <c r="E2308"/>
      <c r="F2308"/>
      <c r="G2308"/>
      <c r="H2308"/>
      <c r="I2308"/>
      <c r="J2308"/>
      <c r="K2308"/>
      <c r="L2308"/>
      <c r="M2308"/>
    </row>
    <row r="2309" spans="3:13" x14ac:dyDescent="0.25">
      <c r="C2309"/>
      <c r="D2309"/>
      <c r="E2309"/>
      <c r="F2309"/>
      <c r="G2309"/>
      <c r="H2309"/>
      <c r="I2309"/>
      <c r="J2309"/>
      <c r="K2309"/>
      <c r="L2309"/>
      <c r="M2309"/>
    </row>
    <row r="2310" spans="3:13" x14ac:dyDescent="0.25">
      <c r="C2310"/>
      <c r="D2310"/>
      <c r="E2310"/>
      <c r="F2310"/>
      <c r="G2310"/>
      <c r="H2310"/>
      <c r="I2310"/>
      <c r="J2310"/>
      <c r="K2310"/>
      <c r="L2310"/>
      <c r="M2310"/>
    </row>
    <row r="2311" spans="3:13" x14ac:dyDescent="0.25">
      <c r="C2311"/>
      <c r="D2311"/>
      <c r="E2311"/>
      <c r="F2311"/>
      <c r="G2311"/>
      <c r="H2311"/>
      <c r="I2311"/>
      <c r="J2311"/>
      <c r="K2311"/>
      <c r="L2311"/>
      <c r="M2311"/>
    </row>
    <row r="2312" spans="3:13" x14ac:dyDescent="0.25">
      <c r="C2312"/>
      <c r="D2312"/>
      <c r="E2312"/>
      <c r="F2312"/>
      <c r="G2312"/>
      <c r="H2312"/>
      <c r="I2312"/>
      <c r="J2312"/>
      <c r="K2312"/>
      <c r="L2312"/>
      <c r="M2312"/>
    </row>
    <row r="2313" spans="3:13" x14ac:dyDescent="0.25">
      <c r="C2313"/>
      <c r="D2313"/>
      <c r="E2313"/>
      <c r="F2313"/>
      <c r="G2313"/>
      <c r="H2313"/>
      <c r="I2313"/>
      <c r="J2313"/>
      <c r="K2313"/>
      <c r="L2313"/>
      <c r="M2313"/>
    </row>
    <row r="2314" spans="3:13" x14ac:dyDescent="0.25">
      <c r="C2314"/>
      <c r="D2314"/>
      <c r="E2314"/>
      <c r="F2314"/>
      <c r="G2314"/>
      <c r="H2314"/>
      <c r="I2314"/>
      <c r="J2314"/>
      <c r="K2314"/>
      <c r="L2314"/>
      <c r="M2314"/>
    </row>
    <row r="2315" spans="3:13" x14ac:dyDescent="0.25">
      <c r="C2315"/>
      <c r="D2315"/>
      <c r="E2315"/>
      <c r="F2315"/>
      <c r="G2315"/>
      <c r="H2315"/>
      <c r="I2315"/>
      <c r="J2315"/>
      <c r="K2315"/>
      <c r="L2315"/>
      <c r="M2315"/>
    </row>
    <row r="2316" spans="3:13" x14ac:dyDescent="0.25">
      <c r="C2316"/>
      <c r="D2316"/>
      <c r="E2316"/>
      <c r="F2316"/>
      <c r="G2316"/>
      <c r="H2316"/>
      <c r="I2316"/>
      <c r="J2316"/>
      <c r="K2316"/>
      <c r="L2316"/>
      <c r="M2316"/>
    </row>
    <row r="2317" spans="3:13" x14ac:dyDescent="0.25">
      <c r="C2317"/>
      <c r="D2317"/>
      <c r="E2317"/>
      <c r="F2317"/>
      <c r="G2317"/>
      <c r="H2317"/>
      <c r="I2317"/>
      <c r="J2317"/>
      <c r="K2317"/>
      <c r="L2317"/>
      <c r="M2317"/>
    </row>
    <row r="2318" spans="3:13" x14ac:dyDescent="0.25">
      <c r="C2318"/>
      <c r="D2318"/>
      <c r="E2318"/>
      <c r="F2318"/>
      <c r="G2318"/>
      <c r="H2318"/>
      <c r="I2318"/>
      <c r="J2318"/>
      <c r="K2318"/>
      <c r="L2318"/>
      <c r="M2318"/>
    </row>
    <row r="2319" spans="3:13" x14ac:dyDescent="0.25">
      <c r="C2319"/>
      <c r="D2319"/>
      <c r="E2319"/>
      <c r="F2319"/>
      <c r="G2319"/>
      <c r="H2319"/>
      <c r="I2319"/>
      <c r="J2319"/>
      <c r="K2319"/>
      <c r="L2319"/>
      <c r="M2319"/>
    </row>
    <row r="2320" spans="3:13" x14ac:dyDescent="0.25">
      <c r="C2320"/>
      <c r="D2320"/>
      <c r="E2320"/>
      <c r="F2320"/>
      <c r="G2320"/>
      <c r="H2320"/>
      <c r="I2320"/>
      <c r="J2320"/>
      <c r="K2320"/>
      <c r="L2320"/>
      <c r="M2320"/>
    </row>
    <row r="2321" spans="3:13" x14ac:dyDescent="0.25">
      <c r="C2321"/>
      <c r="D2321"/>
      <c r="E2321"/>
      <c r="F2321"/>
      <c r="G2321"/>
      <c r="H2321"/>
      <c r="I2321"/>
      <c r="J2321"/>
      <c r="K2321"/>
      <c r="L2321"/>
      <c r="M2321"/>
    </row>
    <row r="2322" spans="3:13" x14ac:dyDescent="0.25">
      <c r="C2322"/>
      <c r="D2322"/>
      <c r="E2322"/>
      <c r="F2322"/>
      <c r="G2322"/>
      <c r="H2322"/>
      <c r="I2322"/>
      <c r="J2322"/>
      <c r="K2322"/>
      <c r="L2322"/>
      <c r="M2322"/>
    </row>
    <row r="2323" spans="3:13" x14ac:dyDescent="0.25">
      <c r="C2323"/>
      <c r="D2323"/>
      <c r="E2323"/>
      <c r="F2323"/>
      <c r="G2323"/>
      <c r="H2323"/>
      <c r="I2323"/>
      <c r="J2323"/>
      <c r="K2323"/>
      <c r="L2323"/>
      <c r="M2323"/>
    </row>
    <row r="2324" spans="3:13" x14ac:dyDescent="0.25">
      <c r="C2324"/>
      <c r="D2324"/>
      <c r="E2324"/>
      <c r="F2324"/>
      <c r="G2324"/>
      <c r="H2324"/>
      <c r="I2324"/>
      <c r="J2324"/>
      <c r="K2324"/>
      <c r="L2324"/>
      <c r="M2324"/>
    </row>
    <row r="2325" spans="3:13" x14ac:dyDescent="0.25">
      <c r="C2325"/>
      <c r="D2325"/>
      <c r="E2325"/>
      <c r="F2325"/>
      <c r="G2325"/>
      <c r="H2325"/>
      <c r="I2325"/>
      <c r="J2325"/>
      <c r="K2325"/>
      <c r="L2325"/>
      <c r="M2325"/>
    </row>
    <row r="2326" spans="3:13" x14ac:dyDescent="0.25">
      <c r="C2326"/>
      <c r="D2326"/>
      <c r="E2326"/>
      <c r="F2326"/>
      <c r="G2326"/>
      <c r="H2326"/>
      <c r="I2326"/>
      <c r="J2326"/>
      <c r="K2326"/>
      <c r="L2326"/>
      <c r="M2326"/>
    </row>
    <row r="2327" spans="3:13" x14ac:dyDescent="0.25">
      <c r="C2327"/>
      <c r="D2327"/>
      <c r="E2327"/>
      <c r="F2327"/>
      <c r="G2327"/>
      <c r="H2327"/>
      <c r="I2327"/>
      <c r="J2327"/>
      <c r="K2327"/>
      <c r="L2327"/>
      <c r="M2327"/>
    </row>
    <row r="2328" spans="3:13" x14ac:dyDescent="0.25">
      <c r="C2328"/>
      <c r="D2328"/>
      <c r="E2328"/>
      <c r="F2328"/>
      <c r="G2328"/>
      <c r="H2328"/>
      <c r="I2328"/>
      <c r="J2328"/>
      <c r="K2328"/>
      <c r="L2328"/>
      <c r="M2328"/>
    </row>
    <row r="2329" spans="3:13" x14ac:dyDescent="0.25">
      <c r="C2329"/>
      <c r="D2329"/>
      <c r="E2329"/>
      <c r="F2329"/>
      <c r="G2329"/>
      <c r="H2329"/>
      <c r="I2329"/>
      <c r="J2329"/>
      <c r="K2329"/>
      <c r="L2329"/>
      <c r="M2329"/>
    </row>
    <row r="2330" spans="3:13" x14ac:dyDescent="0.25">
      <c r="C2330"/>
      <c r="D2330"/>
      <c r="E2330"/>
      <c r="F2330"/>
      <c r="G2330"/>
      <c r="H2330"/>
      <c r="I2330"/>
      <c r="J2330"/>
      <c r="K2330"/>
      <c r="L2330"/>
      <c r="M2330"/>
    </row>
    <row r="2331" spans="3:13" x14ac:dyDescent="0.25">
      <c r="C2331"/>
      <c r="D2331"/>
      <c r="E2331"/>
      <c r="F2331"/>
      <c r="G2331"/>
      <c r="H2331"/>
      <c r="I2331"/>
      <c r="J2331"/>
      <c r="K2331"/>
      <c r="L2331"/>
      <c r="M2331"/>
    </row>
    <row r="2332" spans="3:13" x14ac:dyDescent="0.25">
      <c r="C2332"/>
      <c r="D2332"/>
      <c r="E2332"/>
      <c r="F2332"/>
      <c r="G2332"/>
      <c r="H2332"/>
      <c r="I2332"/>
      <c r="J2332"/>
      <c r="K2332"/>
      <c r="L2332"/>
      <c r="M2332"/>
    </row>
    <row r="2333" spans="3:13" x14ac:dyDescent="0.25">
      <c r="C2333"/>
      <c r="D2333"/>
      <c r="E2333"/>
      <c r="F2333"/>
      <c r="G2333"/>
      <c r="H2333"/>
      <c r="I2333"/>
      <c r="J2333"/>
      <c r="K2333"/>
      <c r="L2333"/>
      <c r="M2333"/>
    </row>
    <row r="2334" spans="3:13" x14ac:dyDescent="0.25">
      <c r="C2334"/>
      <c r="D2334"/>
      <c r="E2334"/>
      <c r="F2334"/>
      <c r="G2334"/>
      <c r="H2334"/>
      <c r="I2334"/>
      <c r="J2334"/>
      <c r="K2334"/>
      <c r="L2334"/>
      <c r="M2334"/>
    </row>
    <row r="2335" spans="3:13" x14ac:dyDescent="0.25">
      <c r="C2335"/>
      <c r="D2335"/>
      <c r="E2335"/>
      <c r="F2335"/>
      <c r="G2335"/>
      <c r="H2335"/>
      <c r="I2335"/>
      <c r="J2335"/>
      <c r="K2335"/>
      <c r="L2335"/>
      <c r="M2335"/>
    </row>
    <row r="2336" spans="3:13" x14ac:dyDescent="0.25">
      <c r="C2336"/>
      <c r="D2336"/>
      <c r="E2336"/>
      <c r="F2336"/>
      <c r="G2336"/>
      <c r="H2336"/>
      <c r="I2336"/>
      <c r="J2336"/>
      <c r="K2336"/>
      <c r="L2336"/>
      <c r="M2336"/>
    </row>
    <row r="2337" spans="3:13" x14ac:dyDescent="0.25">
      <c r="C2337"/>
      <c r="D2337"/>
      <c r="E2337"/>
      <c r="F2337"/>
      <c r="G2337"/>
      <c r="H2337"/>
      <c r="I2337"/>
      <c r="J2337"/>
      <c r="K2337"/>
      <c r="L2337"/>
      <c r="M2337"/>
    </row>
    <row r="2338" spans="3:13" x14ac:dyDescent="0.25">
      <c r="C2338"/>
      <c r="D2338"/>
      <c r="E2338"/>
      <c r="F2338"/>
      <c r="G2338"/>
      <c r="H2338"/>
      <c r="I2338"/>
      <c r="J2338"/>
      <c r="K2338"/>
      <c r="L2338"/>
      <c r="M2338"/>
    </row>
    <row r="2339" spans="3:13" x14ac:dyDescent="0.25">
      <c r="C2339"/>
      <c r="D2339"/>
      <c r="E2339"/>
      <c r="F2339"/>
      <c r="G2339"/>
      <c r="H2339"/>
      <c r="I2339"/>
      <c r="J2339"/>
      <c r="K2339"/>
      <c r="L2339"/>
      <c r="M2339"/>
    </row>
    <row r="2340" spans="3:13" x14ac:dyDescent="0.25">
      <c r="C2340"/>
      <c r="D2340"/>
      <c r="E2340"/>
      <c r="F2340"/>
      <c r="G2340"/>
      <c r="H2340"/>
      <c r="I2340"/>
      <c r="J2340"/>
      <c r="K2340"/>
      <c r="L2340"/>
      <c r="M2340"/>
    </row>
    <row r="2341" spans="3:13" x14ac:dyDescent="0.25">
      <c r="C2341"/>
      <c r="D2341"/>
      <c r="E2341"/>
      <c r="F2341"/>
      <c r="G2341"/>
      <c r="H2341"/>
      <c r="I2341"/>
      <c r="J2341"/>
      <c r="K2341"/>
      <c r="L2341"/>
      <c r="M2341"/>
    </row>
    <row r="2342" spans="3:13" x14ac:dyDescent="0.25">
      <c r="C2342"/>
      <c r="D2342"/>
      <c r="E2342"/>
      <c r="F2342"/>
      <c r="G2342"/>
      <c r="H2342"/>
      <c r="I2342"/>
      <c r="J2342"/>
      <c r="K2342"/>
      <c r="L2342"/>
      <c r="M2342"/>
    </row>
    <row r="2343" spans="3:13" x14ac:dyDescent="0.25">
      <c r="C2343"/>
      <c r="D2343"/>
      <c r="E2343"/>
      <c r="F2343"/>
      <c r="G2343"/>
      <c r="H2343"/>
      <c r="I2343"/>
      <c r="J2343"/>
      <c r="K2343"/>
      <c r="L2343"/>
      <c r="M2343"/>
    </row>
    <row r="2344" spans="3:13" x14ac:dyDescent="0.25">
      <c r="C2344"/>
      <c r="D2344"/>
      <c r="E2344"/>
      <c r="F2344"/>
      <c r="G2344"/>
      <c r="H2344"/>
      <c r="I2344"/>
      <c r="J2344"/>
      <c r="K2344"/>
      <c r="L2344"/>
      <c r="M2344"/>
    </row>
    <row r="2345" spans="3:13" x14ac:dyDescent="0.25">
      <c r="C2345"/>
      <c r="D2345"/>
      <c r="E2345"/>
      <c r="F2345"/>
      <c r="G2345"/>
      <c r="H2345"/>
      <c r="I2345"/>
      <c r="J2345"/>
      <c r="K2345"/>
      <c r="L2345"/>
      <c r="M2345"/>
    </row>
    <row r="2346" spans="3:13" x14ac:dyDescent="0.25">
      <c r="C2346"/>
      <c r="D2346"/>
      <c r="E2346"/>
      <c r="F2346"/>
      <c r="G2346"/>
      <c r="H2346"/>
      <c r="I2346"/>
      <c r="J2346"/>
      <c r="K2346"/>
      <c r="L2346"/>
      <c r="M2346"/>
    </row>
    <row r="2347" spans="3:13" x14ac:dyDescent="0.25">
      <c r="C2347"/>
      <c r="D2347"/>
      <c r="E2347"/>
      <c r="F2347"/>
      <c r="G2347"/>
      <c r="H2347"/>
      <c r="I2347"/>
      <c r="J2347"/>
      <c r="K2347"/>
      <c r="L2347"/>
      <c r="M2347"/>
    </row>
    <row r="2348" spans="3:13" x14ac:dyDescent="0.25">
      <c r="C2348"/>
      <c r="D2348"/>
      <c r="E2348"/>
      <c r="F2348"/>
      <c r="G2348"/>
      <c r="H2348"/>
      <c r="I2348"/>
      <c r="J2348"/>
      <c r="K2348"/>
      <c r="L2348"/>
      <c r="M2348"/>
    </row>
    <row r="2349" spans="3:13" x14ac:dyDescent="0.25">
      <c r="C2349"/>
      <c r="D2349"/>
      <c r="E2349"/>
      <c r="F2349"/>
      <c r="G2349"/>
      <c r="H2349"/>
      <c r="I2349"/>
      <c r="J2349"/>
      <c r="K2349"/>
      <c r="L2349"/>
      <c r="M2349"/>
    </row>
    <row r="2350" spans="3:13" x14ac:dyDescent="0.25">
      <c r="C2350"/>
      <c r="D2350"/>
      <c r="E2350"/>
      <c r="F2350"/>
      <c r="G2350"/>
      <c r="H2350"/>
      <c r="I2350"/>
      <c r="J2350"/>
      <c r="K2350"/>
      <c r="L2350"/>
      <c r="M2350"/>
    </row>
    <row r="2351" spans="3:13" x14ac:dyDescent="0.25">
      <c r="C2351"/>
      <c r="D2351"/>
      <c r="E2351"/>
      <c r="F2351"/>
      <c r="G2351"/>
      <c r="H2351"/>
      <c r="I2351"/>
      <c r="J2351"/>
      <c r="K2351"/>
      <c r="L2351"/>
      <c r="M2351"/>
    </row>
    <row r="2352" spans="3:13" x14ac:dyDescent="0.25">
      <c r="C2352"/>
      <c r="D2352"/>
      <c r="E2352"/>
      <c r="F2352"/>
      <c r="G2352"/>
      <c r="H2352"/>
      <c r="I2352"/>
      <c r="J2352"/>
      <c r="K2352"/>
      <c r="L2352"/>
      <c r="M2352"/>
    </row>
    <row r="2353" spans="3:13" x14ac:dyDescent="0.25">
      <c r="C2353"/>
      <c r="D2353"/>
      <c r="E2353"/>
      <c r="F2353"/>
      <c r="G2353"/>
      <c r="H2353"/>
      <c r="I2353"/>
      <c r="J2353"/>
      <c r="K2353"/>
      <c r="L2353"/>
      <c r="M2353"/>
    </row>
    <row r="2354" spans="3:13" x14ac:dyDescent="0.25">
      <c r="C2354"/>
      <c r="D2354"/>
      <c r="E2354"/>
      <c r="F2354"/>
      <c r="G2354"/>
      <c r="H2354"/>
      <c r="I2354"/>
      <c r="J2354"/>
      <c r="K2354"/>
      <c r="L2354"/>
      <c r="M2354"/>
    </row>
    <row r="2355" spans="3:13" x14ac:dyDescent="0.25">
      <c r="C2355"/>
      <c r="D2355"/>
      <c r="E2355"/>
      <c r="F2355"/>
      <c r="G2355"/>
      <c r="H2355"/>
      <c r="I2355"/>
      <c r="J2355"/>
      <c r="K2355"/>
      <c r="L2355"/>
      <c r="M2355"/>
    </row>
    <row r="2356" spans="3:13" x14ac:dyDescent="0.25">
      <c r="C2356"/>
      <c r="D2356"/>
      <c r="E2356"/>
      <c r="F2356"/>
      <c r="G2356"/>
      <c r="H2356"/>
      <c r="I2356"/>
      <c r="J2356"/>
      <c r="K2356"/>
      <c r="L2356"/>
      <c r="M2356"/>
    </row>
    <row r="2357" spans="3:13" x14ac:dyDescent="0.25">
      <c r="C2357"/>
      <c r="D2357"/>
      <c r="E2357"/>
      <c r="F2357"/>
      <c r="G2357"/>
      <c r="H2357"/>
      <c r="I2357"/>
      <c r="J2357"/>
      <c r="K2357"/>
      <c r="L2357"/>
      <c r="M2357"/>
    </row>
    <row r="2358" spans="3:13" x14ac:dyDescent="0.25">
      <c r="C2358"/>
      <c r="D2358"/>
      <c r="E2358"/>
      <c r="F2358"/>
      <c r="G2358"/>
      <c r="H2358"/>
      <c r="I2358"/>
      <c r="J2358"/>
      <c r="K2358"/>
      <c r="L2358"/>
      <c r="M2358"/>
    </row>
    <row r="2359" spans="3:13" x14ac:dyDescent="0.25">
      <c r="C2359"/>
      <c r="D2359"/>
      <c r="E2359"/>
      <c r="F2359"/>
      <c r="G2359"/>
      <c r="H2359"/>
      <c r="I2359"/>
      <c r="J2359"/>
      <c r="K2359"/>
      <c r="L2359"/>
      <c r="M2359"/>
    </row>
    <row r="2360" spans="3:13" x14ac:dyDescent="0.25">
      <c r="C2360"/>
      <c r="D2360"/>
      <c r="E2360"/>
      <c r="F2360"/>
      <c r="G2360"/>
      <c r="H2360"/>
      <c r="I2360"/>
      <c r="J2360"/>
      <c r="K2360"/>
      <c r="L2360"/>
      <c r="M2360"/>
    </row>
    <row r="2361" spans="3:13" x14ac:dyDescent="0.25">
      <c r="C2361"/>
      <c r="D2361"/>
      <c r="E2361"/>
      <c r="F2361"/>
      <c r="G2361"/>
      <c r="H2361"/>
      <c r="I2361"/>
      <c r="J2361"/>
      <c r="K2361"/>
      <c r="L2361"/>
      <c r="M2361"/>
    </row>
    <row r="2362" spans="3:13" x14ac:dyDescent="0.25">
      <c r="C2362"/>
      <c r="D2362"/>
      <c r="E2362"/>
      <c r="F2362"/>
      <c r="G2362"/>
      <c r="H2362"/>
      <c r="I2362"/>
      <c r="J2362"/>
      <c r="K2362"/>
      <c r="L2362"/>
      <c r="M2362"/>
    </row>
    <row r="2363" spans="3:13" x14ac:dyDescent="0.25">
      <c r="C2363"/>
      <c r="D2363"/>
      <c r="E2363"/>
      <c r="F2363"/>
      <c r="G2363"/>
      <c r="H2363"/>
      <c r="I2363"/>
      <c r="J2363"/>
      <c r="K2363"/>
      <c r="L2363"/>
      <c r="M2363"/>
    </row>
    <row r="2364" spans="3:13" x14ac:dyDescent="0.25">
      <c r="C2364"/>
      <c r="D2364"/>
      <c r="E2364"/>
      <c r="F2364"/>
      <c r="G2364"/>
      <c r="H2364"/>
      <c r="I2364"/>
      <c r="J2364"/>
      <c r="K2364"/>
      <c r="L2364"/>
      <c r="M2364"/>
    </row>
    <row r="2365" spans="3:13" x14ac:dyDescent="0.25">
      <c r="C2365"/>
      <c r="D2365"/>
      <c r="E2365"/>
      <c r="F2365"/>
      <c r="G2365"/>
      <c r="H2365"/>
      <c r="I2365"/>
      <c r="J2365"/>
      <c r="K2365"/>
      <c r="L2365"/>
      <c r="M2365"/>
    </row>
    <row r="2366" spans="3:13" x14ac:dyDescent="0.25">
      <c r="C2366"/>
      <c r="D2366"/>
      <c r="E2366"/>
      <c r="F2366"/>
      <c r="G2366"/>
      <c r="H2366"/>
      <c r="I2366"/>
      <c r="J2366"/>
      <c r="K2366"/>
      <c r="L2366"/>
      <c r="M2366"/>
    </row>
    <row r="2367" spans="3:13" x14ac:dyDescent="0.25">
      <c r="C2367"/>
      <c r="D2367"/>
      <c r="E2367"/>
      <c r="F2367"/>
      <c r="G2367"/>
      <c r="H2367"/>
      <c r="I2367"/>
      <c r="J2367"/>
      <c r="K2367"/>
      <c r="L2367"/>
      <c r="M2367"/>
    </row>
    <row r="2368" spans="3:13" x14ac:dyDescent="0.25">
      <c r="C2368"/>
      <c r="D2368"/>
      <c r="E2368"/>
      <c r="F2368"/>
      <c r="G2368"/>
      <c r="H2368"/>
      <c r="I2368"/>
      <c r="J2368"/>
      <c r="K2368"/>
      <c r="L2368"/>
      <c r="M2368"/>
    </row>
    <row r="2369" spans="3:13" x14ac:dyDescent="0.25">
      <c r="C2369"/>
      <c r="D2369"/>
      <c r="E2369"/>
      <c r="F2369"/>
      <c r="G2369"/>
      <c r="H2369"/>
      <c r="I2369"/>
      <c r="J2369"/>
      <c r="K2369"/>
      <c r="L2369"/>
      <c r="M2369"/>
    </row>
    <row r="2370" spans="3:13" x14ac:dyDescent="0.25">
      <c r="C2370"/>
      <c r="D2370"/>
      <c r="E2370"/>
      <c r="F2370"/>
      <c r="G2370"/>
      <c r="H2370"/>
      <c r="I2370"/>
      <c r="J2370"/>
      <c r="K2370"/>
      <c r="L2370"/>
      <c r="M2370"/>
    </row>
    <row r="2371" spans="3:13" x14ac:dyDescent="0.25">
      <c r="C2371"/>
      <c r="D2371"/>
      <c r="E2371"/>
      <c r="F2371"/>
      <c r="G2371"/>
      <c r="H2371"/>
      <c r="I2371"/>
      <c r="J2371"/>
      <c r="K2371"/>
      <c r="L2371"/>
      <c r="M2371"/>
    </row>
    <row r="2372" spans="3:13" x14ac:dyDescent="0.25">
      <c r="C2372"/>
      <c r="D2372"/>
      <c r="E2372"/>
      <c r="F2372"/>
      <c r="G2372"/>
      <c r="H2372"/>
      <c r="I2372"/>
      <c r="J2372"/>
      <c r="K2372"/>
      <c r="L2372"/>
      <c r="M2372"/>
    </row>
    <row r="2373" spans="3:13" x14ac:dyDescent="0.25">
      <c r="C2373"/>
      <c r="D2373"/>
      <c r="E2373"/>
      <c r="F2373"/>
      <c r="G2373"/>
      <c r="H2373"/>
      <c r="I2373"/>
      <c r="J2373"/>
      <c r="K2373"/>
      <c r="L2373"/>
      <c r="M2373"/>
    </row>
    <row r="2374" spans="3:13" x14ac:dyDescent="0.25">
      <c r="C2374"/>
      <c r="D2374"/>
      <c r="E2374"/>
      <c r="F2374"/>
      <c r="G2374"/>
      <c r="H2374"/>
      <c r="I2374"/>
      <c r="J2374"/>
      <c r="K2374"/>
      <c r="L2374"/>
      <c r="M2374"/>
    </row>
    <row r="2375" spans="3:13" x14ac:dyDescent="0.25">
      <c r="C2375"/>
      <c r="D2375"/>
      <c r="E2375"/>
      <c r="F2375"/>
      <c r="G2375"/>
      <c r="H2375"/>
      <c r="I2375"/>
      <c r="J2375"/>
      <c r="K2375"/>
      <c r="L2375"/>
      <c r="M2375"/>
    </row>
    <row r="2376" spans="3:13" x14ac:dyDescent="0.25">
      <c r="C2376"/>
      <c r="D2376"/>
      <c r="E2376"/>
      <c r="F2376"/>
      <c r="G2376"/>
      <c r="H2376"/>
      <c r="I2376"/>
      <c r="J2376"/>
      <c r="K2376"/>
      <c r="L2376"/>
      <c r="M2376"/>
    </row>
    <row r="2377" spans="3:13" x14ac:dyDescent="0.25">
      <c r="C2377"/>
      <c r="D2377"/>
      <c r="E2377"/>
      <c r="F2377"/>
      <c r="G2377"/>
      <c r="H2377"/>
      <c r="I2377"/>
      <c r="J2377"/>
      <c r="K2377"/>
      <c r="L2377"/>
      <c r="M2377"/>
    </row>
    <row r="2378" spans="3:13" x14ac:dyDescent="0.25">
      <c r="C2378"/>
      <c r="D2378"/>
      <c r="E2378"/>
      <c r="F2378"/>
      <c r="G2378"/>
      <c r="H2378"/>
      <c r="I2378"/>
      <c r="J2378"/>
      <c r="K2378"/>
      <c r="L2378"/>
      <c r="M2378"/>
    </row>
    <row r="2379" spans="3:13" x14ac:dyDescent="0.25">
      <c r="C2379"/>
      <c r="D2379"/>
      <c r="E2379"/>
      <c r="F2379"/>
      <c r="G2379"/>
      <c r="H2379"/>
      <c r="I2379"/>
      <c r="J2379"/>
      <c r="K2379"/>
      <c r="L2379"/>
      <c r="M2379"/>
    </row>
    <row r="2380" spans="3:13" x14ac:dyDescent="0.25">
      <c r="C2380"/>
      <c r="D2380"/>
      <c r="E2380"/>
      <c r="F2380"/>
      <c r="G2380"/>
      <c r="H2380"/>
      <c r="I2380"/>
      <c r="J2380"/>
      <c r="K2380"/>
      <c r="L2380"/>
      <c r="M2380"/>
    </row>
    <row r="2381" spans="3:13" x14ac:dyDescent="0.25">
      <c r="C2381"/>
      <c r="D2381"/>
      <c r="E2381"/>
      <c r="F2381"/>
      <c r="G2381"/>
      <c r="H2381"/>
      <c r="I2381"/>
      <c r="J2381"/>
      <c r="K2381"/>
      <c r="L2381"/>
      <c r="M2381"/>
    </row>
    <row r="2382" spans="3:13" x14ac:dyDescent="0.25">
      <c r="C2382"/>
      <c r="D2382"/>
      <c r="E2382"/>
      <c r="F2382"/>
      <c r="G2382"/>
      <c r="H2382"/>
      <c r="I2382"/>
      <c r="J2382"/>
      <c r="K2382"/>
      <c r="L2382"/>
      <c r="M2382"/>
    </row>
    <row r="2383" spans="3:13" x14ac:dyDescent="0.25">
      <c r="C2383"/>
      <c r="D2383"/>
      <c r="E2383"/>
      <c r="F2383"/>
      <c r="G2383"/>
      <c r="H2383"/>
      <c r="I2383"/>
      <c r="J2383"/>
      <c r="K2383"/>
      <c r="L2383"/>
      <c r="M2383"/>
    </row>
    <row r="2384" spans="3:13" x14ac:dyDescent="0.25">
      <c r="C2384"/>
      <c r="D2384"/>
      <c r="E2384"/>
      <c r="F2384"/>
      <c r="G2384"/>
      <c r="H2384"/>
      <c r="I2384"/>
      <c r="J2384"/>
      <c r="K2384"/>
      <c r="L2384"/>
      <c r="M2384"/>
    </row>
    <row r="2385" spans="3:13" x14ac:dyDescent="0.25">
      <c r="C2385"/>
      <c r="D2385"/>
      <c r="E2385"/>
      <c r="F2385"/>
      <c r="G2385"/>
      <c r="H2385"/>
      <c r="I2385"/>
      <c r="J2385"/>
      <c r="K2385"/>
      <c r="L2385"/>
      <c r="M2385"/>
    </row>
    <row r="2386" spans="3:13" x14ac:dyDescent="0.25">
      <c r="C2386"/>
      <c r="D2386"/>
      <c r="E2386"/>
      <c r="F2386"/>
      <c r="G2386"/>
      <c r="H2386"/>
      <c r="I2386"/>
      <c r="J2386"/>
      <c r="K2386"/>
      <c r="L2386"/>
      <c r="M2386"/>
    </row>
    <row r="2387" spans="3:13" x14ac:dyDescent="0.25">
      <c r="C2387"/>
      <c r="D2387"/>
      <c r="E2387"/>
      <c r="F2387"/>
      <c r="G2387"/>
      <c r="H2387"/>
      <c r="I2387"/>
      <c r="J2387"/>
      <c r="K2387"/>
      <c r="L2387"/>
      <c r="M2387"/>
    </row>
    <row r="2388" spans="3:13" x14ac:dyDescent="0.25">
      <c r="C2388"/>
      <c r="D2388"/>
      <c r="E2388"/>
      <c r="F2388"/>
      <c r="G2388"/>
      <c r="H2388"/>
      <c r="I2388"/>
      <c r="J2388"/>
      <c r="K2388"/>
      <c r="L2388"/>
      <c r="M2388"/>
    </row>
    <row r="2389" spans="3:13" x14ac:dyDescent="0.25">
      <c r="C2389"/>
      <c r="D2389"/>
      <c r="E2389"/>
      <c r="F2389"/>
      <c r="G2389"/>
      <c r="H2389"/>
      <c r="I2389"/>
      <c r="J2389"/>
      <c r="K2389"/>
      <c r="L2389"/>
      <c r="M2389"/>
    </row>
    <row r="2390" spans="3:13" x14ac:dyDescent="0.25">
      <c r="C2390"/>
      <c r="D2390"/>
      <c r="E2390"/>
      <c r="F2390"/>
      <c r="G2390"/>
      <c r="H2390"/>
      <c r="I2390"/>
      <c r="J2390"/>
      <c r="K2390"/>
      <c r="L2390"/>
      <c r="M2390"/>
    </row>
    <row r="2391" spans="3:13" x14ac:dyDescent="0.25">
      <c r="C2391"/>
      <c r="D2391"/>
      <c r="E2391"/>
      <c r="F2391"/>
      <c r="G2391"/>
      <c r="H2391"/>
      <c r="I2391"/>
      <c r="J2391"/>
      <c r="K2391"/>
      <c r="L2391"/>
      <c r="M2391"/>
    </row>
    <row r="2392" spans="3:13" x14ac:dyDescent="0.25">
      <c r="C2392"/>
      <c r="D2392"/>
      <c r="E2392"/>
      <c r="F2392"/>
      <c r="G2392"/>
      <c r="H2392"/>
      <c r="I2392"/>
      <c r="J2392"/>
      <c r="K2392"/>
      <c r="L2392"/>
      <c r="M2392"/>
    </row>
    <row r="2393" spans="3:13" x14ac:dyDescent="0.25">
      <c r="C2393"/>
      <c r="D2393"/>
      <c r="E2393"/>
      <c r="F2393"/>
      <c r="G2393"/>
      <c r="H2393"/>
      <c r="I2393"/>
      <c r="J2393"/>
      <c r="K2393"/>
      <c r="L2393"/>
      <c r="M2393"/>
    </row>
    <row r="2394" spans="3:13" x14ac:dyDescent="0.25">
      <c r="C2394"/>
      <c r="D2394"/>
      <c r="E2394"/>
      <c r="F2394"/>
      <c r="G2394"/>
      <c r="H2394"/>
      <c r="I2394"/>
      <c r="J2394"/>
      <c r="K2394"/>
      <c r="L2394"/>
      <c r="M2394"/>
    </row>
    <row r="2395" spans="3:13" x14ac:dyDescent="0.25">
      <c r="C2395"/>
      <c r="D2395"/>
      <c r="E2395"/>
      <c r="F2395"/>
      <c r="G2395"/>
      <c r="H2395"/>
      <c r="I2395"/>
      <c r="J2395"/>
      <c r="K2395"/>
      <c r="L2395"/>
      <c r="M2395"/>
    </row>
    <row r="2396" spans="3:13" x14ac:dyDescent="0.25">
      <c r="C2396"/>
      <c r="D2396"/>
      <c r="E2396"/>
      <c r="F2396"/>
      <c r="G2396"/>
      <c r="H2396"/>
      <c r="I2396"/>
      <c r="J2396"/>
      <c r="K2396"/>
      <c r="L2396"/>
      <c r="M2396"/>
    </row>
    <row r="2397" spans="3:13" x14ac:dyDescent="0.25">
      <c r="C2397"/>
      <c r="D2397"/>
      <c r="E2397"/>
      <c r="F2397"/>
      <c r="G2397"/>
      <c r="H2397"/>
      <c r="I2397"/>
      <c r="J2397"/>
      <c r="K2397"/>
      <c r="L2397"/>
      <c r="M2397"/>
    </row>
    <row r="2398" spans="3:13" x14ac:dyDescent="0.25">
      <c r="C2398"/>
      <c r="D2398"/>
      <c r="E2398"/>
      <c r="F2398"/>
      <c r="G2398"/>
      <c r="H2398"/>
      <c r="I2398"/>
      <c r="J2398"/>
      <c r="K2398"/>
      <c r="L2398"/>
      <c r="M2398"/>
    </row>
    <row r="2399" spans="3:13" x14ac:dyDescent="0.25">
      <c r="C2399"/>
      <c r="D2399"/>
      <c r="E2399"/>
      <c r="F2399"/>
      <c r="G2399"/>
      <c r="H2399"/>
      <c r="I2399"/>
      <c r="J2399"/>
      <c r="K2399"/>
      <c r="L2399"/>
      <c r="M2399"/>
    </row>
    <row r="2400" spans="3:13" x14ac:dyDescent="0.25">
      <c r="C2400"/>
      <c r="D2400"/>
      <c r="E2400"/>
      <c r="F2400"/>
      <c r="G2400"/>
      <c r="H2400"/>
      <c r="I2400"/>
      <c r="J2400"/>
      <c r="K2400"/>
      <c r="L2400"/>
      <c r="M2400"/>
    </row>
    <row r="2401" spans="3:13" x14ac:dyDescent="0.25">
      <c r="C2401"/>
      <c r="D2401"/>
      <c r="E2401"/>
      <c r="F2401"/>
      <c r="G2401"/>
      <c r="H2401"/>
      <c r="I2401"/>
      <c r="J2401"/>
      <c r="K2401"/>
      <c r="L2401"/>
      <c r="M2401"/>
    </row>
    <row r="2402" spans="3:13" x14ac:dyDescent="0.25">
      <c r="C2402"/>
      <c r="D2402"/>
      <c r="E2402"/>
      <c r="F2402"/>
      <c r="G2402"/>
      <c r="H2402"/>
      <c r="I2402"/>
      <c r="J2402"/>
      <c r="K2402"/>
      <c r="L2402"/>
      <c r="M2402"/>
    </row>
    <row r="2403" spans="3:13" x14ac:dyDescent="0.25">
      <c r="C2403"/>
      <c r="D2403"/>
      <c r="E2403"/>
      <c r="F2403"/>
      <c r="G2403"/>
      <c r="H2403"/>
      <c r="I2403"/>
      <c r="J2403"/>
      <c r="K2403"/>
      <c r="L2403"/>
      <c r="M2403"/>
    </row>
    <row r="2404" spans="3:13" x14ac:dyDescent="0.25">
      <c r="C2404"/>
      <c r="D2404"/>
      <c r="E2404"/>
      <c r="F2404"/>
      <c r="G2404"/>
      <c r="H2404"/>
      <c r="I2404"/>
      <c r="J2404"/>
      <c r="K2404"/>
      <c r="L2404"/>
      <c r="M2404"/>
    </row>
    <row r="2405" spans="3:13" x14ac:dyDescent="0.25">
      <c r="C2405"/>
      <c r="D2405"/>
      <c r="E2405"/>
      <c r="F2405"/>
      <c r="G2405"/>
      <c r="H2405"/>
      <c r="I2405"/>
      <c r="J2405"/>
      <c r="K2405"/>
      <c r="L2405"/>
    </row>
    <row r="2406" spans="3:13" x14ac:dyDescent="0.25">
      <c r="C2406"/>
      <c r="D2406"/>
      <c r="E2406"/>
      <c r="F2406"/>
      <c r="G2406"/>
      <c r="H2406"/>
      <c r="I2406"/>
      <c r="J2406"/>
      <c r="K2406"/>
      <c r="L2406"/>
    </row>
    <row r="2407" spans="3:13" x14ac:dyDescent="0.25">
      <c r="C2407"/>
      <c r="D2407"/>
      <c r="E2407"/>
      <c r="F2407"/>
      <c r="G2407"/>
      <c r="H2407"/>
      <c r="I2407"/>
      <c r="J2407"/>
      <c r="K2407"/>
      <c r="L2407"/>
    </row>
    <row r="2408" spans="3:13" x14ac:dyDescent="0.25">
      <c r="C2408"/>
      <c r="D2408"/>
      <c r="E2408"/>
      <c r="F2408"/>
      <c r="G2408"/>
      <c r="H2408"/>
      <c r="I2408"/>
      <c r="J2408"/>
      <c r="K2408"/>
      <c r="L2408"/>
    </row>
    <row r="2409" spans="3:13" x14ac:dyDescent="0.25">
      <c r="C2409"/>
      <c r="D2409"/>
      <c r="E2409"/>
      <c r="F2409"/>
      <c r="G2409"/>
      <c r="H2409"/>
      <c r="I2409"/>
      <c r="J2409"/>
      <c r="K2409"/>
      <c r="L2409"/>
    </row>
  </sheetData>
  <sheetProtection autoFilter="0" pivotTables="0"/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AB115"/>
  <sheetViews>
    <sheetView topLeftCell="A55" zoomScale="85" zoomScaleNormal="85" workbookViewId="0">
      <selection activeCell="D13" sqref="D13"/>
    </sheetView>
  </sheetViews>
  <sheetFormatPr baseColWidth="10" defaultRowHeight="15" x14ac:dyDescent="0.25"/>
  <cols>
    <col min="1" max="1" width="5" style="486" customWidth="1"/>
    <col min="2" max="2" width="17.5703125" customWidth="1"/>
    <col min="3" max="3" width="11.5703125" customWidth="1"/>
    <col min="4" max="4" width="2.28515625" customWidth="1"/>
    <col min="5" max="5" width="15.85546875" customWidth="1"/>
    <col min="6" max="6" width="11.5703125" customWidth="1"/>
    <col min="7" max="7" width="2.42578125" hidden="1" customWidth="1"/>
    <col min="8" max="8" width="13.28515625" customWidth="1"/>
    <col min="9" max="9" width="8" style="44" customWidth="1"/>
    <col min="10" max="10" width="9.28515625" style="425" bestFit="1" customWidth="1"/>
    <col min="11" max="11" width="7.42578125" style="435" customWidth="1"/>
    <col min="12" max="12" width="3" customWidth="1"/>
    <col min="13" max="13" width="23.7109375" customWidth="1"/>
    <col min="14" max="14" width="12.42578125" style="1" bestFit="1" customWidth="1"/>
    <col min="15" max="15" width="9.28515625" style="57" bestFit="1" customWidth="1"/>
    <col min="16" max="16" width="7.42578125" style="57" bestFit="1" customWidth="1"/>
    <col min="17" max="17" width="11.85546875" style="93" bestFit="1" customWidth="1"/>
    <col min="18" max="18" width="11.140625" style="92" bestFit="1" customWidth="1"/>
    <col min="19" max="19" width="14" style="93" bestFit="1" customWidth="1"/>
    <col min="20" max="20" width="9.85546875" style="92" bestFit="1" customWidth="1"/>
    <col min="21" max="21" width="11.42578125" style="93" bestFit="1" customWidth="1"/>
    <col min="22" max="22" width="10.7109375" style="93" bestFit="1" customWidth="1"/>
    <col min="23" max="23" width="12.28515625" style="89" bestFit="1" customWidth="1"/>
    <col min="24" max="24" width="8.28515625" style="4" customWidth="1"/>
    <col min="25" max="28" width="11.5703125" style="4"/>
  </cols>
  <sheetData>
    <row r="1" spans="1:25" ht="46.5" x14ac:dyDescent="0.25">
      <c r="A1" s="609" t="s">
        <v>185</v>
      </c>
      <c r="B1" s="609"/>
      <c r="C1" s="609"/>
      <c r="D1" s="609"/>
      <c r="E1" s="609"/>
      <c r="F1" s="609"/>
      <c r="G1" s="609"/>
      <c r="H1" s="609"/>
      <c r="I1" s="609"/>
      <c r="J1" s="609"/>
      <c r="K1" s="609"/>
      <c r="L1" s="609"/>
      <c r="M1" s="609"/>
      <c r="N1" s="609"/>
      <c r="O1" s="609"/>
      <c r="P1" s="609"/>
      <c r="Q1" s="609"/>
      <c r="R1" s="609"/>
      <c r="S1" s="609"/>
      <c r="T1" s="609"/>
      <c r="U1" s="609"/>
      <c r="V1" s="609"/>
      <c r="W1" s="609"/>
      <c r="X1" s="104"/>
      <c r="Y1" s="105"/>
    </row>
    <row r="2" spans="1:25" s="4" customFormat="1" ht="14.45" customHeight="1" x14ac:dyDescent="0.7">
      <c r="A2" s="115"/>
      <c r="B2" s="96"/>
      <c r="C2" s="97"/>
      <c r="E2" s="98"/>
      <c r="F2" s="98"/>
      <c r="G2" s="98"/>
      <c r="H2" s="98"/>
      <c r="I2" s="98"/>
      <c r="J2" s="421"/>
      <c r="K2" s="426"/>
      <c r="L2" s="98"/>
      <c r="M2" s="98"/>
      <c r="N2" s="143"/>
      <c r="O2" s="99"/>
      <c r="P2" s="394"/>
      <c r="Q2" s="100"/>
      <c r="R2" s="399"/>
      <c r="S2" s="100"/>
      <c r="T2" s="399"/>
      <c r="U2" s="100"/>
      <c r="V2" s="100"/>
      <c r="W2" s="403"/>
    </row>
    <row r="3" spans="1:25" s="4" customFormat="1" ht="14.45" customHeight="1" thickBot="1" x14ac:dyDescent="0.75">
      <c r="A3" s="115"/>
      <c r="B3" s="96"/>
      <c r="C3" s="97"/>
      <c r="E3" s="98"/>
      <c r="F3" s="98"/>
      <c r="G3" s="98"/>
      <c r="H3" s="98"/>
      <c r="I3" s="98"/>
      <c r="J3" s="421"/>
      <c r="K3" s="426"/>
      <c r="L3" s="98"/>
      <c r="M3" s="98"/>
      <c r="N3" s="143"/>
      <c r="O3" s="99"/>
      <c r="P3" s="394"/>
      <c r="Q3" s="100"/>
      <c r="R3" s="399"/>
      <c r="S3" s="100"/>
      <c r="T3" s="399"/>
      <c r="U3" s="100"/>
      <c r="V3" s="100"/>
      <c r="W3" s="403"/>
    </row>
    <row r="4" spans="1:25" ht="14.45" customHeight="1" x14ac:dyDescent="0.25">
      <c r="A4" s="115"/>
      <c r="B4" s="4"/>
      <c r="C4" s="4"/>
      <c r="D4" s="4"/>
      <c r="E4" s="4"/>
      <c r="F4" s="4"/>
      <c r="G4" s="4"/>
      <c r="H4" s="4"/>
      <c r="I4" s="97"/>
      <c r="J4" s="422"/>
      <c r="K4" s="427"/>
      <c r="L4" s="4"/>
      <c r="M4" s="192" t="e">
        <f>#REF!</f>
        <v>#REF!</v>
      </c>
      <c r="N4" s="193" t="e">
        <f>#REF!</f>
        <v>#REF!</v>
      </c>
      <c r="O4" s="387" t="e">
        <f>#REF!</f>
        <v>#REF!</v>
      </c>
      <c r="P4" s="387" t="e">
        <f>#REF!</f>
        <v>#REF!</v>
      </c>
      <c r="Q4" s="194" t="e">
        <f>#REF!</f>
        <v>#REF!</v>
      </c>
      <c r="R4" s="195" t="e">
        <f>#REF!</f>
        <v>#REF!</v>
      </c>
      <c r="S4" s="194" t="e">
        <f>#REF!</f>
        <v>#REF!</v>
      </c>
      <c r="T4" s="195" t="e">
        <f>#REF!</f>
        <v>#REF!</v>
      </c>
      <c r="U4" s="194" t="e">
        <f>#REF!</f>
        <v>#REF!</v>
      </c>
      <c r="V4" s="194" t="e">
        <f>#REF!</f>
        <v>#REF!</v>
      </c>
      <c r="W4" s="196" t="e">
        <f>#REF!</f>
        <v>#REF!</v>
      </c>
    </row>
    <row r="5" spans="1:25" x14ac:dyDescent="0.25">
      <c r="A5" s="115"/>
      <c r="B5" s="4"/>
      <c r="C5" s="4"/>
      <c r="D5" s="4"/>
      <c r="E5" s="610"/>
      <c r="F5" s="610"/>
      <c r="G5" s="569"/>
      <c r="H5" s="4"/>
      <c r="I5" s="97"/>
      <c r="J5" s="422"/>
      <c r="K5" s="427"/>
      <c r="L5" s="4"/>
      <c r="M5" s="197" t="e">
        <f>#REF!</f>
        <v>#REF!</v>
      </c>
      <c r="N5" s="346" t="e">
        <f>#REF!</f>
        <v>#REF!</v>
      </c>
      <c r="O5" s="388" t="e">
        <f>#REF!</f>
        <v>#REF!</v>
      </c>
      <c r="P5" s="347" t="e">
        <f>#REF!</f>
        <v>#REF!</v>
      </c>
      <c r="Q5" s="348" t="e">
        <f>#REF!</f>
        <v>#REF!</v>
      </c>
      <c r="R5" s="349" t="e">
        <f>#REF!</f>
        <v>#REF!</v>
      </c>
      <c r="S5" s="350" t="e">
        <f>#REF!</f>
        <v>#REF!</v>
      </c>
      <c r="T5" s="351" t="e">
        <f>#REF!</f>
        <v>#REF!</v>
      </c>
      <c r="U5" s="352" t="e">
        <f>#REF!</f>
        <v>#REF!</v>
      </c>
      <c r="V5" s="353" t="e">
        <f>#REF!</f>
        <v>#REF!</v>
      </c>
      <c r="W5" s="354" t="e">
        <f>#REF!</f>
        <v>#REF!</v>
      </c>
    </row>
    <row r="6" spans="1:25" x14ac:dyDescent="0.25">
      <c r="A6" s="115"/>
      <c r="B6" s="4"/>
      <c r="C6" s="4"/>
      <c r="D6" s="4"/>
      <c r="E6" s="4"/>
      <c r="F6" s="106"/>
      <c r="G6" s="106"/>
      <c r="H6" s="106"/>
      <c r="I6" s="110"/>
      <c r="J6" s="422"/>
      <c r="K6" s="428"/>
      <c r="L6" s="106"/>
      <c r="M6" s="197" t="e">
        <f>#REF!</f>
        <v>#REF!</v>
      </c>
      <c r="N6" s="355" t="e">
        <f>#REF!</f>
        <v>#REF!</v>
      </c>
      <c r="O6" s="356" t="e">
        <f>#REF!</f>
        <v>#REF!</v>
      </c>
      <c r="P6" s="356" t="e">
        <f>#REF!</f>
        <v>#REF!</v>
      </c>
      <c r="Q6" s="357" t="e">
        <f>#REF!</f>
        <v>#REF!</v>
      </c>
      <c r="R6" s="358" t="e">
        <f>#REF!</f>
        <v>#REF!</v>
      </c>
      <c r="S6" s="355" t="e">
        <f>#REF!</f>
        <v>#REF!</v>
      </c>
      <c r="T6" s="359" t="e">
        <f>#REF!</f>
        <v>#REF!</v>
      </c>
      <c r="U6" s="360" t="e">
        <f>#REF!</f>
        <v>#REF!</v>
      </c>
      <c r="V6" s="361" t="e">
        <f>#REF!</f>
        <v>#REF!</v>
      </c>
      <c r="W6" s="362" t="e">
        <f>#REF!</f>
        <v>#REF!</v>
      </c>
    </row>
    <row r="7" spans="1:25" x14ac:dyDescent="0.25">
      <c r="A7" s="115"/>
      <c r="B7" s="4"/>
      <c r="C7" s="4"/>
      <c r="D7" s="4"/>
      <c r="E7" s="4"/>
      <c r="F7" s="106"/>
      <c r="G7" s="106"/>
      <c r="H7" s="106"/>
      <c r="I7" s="110"/>
      <c r="J7" s="422"/>
      <c r="K7" s="428"/>
      <c r="L7" s="106"/>
      <c r="M7" s="197" t="e">
        <f>#REF!</f>
        <v>#REF!</v>
      </c>
      <c r="N7" s="346" t="e">
        <f>#REF!</f>
        <v>#REF!</v>
      </c>
      <c r="O7" s="388" t="e">
        <f>#REF!</f>
        <v>#REF!</v>
      </c>
      <c r="P7" s="347" t="e">
        <f>#REF!</f>
        <v>#REF!</v>
      </c>
      <c r="Q7" s="348" t="e">
        <f>#REF!</f>
        <v>#REF!</v>
      </c>
      <c r="R7" s="349" t="e">
        <f>#REF!</f>
        <v>#REF!</v>
      </c>
      <c r="S7" s="350" t="e">
        <f>#REF!</f>
        <v>#REF!</v>
      </c>
      <c r="T7" s="351" t="e">
        <f>#REF!</f>
        <v>#REF!</v>
      </c>
      <c r="U7" s="352" t="e">
        <f>#REF!</f>
        <v>#REF!</v>
      </c>
      <c r="V7" s="353" t="e">
        <f>#REF!</f>
        <v>#REF!</v>
      </c>
      <c r="W7" s="354" t="e">
        <f>#REF!</f>
        <v>#REF!</v>
      </c>
    </row>
    <row r="8" spans="1:25" ht="15.75" thickBot="1" x14ac:dyDescent="0.3">
      <c r="A8" s="115"/>
      <c r="B8" s="4"/>
      <c r="C8" s="115"/>
      <c r="D8" s="115"/>
      <c r="E8" s="115"/>
      <c r="F8" s="111"/>
      <c r="G8" s="111"/>
      <c r="H8" s="111"/>
      <c r="I8" s="178"/>
      <c r="J8" s="423"/>
      <c r="K8" s="429"/>
      <c r="L8" s="106"/>
      <c r="M8" s="197" t="e">
        <f>#REF!</f>
        <v>#REF!</v>
      </c>
      <c r="N8" s="355" t="e">
        <f>#REF!</f>
        <v>#REF!</v>
      </c>
      <c r="O8" s="356" t="e">
        <f>#REF!</f>
        <v>#REF!</v>
      </c>
      <c r="P8" s="356" t="e">
        <f>#REF!</f>
        <v>#REF!</v>
      </c>
      <c r="Q8" s="357" t="e">
        <f>#REF!</f>
        <v>#REF!</v>
      </c>
      <c r="R8" s="358" t="e">
        <f>#REF!</f>
        <v>#REF!</v>
      </c>
      <c r="S8" s="355" t="e">
        <f>#REF!</f>
        <v>#REF!</v>
      </c>
      <c r="T8" s="359" t="e">
        <f>#REF!</f>
        <v>#REF!</v>
      </c>
      <c r="U8" s="360" t="e">
        <f>#REF!</f>
        <v>#REF!</v>
      </c>
      <c r="V8" s="361" t="e">
        <f>#REF!</f>
        <v>#REF!</v>
      </c>
      <c r="W8" s="362" t="e">
        <f>#REF!</f>
        <v>#REF!</v>
      </c>
    </row>
    <row r="9" spans="1:25" ht="15.75" thickBot="1" x14ac:dyDescent="0.3">
      <c r="A9" s="115"/>
      <c r="B9" s="4"/>
      <c r="C9" s="115"/>
      <c r="D9" s="115"/>
      <c r="E9" s="115"/>
      <c r="F9" s="111"/>
      <c r="G9" s="111"/>
      <c r="H9" s="165" t="s">
        <v>186</v>
      </c>
      <c r="I9" s="482">
        <f>'Hypothése des ventes'!G8/2</f>
        <v>7596</v>
      </c>
      <c r="J9" s="424" t="e">
        <f>IF(K9="!!!!",0,K9)</f>
        <v>#REF!</v>
      </c>
      <c r="K9" s="430" t="e">
        <f>(GETPIVOTDATA("∑.PA Remisé",#REF!))</f>
        <v>#REF!</v>
      </c>
      <c r="L9" s="183"/>
      <c r="M9" s="197" t="e">
        <f>#REF!</f>
        <v>#REF!</v>
      </c>
      <c r="N9" s="346" t="e">
        <f>#REF!</f>
        <v>#REF!</v>
      </c>
      <c r="O9" s="388" t="e">
        <f>#REF!</f>
        <v>#REF!</v>
      </c>
      <c r="P9" s="347" t="e">
        <f>#REF!</f>
        <v>#REF!</v>
      </c>
      <c r="Q9" s="348" t="e">
        <f>#REF!</f>
        <v>#REF!</v>
      </c>
      <c r="R9" s="349" t="e">
        <f>#REF!</f>
        <v>#REF!</v>
      </c>
      <c r="S9" s="350" t="e">
        <f>#REF!</f>
        <v>#REF!</v>
      </c>
      <c r="T9" s="351" t="e">
        <f>#REF!</f>
        <v>#REF!</v>
      </c>
      <c r="U9" s="352" t="e">
        <f>#REF!</f>
        <v>#REF!</v>
      </c>
      <c r="V9" s="353" t="e">
        <f>#REF!</f>
        <v>#REF!</v>
      </c>
      <c r="W9" s="354" t="e">
        <f>#REF!</f>
        <v>#REF!</v>
      </c>
    </row>
    <row r="10" spans="1:25" x14ac:dyDescent="0.25">
      <c r="A10" s="115"/>
      <c r="B10" s="4"/>
      <c r="C10" s="115"/>
      <c r="D10" s="115"/>
      <c r="E10" s="115"/>
      <c r="F10" s="111"/>
      <c r="G10" s="111"/>
      <c r="H10" s="175" t="s">
        <v>224</v>
      </c>
      <c r="I10" s="481" t="e">
        <f>I9-J9</f>
        <v>#REF!</v>
      </c>
      <c r="J10" s="423"/>
      <c r="K10" s="429"/>
      <c r="L10" s="191"/>
      <c r="M10" s="197" t="e">
        <f>#REF!</f>
        <v>#REF!</v>
      </c>
      <c r="N10" s="355" t="e">
        <f>#REF!</f>
        <v>#REF!</v>
      </c>
      <c r="O10" s="356" t="e">
        <f>#REF!</f>
        <v>#REF!</v>
      </c>
      <c r="P10" s="356" t="e">
        <f>#REF!</f>
        <v>#REF!</v>
      </c>
      <c r="Q10" s="357" t="e">
        <f>#REF!</f>
        <v>#REF!</v>
      </c>
      <c r="R10" s="358" t="e">
        <f>#REF!</f>
        <v>#REF!</v>
      </c>
      <c r="S10" s="355" t="e">
        <f>#REF!</f>
        <v>#REF!</v>
      </c>
      <c r="T10" s="359" t="e">
        <f>#REF!</f>
        <v>#REF!</v>
      </c>
      <c r="U10" s="360" t="e">
        <f>#REF!</f>
        <v>#REF!</v>
      </c>
      <c r="V10" s="361" t="e">
        <f>#REF!</f>
        <v>#REF!</v>
      </c>
      <c r="W10" s="362" t="e">
        <f>#REF!</f>
        <v>#REF!</v>
      </c>
    </row>
    <row r="11" spans="1:25" x14ac:dyDescent="0.25">
      <c r="A11" s="115"/>
      <c r="B11" s="4"/>
      <c r="C11" s="115"/>
      <c r="D11" s="115"/>
      <c r="E11" s="115"/>
      <c r="F11" s="111"/>
      <c r="G11" s="113"/>
      <c r="H11" s="159"/>
      <c r="I11" s="179"/>
      <c r="J11" s="423"/>
      <c r="K11" s="429"/>
      <c r="L11" s="111"/>
      <c r="M11" s="197" t="e">
        <f>#REF!</f>
        <v>#REF!</v>
      </c>
      <c r="N11" s="346" t="e">
        <f>#REF!</f>
        <v>#REF!</v>
      </c>
      <c r="O11" s="388" t="e">
        <f>#REF!</f>
        <v>#REF!</v>
      </c>
      <c r="P11" s="347" t="e">
        <f>#REF!</f>
        <v>#REF!</v>
      </c>
      <c r="Q11" s="348" t="e">
        <f>#REF!</f>
        <v>#REF!</v>
      </c>
      <c r="R11" s="349" t="e">
        <f>#REF!</f>
        <v>#REF!</v>
      </c>
      <c r="S11" s="350" t="e">
        <f>#REF!</f>
        <v>#REF!</v>
      </c>
      <c r="T11" s="351" t="e">
        <f>#REF!</f>
        <v>#REF!</v>
      </c>
      <c r="U11" s="352" t="e">
        <f>#REF!</f>
        <v>#REF!</v>
      </c>
      <c r="V11" s="353" t="e">
        <f>#REF!</f>
        <v>#REF!</v>
      </c>
      <c r="W11" s="354" t="e">
        <f>#REF!</f>
        <v>#REF!</v>
      </c>
    </row>
    <row r="12" spans="1:25" x14ac:dyDescent="0.25">
      <c r="A12" s="115"/>
      <c r="B12" s="4"/>
      <c r="C12" s="115"/>
      <c r="D12" s="115"/>
      <c r="E12" s="115"/>
      <c r="F12" s="111"/>
      <c r="G12" s="113"/>
      <c r="H12" s="157"/>
      <c r="I12" s="178"/>
      <c r="J12" s="423"/>
      <c r="K12" s="429"/>
      <c r="L12" s="106"/>
      <c r="M12" s="197" t="e">
        <f>#REF!</f>
        <v>#REF!</v>
      </c>
      <c r="N12" s="355" t="e">
        <f>#REF!</f>
        <v>#REF!</v>
      </c>
      <c r="O12" s="356" t="e">
        <f>#REF!</f>
        <v>#REF!</v>
      </c>
      <c r="P12" s="356" t="e">
        <f>#REF!</f>
        <v>#REF!</v>
      </c>
      <c r="Q12" s="357" t="e">
        <f>#REF!</f>
        <v>#REF!</v>
      </c>
      <c r="R12" s="358" t="e">
        <f>#REF!</f>
        <v>#REF!</v>
      </c>
      <c r="S12" s="355" t="e">
        <f>#REF!</f>
        <v>#REF!</v>
      </c>
      <c r="T12" s="359" t="e">
        <f>#REF!</f>
        <v>#REF!</v>
      </c>
      <c r="U12" s="360" t="e">
        <f>#REF!</f>
        <v>#REF!</v>
      </c>
      <c r="V12" s="361" t="e">
        <f>#REF!</f>
        <v>#REF!</v>
      </c>
      <c r="W12" s="362" t="e">
        <f>#REF!</f>
        <v>#REF!</v>
      </c>
    </row>
    <row r="13" spans="1:25" ht="15.75" thickBot="1" x14ac:dyDescent="0.3">
      <c r="A13" s="115"/>
      <c r="B13" s="4"/>
      <c r="C13" s="115"/>
      <c r="D13" s="115"/>
      <c r="E13" s="111"/>
      <c r="F13" s="113"/>
      <c r="G13" s="115"/>
      <c r="H13" s="157"/>
      <c r="I13" s="178"/>
      <c r="J13" s="423"/>
      <c r="K13" s="429"/>
      <c r="L13" s="106"/>
      <c r="M13" s="198" t="e">
        <f>#REF!</f>
        <v>#REF!</v>
      </c>
      <c r="N13" s="363" t="e">
        <f>#REF!</f>
        <v>#REF!</v>
      </c>
      <c r="O13" s="389" t="e">
        <f>#REF!</f>
        <v>#REF!</v>
      </c>
      <c r="P13" s="364" t="e">
        <f>#REF!</f>
        <v>#REF!</v>
      </c>
      <c r="Q13" s="365" t="e">
        <f>#REF!</f>
        <v>#REF!</v>
      </c>
      <c r="R13" s="366" t="e">
        <f>#REF!</f>
        <v>#REF!</v>
      </c>
      <c r="S13" s="367" t="e">
        <f>#REF!</f>
        <v>#REF!</v>
      </c>
      <c r="T13" s="368" t="e">
        <f>#REF!</f>
        <v>#REF!</v>
      </c>
      <c r="U13" s="369" t="e">
        <f>#REF!</f>
        <v>#REF!</v>
      </c>
      <c r="V13" s="370" t="e">
        <f>#REF!</f>
        <v>#REF!</v>
      </c>
      <c r="W13" s="371" t="e">
        <f>#REF!</f>
        <v>#REF!</v>
      </c>
    </row>
    <row r="14" spans="1:25" ht="15.75" thickBot="1" x14ac:dyDescent="0.3">
      <c r="A14" s="115"/>
      <c r="B14" s="4"/>
      <c r="C14" s="115"/>
      <c r="D14" s="115"/>
      <c r="E14" s="172" t="s">
        <v>183</v>
      </c>
      <c r="F14" s="173">
        <f>('Hypothése des ventes'!G8+'Hypothése des ventes'!M8)/2</f>
        <v>10128</v>
      </c>
      <c r="G14" s="115"/>
      <c r="H14" s="157"/>
      <c r="I14" s="178"/>
      <c r="J14" s="423"/>
      <c r="K14" s="431"/>
      <c r="L14" s="106"/>
      <c r="M14" s="55"/>
      <c r="N14" s="91" t="e">
        <f>SUM(N5:N13)</f>
        <v>#REF!</v>
      </c>
      <c r="O14" s="390" t="e">
        <f>AVERAGE(O5:O13)</f>
        <v>#REF!</v>
      </c>
      <c r="P14" s="57" t="e">
        <f>AVERAGE(P5:P13)</f>
        <v>#REF!</v>
      </c>
      <c r="Q14" s="93" t="e">
        <f>SUM(Q5:Q13)</f>
        <v>#REF!</v>
      </c>
      <c r="R14" s="92" t="e">
        <f>SUM(R5:R13)/(COUNTA(R5:R13)-COUNTIF(R5:R13,"0,00% "))</f>
        <v>#REF!</v>
      </c>
      <c r="S14" s="93" t="e">
        <f>SUM(S5:S13)</f>
        <v>#REF!</v>
      </c>
      <c r="T14" s="58" t="e">
        <f>SUM(T5:T13)/(COUNTA(T5:T13)-COUNTIF(T5:T13,"0,00% "))</f>
        <v>#REF!</v>
      </c>
      <c r="U14" s="95" t="e">
        <f>SUM(U5:U13)</f>
        <v>#REF!</v>
      </c>
      <c r="V14" s="95" t="e">
        <f>SUM(V5:V13)</f>
        <v>#REF!</v>
      </c>
      <c r="W14" s="89" t="e">
        <f>SUM(W5:W13)/(COUNTA(W5:W13)-COUNTIF(W5:W13,"0,00% "))</f>
        <v>#REF!</v>
      </c>
    </row>
    <row r="15" spans="1:25" x14ac:dyDescent="0.25">
      <c r="A15" s="115"/>
      <c r="B15" s="4"/>
      <c r="C15" s="115"/>
      <c r="D15" s="153"/>
      <c r="E15" s="144"/>
      <c r="F15" s="113"/>
      <c r="G15" s="115"/>
      <c r="H15" s="158"/>
      <c r="I15" s="178"/>
      <c r="J15" s="423"/>
      <c r="K15" s="431"/>
      <c r="L15" s="106"/>
      <c r="M15" s="184" t="e">
        <f>#REF!</f>
        <v>#REF!</v>
      </c>
      <c r="N15" s="185" t="e">
        <f>#REF!</f>
        <v>#REF!</v>
      </c>
      <c r="O15" s="391" t="e">
        <f>#REF!</f>
        <v>#REF!</v>
      </c>
      <c r="P15" s="391" t="e">
        <f>#REF!</f>
        <v>#REF!</v>
      </c>
      <c r="Q15" s="187" t="e">
        <f>#REF!</f>
        <v>#REF!</v>
      </c>
      <c r="R15" s="186" t="e">
        <f>#REF!</f>
        <v>#REF!</v>
      </c>
      <c r="S15" s="187" t="e">
        <f>#REF!</f>
        <v>#REF!</v>
      </c>
      <c r="T15" s="186" t="e">
        <f>#REF!</f>
        <v>#REF!</v>
      </c>
      <c r="U15" s="187" t="e">
        <f>#REF!</f>
        <v>#REF!</v>
      </c>
      <c r="V15" s="187" t="e">
        <f>#REF!</f>
        <v>#REF!</v>
      </c>
      <c r="W15" s="188" t="e">
        <f>#REF!</f>
        <v>#REF!</v>
      </c>
    </row>
    <row r="16" spans="1:25" x14ac:dyDescent="0.25">
      <c r="A16" s="115"/>
      <c r="B16" s="4"/>
      <c r="C16" s="115" t="s">
        <v>187</v>
      </c>
      <c r="D16" s="153"/>
      <c r="E16" s="116"/>
      <c r="F16" s="113"/>
      <c r="G16" s="111"/>
      <c r="H16" s="157"/>
      <c r="I16" s="178"/>
      <c r="J16" s="423"/>
      <c r="K16" s="431"/>
      <c r="L16" s="106"/>
      <c r="M16" s="189" t="e">
        <f>#REF!</f>
        <v>#REF!</v>
      </c>
      <c r="N16" s="323" t="e">
        <f>#REF!</f>
        <v>#REF!</v>
      </c>
      <c r="O16" s="392" t="e">
        <f>#REF!</f>
        <v>#REF!</v>
      </c>
      <c r="P16" s="324" t="e">
        <f>#REF!</f>
        <v>#REF!</v>
      </c>
      <c r="Q16" s="325" t="e">
        <f>#REF!</f>
        <v>#REF!</v>
      </c>
      <c r="R16" s="326" t="e">
        <f>#REF!</f>
        <v>#REF!</v>
      </c>
      <c r="S16" s="327" t="e">
        <f>#REF!</f>
        <v>#REF!</v>
      </c>
      <c r="T16" s="328" t="e">
        <f>#REF!</f>
        <v>#REF!</v>
      </c>
      <c r="U16" s="329" t="e">
        <f>#REF!</f>
        <v>#REF!</v>
      </c>
      <c r="V16" s="372" t="e">
        <f>#REF!</f>
        <v>#REF!</v>
      </c>
      <c r="W16" s="373" t="e">
        <f>#REF!</f>
        <v>#REF!</v>
      </c>
    </row>
    <row r="17" spans="1:23" x14ac:dyDescent="0.25">
      <c r="A17" s="115"/>
      <c r="B17" s="4"/>
      <c r="C17" s="115"/>
      <c r="D17" s="153"/>
      <c r="E17" s="115"/>
      <c r="F17" s="115"/>
      <c r="G17" s="115"/>
      <c r="H17" s="159"/>
      <c r="I17" s="178"/>
      <c r="J17" s="423"/>
      <c r="K17" s="429"/>
      <c r="L17" s="106"/>
      <c r="M17" s="189" t="e">
        <f>#REF!</f>
        <v>#REF!</v>
      </c>
      <c r="N17" s="331" t="e">
        <f>#REF!</f>
        <v>#REF!</v>
      </c>
      <c r="O17" s="332" t="e">
        <f>#REF!</f>
        <v>#REF!</v>
      </c>
      <c r="P17" s="332" t="e">
        <f>#REF!</f>
        <v>#REF!</v>
      </c>
      <c r="Q17" s="333" t="e">
        <f>#REF!</f>
        <v>#REF!</v>
      </c>
      <c r="R17" s="334" t="e">
        <f>#REF!</f>
        <v>#REF!</v>
      </c>
      <c r="S17" s="331" t="e">
        <f>#REF!</f>
        <v>#REF!</v>
      </c>
      <c r="T17" s="335" t="e">
        <f>#REF!</f>
        <v>#REF!</v>
      </c>
      <c r="U17" s="336" t="e">
        <f>#REF!</f>
        <v>#REF!</v>
      </c>
      <c r="V17" s="374" t="e">
        <f>#REF!</f>
        <v>#REF!</v>
      </c>
      <c r="W17" s="337" t="e">
        <f>#REF!</f>
        <v>#REF!</v>
      </c>
    </row>
    <row r="18" spans="1:23" ht="15.75" thickBot="1" x14ac:dyDescent="0.3">
      <c r="A18" s="115"/>
      <c r="B18" s="4"/>
      <c r="C18" s="115"/>
      <c r="D18" s="153"/>
      <c r="E18" s="115"/>
      <c r="F18" s="116"/>
      <c r="G18" s="113"/>
      <c r="H18" s="160"/>
      <c r="I18" s="179"/>
      <c r="J18" s="423"/>
      <c r="K18" s="429"/>
      <c r="L18" s="111"/>
      <c r="M18" s="189" t="e">
        <f>#REF!</f>
        <v>#REF!</v>
      </c>
      <c r="N18" s="323" t="e">
        <f>#REF!</f>
        <v>#REF!</v>
      </c>
      <c r="O18" s="392" t="e">
        <f>#REF!</f>
        <v>#REF!</v>
      </c>
      <c r="P18" s="324" t="e">
        <f>#REF!</f>
        <v>#REF!</v>
      </c>
      <c r="Q18" s="325" t="e">
        <f>#REF!</f>
        <v>#REF!</v>
      </c>
      <c r="R18" s="326" t="e">
        <f>#REF!</f>
        <v>#REF!</v>
      </c>
      <c r="S18" s="327" t="e">
        <f>#REF!</f>
        <v>#REF!</v>
      </c>
      <c r="T18" s="328" t="e">
        <f>#REF!</f>
        <v>#REF!</v>
      </c>
      <c r="U18" s="329" t="e">
        <f>#REF!</f>
        <v>#REF!</v>
      </c>
      <c r="V18" s="372" t="e">
        <f>#REF!</f>
        <v>#REF!</v>
      </c>
      <c r="W18" s="330" t="e">
        <f>#REF!</f>
        <v>#REF!</v>
      </c>
    </row>
    <row r="19" spans="1:23" ht="15.75" thickBot="1" x14ac:dyDescent="0.3">
      <c r="A19" s="115"/>
      <c r="B19" s="4"/>
      <c r="C19" s="115"/>
      <c r="D19" s="153"/>
      <c r="E19" s="115"/>
      <c r="F19" s="116"/>
      <c r="G19" s="113"/>
      <c r="H19" s="168" t="s">
        <v>188</v>
      </c>
      <c r="I19" s="169">
        <f>'Hypothése des ventes'!M8/2</f>
        <v>2532</v>
      </c>
      <c r="J19" s="424" t="e">
        <f>IF(K19="!!!!",0,K19)</f>
        <v>#REF!</v>
      </c>
      <c r="K19" s="430" t="e">
        <f>GETPIVOTDATA("∑.PA Remisé",#REF!)</f>
        <v>#REF!</v>
      </c>
      <c r="L19" s="199"/>
      <c r="M19" s="189" t="e">
        <f>#REF!</f>
        <v>#REF!</v>
      </c>
      <c r="N19" s="331" t="e">
        <f>#REF!</f>
        <v>#REF!</v>
      </c>
      <c r="O19" s="332" t="e">
        <f>#REF!</f>
        <v>#REF!</v>
      </c>
      <c r="P19" s="332" t="e">
        <f>#REF!</f>
        <v>#REF!</v>
      </c>
      <c r="Q19" s="333" t="e">
        <f>#REF!</f>
        <v>#REF!</v>
      </c>
      <c r="R19" s="334" t="e">
        <f>#REF!</f>
        <v>#REF!</v>
      </c>
      <c r="S19" s="331" t="e">
        <f>#REF!</f>
        <v>#REF!</v>
      </c>
      <c r="T19" s="335" t="e">
        <f>#REF!</f>
        <v>#REF!</v>
      </c>
      <c r="U19" s="336" t="e">
        <f>#REF!</f>
        <v>#REF!</v>
      </c>
      <c r="V19" s="374" t="e">
        <f>#REF!</f>
        <v>#REF!</v>
      </c>
      <c r="W19" s="337" t="e">
        <f>#REF!</f>
        <v>#REF!</v>
      </c>
    </row>
    <row r="20" spans="1:23" ht="15.75" thickBot="1" x14ac:dyDescent="0.3">
      <c r="A20" s="115"/>
      <c r="B20" s="115"/>
      <c r="C20" s="115"/>
      <c r="D20" s="153"/>
      <c r="E20" s="115"/>
      <c r="F20" s="109"/>
      <c r="G20" s="112"/>
      <c r="H20" s="176" t="s">
        <v>225</v>
      </c>
      <c r="I20" s="481" t="e">
        <f>I19-J19</f>
        <v>#REF!</v>
      </c>
      <c r="J20" s="423"/>
      <c r="K20" s="427"/>
      <c r="L20" s="106"/>
      <c r="M20" s="189" t="e">
        <f>#REF!</f>
        <v>#REF!</v>
      </c>
      <c r="N20" s="323" t="e">
        <f>#REF!</f>
        <v>#REF!</v>
      </c>
      <c r="O20" s="392" t="e">
        <f>#REF!</f>
        <v>#REF!</v>
      </c>
      <c r="P20" s="324" t="e">
        <f>#REF!</f>
        <v>#REF!</v>
      </c>
      <c r="Q20" s="325" t="e">
        <f>#REF!</f>
        <v>#REF!</v>
      </c>
      <c r="R20" s="326" t="e">
        <f>#REF!</f>
        <v>#REF!</v>
      </c>
      <c r="S20" s="327" t="e">
        <f>#REF!</f>
        <v>#REF!</v>
      </c>
      <c r="T20" s="328" t="e">
        <f>#REF!</f>
        <v>#REF!</v>
      </c>
      <c r="U20" s="329" t="e">
        <f>#REF!</f>
        <v>#REF!</v>
      </c>
      <c r="V20" s="372" t="e">
        <f>#REF!</f>
        <v>#REF!</v>
      </c>
      <c r="W20" s="330" t="e">
        <f>#REF!</f>
        <v>#REF!</v>
      </c>
    </row>
    <row r="21" spans="1:23" x14ac:dyDescent="0.25">
      <c r="A21" s="500"/>
      <c r="B21" s="498" t="s">
        <v>189</v>
      </c>
      <c r="C21" s="142">
        <f>'Hypothése des ventes'!$H$15</f>
        <v>21100</v>
      </c>
      <c r="D21" s="153"/>
      <c r="E21" s="115"/>
      <c r="F21" s="109"/>
      <c r="G21" s="112"/>
      <c r="H21" s="112"/>
      <c r="I21" s="180"/>
      <c r="J21" s="422"/>
      <c r="K21" s="428"/>
      <c r="L21" s="106"/>
      <c r="M21" s="189" t="e">
        <f>#REF!</f>
        <v>#REF!</v>
      </c>
      <c r="N21" s="331" t="e">
        <f>#REF!</f>
        <v>#REF!</v>
      </c>
      <c r="O21" s="332" t="e">
        <f>#REF!</f>
        <v>#REF!</v>
      </c>
      <c r="P21" s="332" t="e">
        <f>#REF!</f>
        <v>#REF!</v>
      </c>
      <c r="Q21" s="333" t="e">
        <f>#REF!</f>
        <v>#REF!</v>
      </c>
      <c r="R21" s="334" t="e">
        <f>#REF!</f>
        <v>#REF!</v>
      </c>
      <c r="S21" s="331" t="e">
        <f>#REF!</f>
        <v>#REF!</v>
      </c>
      <c r="T21" s="335" t="e">
        <f>#REF!</f>
        <v>#REF!</v>
      </c>
      <c r="U21" s="336" t="e">
        <f>#REF!</f>
        <v>#REF!</v>
      </c>
      <c r="V21" s="374" t="e">
        <f>#REF!</f>
        <v>#REF!</v>
      </c>
      <c r="W21" s="337" t="e">
        <f>#REF!</f>
        <v>#REF!</v>
      </c>
    </row>
    <row r="22" spans="1:23" x14ac:dyDescent="0.25">
      <c r="A22" s="501"/>
      <c r="B22" s="116" t="s">
        <v>190</v>
      </c>
      <c r="C22" s="117" t="e">
        <f>Q14+Q25+Q36+Q48</f>
        <v>#REF!</v>
      </c>
      <c r="D22" s="153"/>
      <c r="E22" s="115"/>
      <c r="F22" s="109"/>
      <c r="G22" s="112"/>
      <c r="H22" s="112"/>
      <c r="I22" s="110"/>
      <c r="J22" s="422"/>
      <c r="K22" s="432"/>
      <c r="L22" s="106"/>
      <c r="M22" s="189" t="e">
        <f>#REF!</f>
        <v>#REF!</v>
      </c>
      <c r="N22" s="323" t="e">
        <f>#REF!</f>
        <v>#REF!</v>
      </c>
      <c r="O22" s="392" t="e">
        <f>#REF!</f>
        <v>#REF!</v>
      </c>
      <c r="P22" s="324" t="e">
        <f>#REF!</f>
        <v>#REF!</v>
      </c>
      <c r="Q22" s="325" t="e">
        <f>#REF!</f>
        <v>#REF!</v>
      </c>
      <c r="R22" s="326" t="e">
        <f>#REF!</f>
        <v>#REF!</v>
      </c>
      <c r="S22" s="327" t="e">
        <f>#REF!</f>
        <v>#REF!</v>
      </c>
      <c r="T22" s="328" t="e">
        <f>#REF!</f>
        <v>#REF!</v>
      </c>
      <c r="U22" s="329" t="e">
        <f>#REF!</f>
        <v>#REF!</v>
      </c>
      <c r="V22" s="372" t="e">
        <f>#REF!</f>
        <v>#REF!</v>
      </c>
      <c r="W22" s="330" t="e">
        <f>#REF!</f>
        <v>#REF!</v>
      </c>
    </row>
    <row r="23" spans="1:23" x14ac:dyDescent="0.25">
      <c r="A23" s="501"/>
      <c r="B23" s="116" t="s">
        <v>191</v>
      </c>
      <c r="C23" s="117" t="e">
        <f>+U14+U25+U36+U48</f>
        <v>#REF!</v>
      </c>
      <c r="D23" s="153"/>
      <c r="E23" s="115"/>
      <c r="F23" s="109"/>
      <c r="G23" s="112"/>
      <c r="H23" s="112"/>
      <c r="I23" s="110"/>
      <c r="J23" s="422"/>
      <c r="K23" s="428"/>
      <c r="L23" s="106"/>
      <c r="M23" s="189" t="e">
        <f>#REF!</f>
        <v>#REF!</v>
      </c>
      <c r="N23" s="331" t="e">
        <f>#REF!</f>
        <v>#REF!</v>
      </c>
      <c r="O23" s="332" t="e">
        <f>#REF!</f>
        <v>#REF!</v>
      </c>
      <c r="P23" s="332" t="e">
        <f>#REF!</f>
        <v>#REF!</v>
      </c>
      <c r="Q23" s="333" t="e">
        <f>#REF!</f>
        <v>#REF!</v>
      </c>
      <c r="R23" s="334" t="e">
        <f>#REF!</f>
        <v>#REF!</v>
      </c>
      <c r="S23" s="331" t="e">
        <f>#REF!</f>
        <v>#REF!</v>
      </c>
      <c r="T23" s="335" t="e">
        <f>#REF!</f>
        <v>#REF!</v>
      </c>
      <c r="U23" s="336" t="e">
        <f>#REF!</f>
        <v>#REF!</v>
      </c>
      <c r="V23" s="374" t="e">
        <f>#REF!</f>
        <v>#REF!</v>
      </c>
      <c r="W23" s="337" t="e">
        <f>#REF!</f>
        <v>#REF!</v>
      </c>
    </row>
    <row r="24" spans="1:23" ht="15.75" thickBot="1" x14ac:dyDescent="0.3">
      <c r="A24" s="501"/>
      <c r="B24" s="116" t="s">
        <v>192</v>
      </c>
      <c r="C24" s="118" t="e">
        <f>+V14+V25+V36+V48</f>
        <v>#REF!</v>
      </c>
      <c r="D24" s="153"/>
      <c r="E24" s="115"/>
      <c r="F24" s="109"/>
      <c r="G24" s="112"/>
      <c r="H24" s="112"/>
      <c r="I24" s="110"/>
      <c r="J24" s="422"/>
      <c r="K24" s="427"/>
      <c r="L24" s="106"/>
      <c r="M24" s="190" t="e">
        <f>#REF!</f>
        <v>#REF!</v>
      </c>
      <c r="N24" s="338" t="e">
        <f>#REF!</f>
        <v>#REF!</v>
      </c>
      <c r="O24" s="393" t="e">
        <f>#REF!</f>
        <v>#REF!</v>
      </c>
      <c r="P24" s="339" t="e">
        <f>#REF!</f>
        <v>#REF!</v>
      </c>
      <c r="Q24" s="340" t="e">
        <f>#REF!</f>
        <v>#REF!</v>
      </c>
      <c r="R24" s="341" t="e">
        <f>#REF!</f>
        <v>#REF!</v>
      </c>
      <c r="S24" s="342" t="e">
        <f>#REF!</f>
        <v>#REF!</v>
      </c>
      <c r="T24" s="343" t="e">
        <f>#REF!</f>
        <v>#REF!</v>
      </c>
      <c r="U24" s="344" t="e">
        <f>#REF!</f>
        <v>#REF!</v>
      </c>
      <c r="V24" s="375" t="e">
        <f>#REF!</f>
        <v>#REF!</v>
      </c>
      <c r="W24" s="345" t="e">
        <f>#REF!</f>
        <v>#REF!</v>
      </c>
    </row>
    <row r="25" spans="1:23" ht="15.75" thickBot="1" x14ac:dyDescent="0.3">
      <c r="A25" s="501"/>
      <c r="B25" s="116" t="s">
        <v>193</v>
      </c>
      <c r="C25" s="119" t="e">
        <f>C24/C23</f>
        <v>#REF!</v>
      </c>
      <c r="D25" s="154"/>
      <c r="E25" s="115"/>
      <c r="F25" s="116"/>
      <c r="G25" s="112"/>
      <c r="H25" s="112"/>
      <c r="I25" s="110"/>
      <c r="J25" s="422"/>
      <c r="K25" s="428"/>
      <c r="L25" s="106"/>
      <c r="M25" s="56"/>
      <c r="N25" s="94" t="e">
        <f>SUM(N16:N24)</f>
        <v>#REF!</v>
      </c>
      <c r="O25" s="390" t="e">
        <f>AVERAGE(O16:O24)</f>
        <v>#REF!</v>
      </c>
      <c r="P25" s="57" t="e">
        <f>AVERAGE(P16:P24)</f>
        <v>#REF!</v>
      </c>
      <c r="Q25" s="102" t="e">
        <f>SUM(Q16:Q24)</f>
        <v>#REF!</v>
      </c>
      <c r="R25" s="103" t="e">
        <f>SUM(R16:R24)/(COUNTA(R16:R24)-COUNTIF(R16:R24,"0,00% "))</f>
        <v>#REF!</v>
      </c>
      <c r="S25" s="93" t="e">
        <f>SUM(S16:S24)</f>
        <v>#REF!</v>
      </c>
      <c r="T25" s="58" t="e">
        <f>SUM(T16:T24)/(COUNTA(T16:T24)-COUNTIF(T16:T24,"0,00% "))</f>
        <v>#REF!</v>
      </c>
      <c r="U25" s="95" t="e">
        <f>SUM(U16:U24)</f>
        <v>#REF!</v>
      </c>
      <c r="V25" s="95" t="e">
        <f>SUM(V16:V24)</f>
        <v>#REF!</v>
      </c>
      <c r="W25" s="89" t="e">
        <f>SUM(W16:W24)/(COUNTA(W16:W24)-COUNTIF(W16:W24,"0,00% "))</f>
        <v>#REF!</v>
      </c>
    </row>
    <row r="26" spans="1:23" ht="15.75" thickTop="1" x14ac:dyDescent="0.25">
      <c r="A26" s="501"/>
      <c r="B26" s="116" t="s">
        <v>194</v>
      </c>
      <c r="C26" s="117" t="e">
        <f>V36+V48</f>
        <v>#REF!</v>
      </c>
      <c r="D26" s="155"/>
      <c r="E26" s="120"/>
      <c r="F26" s="109"/>
      <c r="G26" s="112"/>
      <c r="H26" s="112"/>
      <c r="I26" s="110"/>
      <c r="J26" s="422"/>
      <c r="K26" s="428"/>
      <c r="L26" s="106"/>
      <c r="M26" s="192" t="e">
        <f>#REF!</f>
        <v>#REF!</v>
      </c>
      <c r="N26" s="193" t="e">
        <f>#REF!</f>
        <v>#REF!</v>
      </c>
      <c r="O26" s="387" t="e">
        <f>#REF!</f>
        <v>#REF!</v>
      </c>
      <c r="P26" s="387" t="e">
        <f>#REF!</f>
        <v>#REF!</v>
      </c>
      <c r="Q26" s="200" t="e">
        <f>#REF!</f>
        <v>#REF!</v>
      </c>
      <c r="R26" s="195" t="e">
        <f>#REF!</f>
        <v>#REF!</v>
      </c>
      <c r="S26" s="194" t="e">
        <f>#REF!</f>
        <v>#REF!</v>
      </c>
      <c r="T26" s="195" t="e">
        <f>#REF!</f>
        <v>#REF!</v>
      </c>
      <c r="U26" s="194" t="e">
        <f>#REF!</f>
        <v>#REF!</v>
      </c>
      <c r="V26" s="194" t="e">
        <f>#REF!</f>
        <v>#REF!</v>
      </c>
      <c r="W26" s="196" t="e">
        <f>#REF!</f>
        <v>#REF!</v>
      </c>
    </row>
    <row r="27" spans="1:23" x14ac:dyDescent="0.25">
      <c r="A27" s="501"/>
      <c r="B27" s="116" t="s">
        <v>195</v>
      </c>
      <c r="C27" s="119" t="e">
        <f>C26/(U36+U48)</f>
        <v>#REF!</v>
      </c>
      <c r="D27" s="153"/>
      <c r="E27" s="115"/>
      <c r="F27" s="109"/>
      <c r="G27" s="112"/>
      <c r="H27" s="112"/>
      <c r="I27" s="110"/>
      <c r="J27" s="422"/>
      <c r="K27" s="428"/>
      <c r="L27" s="106"/>
      <c r="M27" s="197" t="e">
        <f>#REF!</f>
        <v>#REF!</v>
      </c>
      <c r="N27" s="346" t="e">
        <f>#REF!</f>
        <v>#REF!</v>
      </c>
      <c r="O27" s="388" t="e">
        <f>#REF!</f>
        <v>#REF!</v>
      </c>
      <c r="P27" s="347" t="e">
        <f>#REF!</f>
        <v>#REF!</v>
      </c>
      <c r="Q27" s="348" t="e">
        <f>#REF!</f>
        <v>#REF!</v>
      </c>
      <c r="R27" s="349" t="e">
        <f>#REF!</f>
        <v>#REF!</v>
      </c>
      <c r="S27" s="350" t="e">
        <f>#REF!</f>
        <v>#REF!</v>
      </c>
      <c r="T27" s="351" t="e">
        <f>#REF!</f>
        <v>#REF!</v>
      </c>
      <c r="U27" s="352" t="e">
        <f>#REF!</f>
        <v>#REF!</v>
      </c>
      <c r="V27" s="376" t="e">
        <f>#REF!</f>
        <v>#REF!</v>
      </c>
      <c r="W27" s="377" t="e">
        <f>#REF!</f>
        <v>#REF!</v>
      </c>
    </row>
    <row r="28" spans="1:23" x14ac:dyDescent="0.25">
      <c r="A28" s="501"/>
      <c r="B28" s="116" t="s">
        <v>196</v>
      </c>
      <c r="C28" s="117" t="e">
        <f>V14+V25</f>
        <v>#REF!</v>
      </c>
      <c r="D28" s="156"/>
      <c r="E28" s="115"/>
      <c r="F28" s="116"/>
      <c r="G28" s="113"/>
      <c r="H28" s="113"/>
      <c r="I28" s="178"/>
      <c r="J28" s="423"/>
      <c r="K28" s="431"/>
      <c r="L28" s="106"/>
      <c r="M28" s="197" t="e">
        <f>#REF!</f>
        <v>#REF!</v>
      </c>
      <c r="N28" s="355" t="e">
        <f>#REF!</f>
        <v>#REF!</v>
      </c>
      <c r="O28" s="356" t="e">
        <f>#REF!</f>
        <v>#REF!</v>
      </c>
      <c r="P28" s="356" t="e">
        <f>#REF!</f>
        <v>#REF!</v>
      </c>
      <c r="Q28" s="357" t="e">
        <f>#REF!</f>
        <v>#REF!</v>
      </c>
      <c r="R28" s="358" t="e">
        <f>#REF!</f>
        <v>#REF!</v>
      </c>
      <c r="S28" s="355" t="e">
        <f>#REF!</f>
        <v>#REF!</v>
      </c>
      <c r="T28" s="359" t="e">
        <f>#REF!</f>
        <v>#REF!</v>
      </c>
      <c r="U28" s="360" t="e">
        <f>#REF!</f>
        <v>#REF!</v>
      </c>
      <c r="V28" s="378" t="e">
        <f>#REF!</f>
        <v>#REF!</v>
      </c>
      <c r="W28" s="362" t="e">
        <f>#REF!</f>
        <v>#REF!</v>
      </c>
    </row>
    <row r="29" spans="1:23" ht="15.75" thickBot="1" x14ac:dyDescent="0.3">
      <c r="A29" s="502"/>
      <c r="B29" s="499" t="s">
        <v>197</v>
      </c>
      <c r="C29" s="121" t="e">
        <f>C28/(U14+U25)</f>
        <v>#REF!</v>
      </c>
      <c r="D29" s="153"/>
      <c r="E29" s="115"/>
      <c r="F29" s="116"/>
      <c r="G29" s="113"/>
      <c r="H29" s="111"/>
      <c r="I29" s="178"/>
      <c r="J29" s="423"/>
      <c r="K29" s="429"/>
      <c r="L29" s="106"/>
      <c r="M29" s="197" t="e">
        <f>#REF!</f>
        <v>#REF!</v>
      </c>
      <c r="N29" s="346" t="e">
        <f>#REF!</f>
        <v>#REF!</v>
      </c>
      <c r="O29" s="388" t="e">
        <f>#REF!</f>
        <v>#REF!</v>
      </c>
      <c r="P29" s="347" t="e">
        <f>#REF!</f>
        <v>#REF!</v>
      </c>
      <c r="Q29" s="348" t="e">
        <f>#REF!</f>
        <v>#REF!</v>
      </c>
      <c r="R29" s="349" t="e">
        <f>#REF!</f>
        <v>#REF!</v>
      </c>
      <c r="S29" s="350" t="e">
        <f>#REF!</f>
        <v>#REF!</v>
      </c>
      <c r="T29" s="351" t="e">
        <f>#REF!</f>
        <v>#REF!</v>
      </c>
      <c r="U29" s="352" t="e">
        <f>#REF!</f>
        <v>#REF!</v>
      </c>
      <c r="V29" s="376" t="e">
        <f>#REF!</f>
        <v>#REF!</v>
      </c>
      <c r="W29" s="354" t="e">
        <f>#REF!</f>
        <v>#REF!</v>
      </c>
    </row>
    <row r="30" spans="1:23" ht="15.75" thickBot="1" x14ac:dyDescent="0.3">
      <c r="A30" s="115"/>
      <c r="B30" s="4"/>
      <c r="C30" s="4"/>
      <c r="D30" s="153"/>
      <c r="E30" s="115"/>
      <c r="F30" s="116"/>
      <c r="G30" s="113"/>
      <c r="H30" s="166" t="s">
        <v>186</v>
      </c>
      <c r="I30" s="171">
        <f>'Hypothése des ventes'!G9/2</f>
        <v>5064</v>
      </c>
      <c r="J30" s="424" t="e">
        <f>IF(K30="!!!!",0,K30)</f>
        <v>#REF!</v>
      </c>
      <c r="K30" s="430" t="e">
        <f>GETPIVOTDATA("∑.PA Remisé",#REF!)</f>
        <v>#REF!</v>
      </c>
      <c r="L30" s="183"/>
      <c r="M30" s="197" t="e">
        <f>#REF!</f>
        <v>#REF!</v>
      </c>
      <c r="N30" s="355" t="e">
        <f>#REF!</f>
        <v>#REF!</v>
      </c>
      <c r="O30" s="356" t="e">
        <f>#REF!</f>
        <v>#REF!</v>
      </c>
      <c r="P30" s="356" t="e">
        <f>#REF!</f>
        <v>#REF!</v>
      </c>
      <c r="Q30" s="357" t="e">
        <f>#REF!</f>
        <v>#REF!</v>
      </c>
      <c r="R30" s="358" t="e">
        <f>#REF!</f>
        <v>#REF!</v>
      </c>
      <c r="S30" s="355" t="e">
        <f>#REF!</f>
        <v>#REF!</v>
      </c>
      <c r="T30" s="359" t="e">
        <f>#REF!</f>
        <v>#REF!</v>
      </c>
      <c r="U30" s="360" t="e">
        <f>#REF!</f>
        <v>#REF!</v>
      </c>
      <c r="V30" s="378" t="e">
        <f>#REF!</f>
        <v>#REF!</v>
      </c>
      <c r="W30" s="362" t="e">
        <f>#REF!</f>
        <v>#REF!</v>
      </c>
    </row>
    <row r="31" spans="1:23" x14ac:dyDescent="0.25">
      <c r="A31" s="115"/>
      <c r="B31" s="4"/>
      <c r="C31" s="4"/>
      <c r="D31" s="153"/>
      <c r="E31" s="115"/>
      <c r="F31" s="162"/>
      <c r="G31" s="113"/>
      <c r="H31" s="177" t="s">
        <v>225</v>
      </c>
      <c r="I31" s="181" t="e">
        <f>I30-J30</f>
        <v>#REF!</v>
      </c>
      <c r="J31" s="423"/>
      <c r="K31" s="429"/>
      <c r="L31" s="111"/>
      <c r="M31" s="197" t="e">
        <f>#REF!</f>
        <v>#REF!</v>
      </c>
      <c r="N31" s="346" t="e">
        <f>#REF!</f>
        <v>#REF!</v>
      </c>
      <c r="O31" s="388" t="e">
        <f>#REF!</f>
        <v>#REF!</v>
      </c>
      <c r="P31" s="347" t="e">
        <f>#REF!</f>
        <v>#REF!</v>
      </c>
      <c r="Q31" s="348" t="e">
        <f>#REF!</f>
        <v>#REF!</v>
      </c>
      <c r="R31" s="349" t="e">
        <f>#REF!</f>
        <v>#REF!</v>
      </c>
      <c r="S31" s="350" t="e">
        <f>#REF!</f>
        <v>#REF!</v>
      </c>
      <c r="T31" s="351" t="e">
        <f>#REF!</f>
        <v>#REF!</v>
      </c>
      <c r="U31" s="352" t="e">
        <f>#REF!</f>
        <v>#REF!</v>
      </c>
      <c r="V31" s="376" t="e">
        <f>#REF!</f>
        <v>#REF!</v>
      </c>
      <c r="W31" s="354" t="e">
        <f>#REF!</f>
        <v>#REF!</v>
      </c>
    </row>
    <row r="32" spans="1:23" x14ac:dyDescent="0.25">
      <c r="A32" s="115"/>
      <c r="B32" s="4"/>
      <c r="C32" s="115"/>
      <c r="D32" s="153"/>
      <c r="E32" s="115"/>
      <c r="F32" s="162"/>
      <c r="G32" s="113"/>
      <c r="H32" s="145"/>
      <c r="I32" s="149"/>
      <c r="J32" s="423"/>
      <c r="K32" s="429"/>
      <c r="L32" s="106"/>
      <c r="M32" s="197" t="e">
        <f>#REF!</f>
        <v>#REF!</v>
      </c>
      <c r="N32" s="355" t="e">
        <f>#REF!</f>
        <v>#REF!</v>
      </c>
      <c r="O32" s="356" t="e">
        <f>#REF!</f>
        <v>#REF!</v>
      </c>
      <c r="P32" s="356" t="e">
        <f>#REF!</f>
        <v>#REF!</v>
      </c>
      <c r="Q32" s="357" t="e">
        <f>#REF!</f>
        <v>#REF!</v>
      </c>
      <c r="R32" s="358" t="e">
        <f>#REF!</f>
        <v>#REF!</v>
      </c>
      <c r="S32" s="355" t="e">
        <f>#REF!</f>
        <v>#REF!</v>
      </c>
      <c r="T32" s="359" t="e">
        <f>#REF!</f>
        <v>#REF!</v>
      </c>
      <c r="U32" s="360" t="e">
        <f>#REF!</f>
        <v>#REF!</v>
      </c>
      <c r="V32" s="378" t="e">
        <f>#REF!</f>
        <v>#REF!</v>
      </c>
      <c r="W32" s="362" t="e">
        <f>#REF!</f>
        <v>#REF!</v>
      </c>
    </row>
    <row r="33" spans="1:23" x14ac:dyDescent="0.25">
      <c r="A33" s="115"/>
      <c r="B33" s="4"/>
      <c r="C33" s="115"/>
      <c r="D33" s="153"/>
      <c r="E33" s="115"/>
      <c r="F33" s="163"/>
      <c r="G33" s="113"/>
      <c r="H33" s="115"/>
      <c r="I33" s="182"/>
      <c r="J33" s="423"/>
      <c r="K33" s="429"/>
      <c r="L33" s="106"/>
      <c r="M33" s="197" t="e">
        <f>#REF!</f>
        <v>#REF!</v>
      </c>
      <c r="N33" s="346" t="e">
        <f>#REF!</f>
        <v>#REF!</v>
      </c>
      <c r="O33" s="388" t="e">
        <f>#REF!</f>
        <v>#REF!</v>
      </c>
      <c r="P33" s="347" t="e">
        <f>#REF!</f>
        <v>#REF!</v>
      </c>
      <c r="Q33" s="348" t="e">
        <f>#REF!</f>
        <v>#REF!</v>
      </c>
      <c r="R33" s="349" t="e">
        <f>#REF!</f>
        <v>#REF!</v>
      </c>
      <c r="S33" s="350" t="e">
        <f>#REF!</f>
        <v>#REF!</v>
      </c>
      <c r="T33" s="351" t="e">
        <f>#REF!</f>
        <v>#REF!</v>
      </c>
      <c r="U33" s="352" t="e">
        <f>#REF!</f>
        <v>#REF!</v>
      </c>
      <c r="V33" s="376" t="e">
        <f>#REF!</f>
        <v>#REF!</v>
      </c>
      <c r="W33" s="354" t="e">
        <f>#REF!</f>
        <v>#REF!</v>
      </c>
    </row>
    <row r="34" spans="1:23" x14ac:dyDescent="0.25">
      <c r="A34" s="115"/>
      <c r="B34" s="115"/>
      <c r="C34" s="115"/>
      <c r="D34" s="153"/>
      <c r="E34" s="115"/>
      <c r="F34" s="153"/>
      <c r="G34" s="115"/>
      <c r="H34" s="113"/>
      <c r="I34" s="146"/>
      <c r="J34" s="423"/>
      <c r="K34" s="431"/>
      <c r="L34" s="111"/>
      <c r="M34" s="197" t="e">
        <f>#REF!</f>
        <v>#REF!</v>
      </c>
      <c r="N34" s="355" t="e">
        <f>#REF!</f>
        <v>#REF!</v>
      </c>
      <c r="O34" s="356" t="e">
        <f>#REF!</f>
        <v>#REF!</v>
      </c>
      <c r="P34" s="356" t="e">
        <f>#REF!</f>
        <v>#REF!</v>
      </c>
      <c r="Q34" s="357" t="e">
        <f>#REF!</f>
        <v>#REF!</v>
      </c>
      <c r="R34" s="358" t="e">
        <f>#REF!</f>
        <v>#REF!</v>
      </c>
      <c r="S34" s="355" t="e">
        <f>#REF!</f>
        <v>#REF!</v>
      </c>
      <c r="T34" s="359" t="e">
        <f>#REF!</f>
        <v>#REF!</v>
      </c>
      <c r="U34" s="360" t="e">
        <f>#REF!</f>
        <v>#REF!</v>
      </c>
      <c r="V34" s="378" t="e">
        <f>#REF!</f>
        <v>#REF!</v>
      </c>
      <c r="W34" s="362" t="e">
        <f>#REF!</f>
        <v>#REF!</v>
      </c>
    </row>
    <row r="35" spans="1:23" ht="15.75" thickBot="1" x14ac:dyDescent="0.3">
      <c r="A35" s="115"/>
      <c r="B35" s="4"/>
      <c r="C35" s="115"/>
      <c r="D35" s="153"/>
      <c r="E35" s="116"/>
      <c r="F35" s="164"/>
      <c r="G35" s="115"/>
      <c r="H35" s="122"/>
      <c r="I35" s="146"/>
      <c r="J35" s="423"/>
      <c r="K35" s="428"/>
      <c r="L35" s="106"/>
      <c r="M35" s="198" t="e">
        <f>#REF!</f>
        <v>#REF!</v>
      </c>
      <c r="N35" s="363" t="e">
        <f>#REF!</f>
        <v>#REF!</v>
      </c>
      <c r="O35" s="389" t="e">
        <f>#REF!</f>
        <v>#REF!</v>
      </c>
      <c r="P35" s="364" t="e">
        <f>#REF!</f>
        <v>#REF!</v>
      </c>
      <c r="Q35" s="365" t="e">
        <f>#REF!</f>
        <v>#REF!</v>
      </c>
      <c r="R35" s="366" t="e">
        <f>#REF!</f>
        <v>#REF!</v>
      </c>
      <c r="S35" s="367" t="e">
        <f>#REF!</f>
        <v>#REF!</v>
      </c>
      <c r="T35" s="368" t="e">
        <f>#REF!</f>
        <v>#REF!</v>
      </c>
      <c r="U35" s="369" t="e">
        <f>#REF!</f>
        <v>#REF!</v>
      </c>
      <c r="V35" s="379" t="e">
        <f>#REF!</f>
        <v>#REF!</v>
      </c>
      <c r="W35" s="371" t="e">
        <f>#REF!</f>
        <v>#REF!</v>
      </c>
    </row>
    <row r="36" spans="1:23" ht="15.75" thickBot="1" x14ac:dyDescent="0.3">
      <c r="A36" s="115"/>
      <c r="B36" s="4"/>
      <c r="C36" s="115"/>
      <c r="D36" s="153"/>
      <c r="E36" s="174" t="s">
        <v>184</v>
      </c>
      <c r="F36" s="173">
        <f>('Hypothése des ventes'!G9+'Hypothése des ventes'!M9)/2</f>
        <v>10972</v>
      </c>
      <c r="G36" s="115"/>
      <c r="H36" s="113"/>
      <c r="I36" s="146"/>
      <c r="J36" s="423"/>
      <c r="K36" s="428"/>
      <c r="L36" s="106"/>
      <c r="M36" s="56"/>
      <c r="N36" s="94" t="e">
        <f>SUM(N27:N35)</f>
        <v>#REF!</v>
      </c>
      <c r="O36" s="485" t="e">
        <f>AVERAGE(O27:O35)</f>
        <v>#REF!</v>
      </c>
      <c r="P36" s="57" t="e">
        <f>AVERAGE(P27:P35)</f>
        <v>#REF!</v>
      </c>
      <c r="Q36" s="102" t="e">
        <f>SUM(Q27:Q35)</f>
        <v>#REF!</v>
      </c>
      <c r="R36" s="103" t="e">
        <f>SUM(R27:R35)/(COUNTA(R27:R35)-COUNTIF(R27:R35,"0,00% "))</f>
        <v>#REF!</v>
      </c>
      <c r="S36" s="93" t="e">
        <f>SUM(S27:S35)</f>
        <v>#REF!</v>
      </c>
      <c r="T36" s="58" t="e">
        <f>SUM(T27:T35)/(COUNTA(T27:T35)-COUNTIF(T27:T35,"0,00% "))</f>
        <v>#REF!</v>
      </c>
      <c r="U36" s="95" t="e">
        <f>SUM(U27:U35)</f>
        <v>#REF!</v>
      </c>
      <c r="V36" s="95" t="e">
        <f>SUM(V27:V35)</f>
        <v>#REF!</v>
      </c>
      <c r="W36" s="89" t="e">
        <f>SUM(W27:W35)/(COUNTA(W27:W35)-COUNTIF(W27:W35,"0,00% "))</f>
        <v>#REF!</v>
      </c>
    </row>
    <row r="37" spans="1:23" ht="15.75" thickBot="1" x14ac:dyDescent="0.3">
      <c r="A37" s="115"/>
      <c r="B37" s="4"/>
      <c r="C37" s="115"/>
      <c r="D37" s="115"/>
      <c r="E37" s="144"/>
      <c r="F37" s="164"/>
      <c r="G37" s="115"/>
      <c r="H37" s="113"/>
      <c r="I37" s="146"/>
      <c r="J37" s="423"/>
      <c r="K37" s="428"/>
      <c r="L37" s="106"/>
      <c r="M37" s="530" t="e">
        <f>#REF!</f>
        <v>#REF!</v>
      </c>
      <c r="N37" s="531" t="e">
        <f>#REF!</f>
        <v>#REF!</v>
      </c>
      <c r="O37" s="532" t="e">
        <f>#REF!</f>
        <v>#REF!</v>
      </c>
      <c r="P37" s="532" t="e">
        <f>#REF!</f>
        <v>#REF!</v>
      </c>
      <c r="Q37" s="533" t="e">
        <f>#REF!</f>
        <v>#REF!</v>
      </c>
      <c r="R37" s="534" t="e">
        <f>#REF!</f>
        <v>#REF!</v>
      </c>
      <c r="S37" s="535" t="e">
        <f>#REF!</f>
        <v>#REF!</v>
      </c>
      <c r="T37" s="534" t="e">
        <f>#REF!</f>
        <v>#REF!</v>
      </c>
      <c r="U37" s="535" t="e">
        <f>#REF!</f>
        <v>#REF!</v>
      </c>
      <c r="V37" s="535" t="e">
        <f>#REF!</f>
        <v>#REF!</v>
      </c>
      <c r="W37" s="536" t="e">
        <f>#REF!</f>
        <v>#REF!</v>
      </c>
    </row>
    <row r="38" spans="1:23" x14ac:dyDescent="0.25">
      <c r="A38" s="115"/>
      <c r="B38" s="4"/>
      <c r="C38" s="115"/>
      <c r="D38" s="115"/>
      <c r="E38" s="111"/>
      <c r="F38" s="164"/>
      <c r="G38" s="115"/>
      <c r="H38" s="113"/>
      <c r="I38" s="146"/>
      <c r="J38" s="423"/>
      <c r="K38" s="428"/>
      <c r="L38" s="106"/>
      <c r="M38" s="550" t="e">
        <f>#REF!</f>
        <v>#REF!</v>
      </c>
      <c r="N38" s="551" t="e">
        <f>#REF!</f>
        <v>#REF!</v>
      </c>
      <c r="O38" s="552" t="e">
        <f>#REF!</f>
        <v>#REF!</v>
      </c>
      <c r="P38" s="553" t="e">
        <f>#REF!</f>
        <v>#REF!</v>
      </c>
      <c r="Q38" s="554" t="e">
        <f>#REF!</f>
        <v>#REF!</v>
      </c>
      <c r="R38" s="555" t="e">
        <f>#REF!</f>
        <v>#REF!</v>
      </c>
      <c r="S38" s="556" t="e">
        <f>#REF!</f>
        <v>#REF!</v>
      </c>
      <c r="T38" s="557" t="e">
        <f>#REF!</f>
        <v>#REF!</v>
      </c>
      <c r="U38" s="558" t="e">
        <f>#REF!</f>
        <v>#REF!</v>
      </c>
      <c r="V38" s="559" t="e">
        <f>#REF!</f>
        <v>#REF!</v>
      </c>
      <c r="W38" s="560" t="e">
        <f>#REF!</f>
        <v>#REF!</v>
      </c>
    </row>
    <row r="39" spans="1:23" x14ac:dyDescent="0.25">
      <c r="A39" s="115"/>
      <c r="B39" s="4"/>
      <c r="C39" s="115"/>
      <c r="D39" s="115"/>
      <c r="E39" s="115"/>
      <c r="F39" s="111"/>
      <c r="G39" s="111"/>
      <c r="H39" s="159"/>
      <c r="I39" s="146"/>
      <c r="J39" s="423"/>
      <c r="K39" s="428"/>
      <c r="L39" s="106"/>
      <c r="M39" s="520" t="e">
        <f>#REF!</f>
        <v>#REF!</v>
      </c>
      <c r="N39" s="543" t="e">
        <f>#REF!</f>
        <v>#REF!</v>
      </c>
      <c r="O39" s="544" t="e">
        <f>#REF!</f>
        <v>#REF!</v>
      </c>
      <c r="P39" s="544" t="e">
        <f>#REF!</f>
        <v>#REF!</v>
      </c>
      <c r="Q39" s="545" t="e">
        <f>#REF!</f>
        <v>#REF!</v>
      </c>
      <c r="R39" s="546" t="e">
        <f>#REF!</f>
        <v>#REF!</v>
      </c>
      <c r="S39" s="543" t="e">
        <f>#REF!</f>
        <v>#REF!</v>
      </c>
      <c r="T39" s="547" t="e">
        <f>#REF!</f>
        <v>#REF!</v>
      </c>
      <c r="U39" s="548" t="e">
        <f>#REF!</f>
        <v>#REF!</v>
      </c>
      <c r="V39" s="549" t="e">
        <f>#REF!</f>
        <v>#REF!</v>
      </c>
      <c r="W39" s="561" t="e">
        <f>#REF!</f>
        <v>#REF!</v>
      </c>
    </row>
    <row r="40" spans="1:23" ht="15.75" thickBot="1" x14ac:dyDescent="0.3">
      <c r="A40" s="115"/>
      <c r="B40" s="4"/>
      <c r="C40" s="115"/>
      <c r="D40" s="115"/>
      <c r="E40" s="115"/>
      <c r="F40" s="111"/>
      <c r="G40" s="111"/>
      <c r="H40" s="159"/>
      <c r="I40" s="146"/>
      <c r="J40" s="423"/>
      <c r="K40" s="431"/>
      <c r="L40" s="111"/>
      <c r="M40" s="520" t="e">
        <f>#REF!</f>
        <v>#REF!</v>
      </c>
      <c r="N40" s="537" t="e">
        <f>#REF!</f>
        <v>#REF!</v>
      </c>
      <c r="O40" s="538" t="e">
        <f>#REF!</f>
        <v>#REF!</v>
      </c>
      <c r="P40" s="511" t="e">
        <f>#REF!</f>
        <v>#REF!</v>
      </c>
      <c r="Q40" s="539" t="e">
        <f>#REF!</f>
        <v>#REF!</v>
      </c>
      <c r="R40" s="513" t="e">
        <f>#REF!</f>
        <v>#REF!</v>
      </c>
      <c r="S40" s="512" t="e">
        <f>#REF!</f>
        <v>#REF!</v>
      </c>
      <c r="T40" s="540" t="e">
        <f>#REF!</f>
        <v>#REF!</v>
      </c>
      <c r="U40" s="541" t="e">
        <f>#REF!</f>
        <v>#REF!</v>
      </c>
      <c r="V40" s="542" t="e">
        <f>#REF!</f>
        <v>#REF!</v>
      </c>
      <c r="W40" s="521" t="e">
        <f>#REF!</f>
        <v>#REF!</v>
      </c>
    </row>
    <row r="41" spans="1:23" ht="15.75" thickBot="1" x14ac:dyDescent="0.3">
      <c r="A41" s="115"/>
      <c r="B41" s="4"/>
      <c r="C41" s="115"/>
      <c r="D41" s="115"/>
      <c r="E41" s="115"/>
      <c r="F41" s="111"/>
      <c r="G41" s="111"/>
      <c r="H41" s="167" t="s">
        <v>188</v>
      </c>
      <c r="I41" s="170">
        <f>'Hypothése des ventes'!M9/2</f>
        <v>5908</v>
      </c>
      <c r="J41" s="424" t="e">
        <f>IF(K41="!!!!",0,K41)</f>
        <v>#REF!</v>
      </c>
      <c r="K41" s="433" t="e">
        <f>GETPIVOTDATA("∑.PA Remisé",#REF!)</f>
        <v>#REF!</v>
      </c>
      <c r="L41" s="183"/>
      <c r="M41" s="520" t="e">
        <f>#REF!</f>
        <v>#REF!</v>
      </c>
      <c r="N41" s="543" t="e">
        <f>#REF!</f>
        <v>#REF!</v>
      </c>
      <c r="O41" s="544" t="e">
        <f>#REF!</f>
        <v>#REF!</v>
      </c>
      <c r="P41" s="544" t="e">
        <f>#REF!</f>
        <v>#REF!</v>
      </c>
      <c r="Q41" s="545" t="e">
        <f>#REF!</f>
        <v>#REF!</v>
      </c>
      <c r="R41" s="546" t="e">
        <f>#REF!</f>
        <v>#REF!</v>
      </c>
      <c r="S41" s="543" t="e">
        <f>#REF!</f>
        <v>#REF!</v>
      </c>
      <c r="T41" s="547" t="e">
        <f>#REF!</f>
        <v>#REF!</v>
      </c>
      <c r="U41" s="548" t="e">
        <f>#REF!</f>
        <v>#REF!</v>
      </c>
      <c r="V41" s="549" t="e">
        <f>#REF!</f>
        <v>#REF!</v>
      </c>
      <c r="W41" s="561" t="e">
        <f>#REF!</f>
        <v>#REF!</v>
      </c>
    </row>
    <row r="42" spans="1:23" x14ac:dyDescent="0.25">
      <c r="A42" s="115"/>
      <c r="B42" s="4"/>
      <c r="C42" s="115"/>
      <c r="D42" s="115"/>
      <c r="E42" s="115"/>
      <c r="F42" s="111"/>
      <c r="G42" s="111"/>
      <c r="H42" s="177" t="s">
        <v>225</v>
      </c>
      <c r="I42" s="181" t="e">
        <f>I41-J41</f>
        <v>#REF!</v>
      </c>
      <c r="J42" s="423"/>
      <c r="K42" s="431"/>
      <c r="L42" s="111"/>
      <c r="M42" s="520" t="e">
        <f>#REF!</f>
        <v>#REF!</v>
      </c>
      <c r="N42" s="537" t="e">
        <f>#REF!</f>
        <v>#REF!</v>
      </c>
      <c r="O42" s="538" t="e">
        <f>#REF!</f>
        <v>#REF!</v>
      </c>
      <c r="P42" s="511" t="e">
        <f>#REF!</f>
        <v>#REF!</v>
      </c>
      <c r="Q42" s="539" t="e">
        <f>#REF!</f>
        <v>#REF!</v>
      </c>
      <c r="R42" s="513" t="e">
        <f>#REF!</f>
        <v>#REF!</v>
      </c>
      <c r="S42" s="512" t="e">
        <f>#REF!</f>
        <v>#REF!</v>
      </c>
      <c r="T42" s="540" t="e">
        <f>#REF!</f>
        <v>#REF!</v>
      </c>
      <c r="U42" s="541" t="e">
        <f>#REF!</f>
        <v>#REF!</v>
      </c>
      <c r="V42" s="542" t="e">
        <f>#REF!</f>
        <v>#REF!</v>
      </c>
      <c r="W42" s="521" t="e">
        <f>#REF!</f>
        <v>#REF!</v>
      </c>
    </row>
    <row r="43" spans="1:23" x14ac:dyDescent="0.25">
      <c r="A43" s="115"/>
      <c r="B43" s="4"/>
      <c r="C43" s="115"/>
      <c r="D43" s="115"/>
      <c r="E43" s="115"/>
      <c r="F43" s="111"/>
      <c r="G43" s="111"/>
      <c r="H43" s="147"/>
      <c r="I43" s="149"/>
      <c r="J43" s="423"/>
      <c r="K43" s="431"/>
      <c r="L43" s="111"/>
      <c r="M43" s="520" t="e">
        <f>#REF!</f>
        <v>#REF!</v>
      </c>
      <c r="N43" s="543" t="e">
        <f>#REF!</f>
        <v>#REF!</v>
      </c>
      <c r="O43" s="544" t="e">
        <f>#REF!</f>
        <v>#REF!</v>
      </c>
      <c r="P43" s="544" t="e">
        <f>#REF!</f>
        <v>#REF!</v>
      </c>
      <c r="Q43" s="545" t="e">
        <f>#REF!</f>
        <v>#REF!</v>
      </c>
      <c r="R43" s="546" t="e">
        <f>#REF!</f>
        <v>#REF!</v>
      </c>
      <c r="S43" s="543" t="e">
        <f>#REF!</f>
        <v>#REF!</v>
      </c>
      <c r="T43" s="547" t="e">
        <f>#REF!</f>
        <v>#REF!</v>
      </c>
      <c r="U43" s="548" t="e">
        <f>#REF!</f>
        <v>#REF!</v>
      </c>
      <c r="V43" s="549" t="e">
        <f>#REF!</f>
        <v>#REF!</v>
      </c>
      <c r="W43" s="561" t="e">
        <f>#REF!</f>
        <v>#REF!</v>
      </c>
    </row>
    <row r="44" spans="1:23" x14ac:dyDescent="0.25">
      <c r="A44" s="115"/>
      <c r="B44" s="4"/>
      <c r="C44" s="115"/>
      <c r="D44" s="115"/>
      <c r="E44" s="115"/>
      <c r="F44" s="111"/>
      <c r="G44" s="111"/>
      <c r="H44" s="115"/>
      <c r="I44" s="130"/>
      <c r="J44" s="423"/>
      <c r="K44" s="434"/>
      <c r="L44" s="111"/>
      <c r="M44" s="520" t="e">
        <f>#REF!</f>
        <v>#REF!</v>
      </c>
      <c r="N44" s="537" t="e">
        <f>#REF!</f>
        <v>#REF!</v>
      </c>
      <c r="O44" s="538" t="e">
        <f>#REF!</f>
        <v>#REF!</v>
      </c>
      <c r="P44" s="511" t="e">
        <f>#REF!</f>
        <v>#REF!</v>
      </c>
      <c r="Q44" s="539" t="e">
        <f>#REF!</f>
        <v>#REF!</v>
      </c>
      <c r="R44" s="513" t="e">
        <f>#REF!</f>
        <v>#REF!</v>
      </c>
      <c r="S44" s="512" t="e">
        <f>#REF!</f>
        <v>#REF!</v>
      </c>
      <c r="T44" s="540" t="e">
        <f>#REF!</f>
        <v>#REF!</v>
      </c>
      <c r="U44" s="541" t="e">
        <f>#REF!</f>
        <v>#REF!</v>
      </c>
      <c r="V44" s="542" t="e">
        <f>#REF!</f>
        <v>#REF!</v>
      </c>
      <c r="W44" s="521" t="e">
        <f>#REF!</f>
        <v>#REF!</v>
      </c>
    </row>
    <row r="45" spans="1:23" x14ac:dyDescent="0.25">
      <c r="A45" s="115"/>
      <c r="B45" s="4"/>
      <c r="C45" s="4"/>
      <c r="D45" s="4"/>
      <c r="E45" s="4"/>
      <c r="F45" s="106"/>
      <c r="G45" s="106"/>
      <c r="H45" s="4"/>
      <c r="I45" s="97"/>
      <c r="J45" s="422"/>
      <c r="K45" s="431"/>
      <c r="L45" s="111"/>
      <c r="M45" s="520" t="e">
        <f>#REF!</f>
        <v>#REF!</v>
      </c>
      <c r="N45" s="543" t="e">
        <f>#REF!</f>
        <v>#REF!</v>
      </c>
      <c r="O45" s="544" t="e">
        <f>#REF!</f>
        <v>#REF!</v>
      </c>
      <c r="P45" s="544" t="e">
        <f>#REF!</f>
        <v>#REF!</v>
      </c>
      <c r="Q45" s="545" t="e">
        <f>#REF!</f>
        <v>#REF!</v>
      </c>
      <c r="R45" s="546" t="e">
        <f>#REF!</f>
        <v>#REF!</v>
      </c>
      <c r="S45" s="543" t="e">
        <f>#REF!</f>
        <v>#REF!</v>
      </c>
      <c r="T45" s="547" t="e">
        <f>#REF!</f>
        <v>#REF!</v>
      </c>
      <c r="U45" s="548" t="e">
        <f>#REF!</f>
        <v>#REF!</v>
      </c>
      <c r="V45" s="549" t="e">
        <f>#REF!</f>
        <v>#REF!</v>
      </c>
      <c r="W45" s="561" t="e">
        <f>#REF!</f>
        <v>#REF!</v>
      </c>
    </row>
    <row r="46" spans="1:23" x14ac:dyDescent="0.25">
      <c r="A46" s="115"/>
      <c r="B46" s="4"/>
      <c r="C46" s="4"/>
      <c r="D46" s="4"/>
      <c r="E46" s="4"/>
      <c r="F46" s="106"/>
      <c r="G46" s="106"/>
      <c r="H46" s="4"/>
      <c r="I46" s="97"/>
      <c r="J46" s="422"/>
      <c r="K46" s="427"/>
      <c r="L46" s="106"/>
      <c r="M46" s="520" t="e">
        <f>#REF!</f>
        <v>#REF!</v>
      </c>
      <c r="N46" s="537" t="e">
        <f>#REF!</f>
        <v>#REF!</v>
      </c>
      <c r="O46" s="538" t="e">
        <f>#REF!</f>
        <v>#REF!</v>
      </c>
      <c r="P46" s="511" t="e">
        <f>#REF!</f>
        <v>#REF!</v>
      </c>
      <c r="Q46" s="539" t="e">
        <f>#REF!</f>
        <v>#REF!</v>
      </c>
      <c r="R46" s="513" t="e">
        <f>#REF!</f>
        <v>#REF!</v>
      </c>
      <c r="S46" s="512" t="e">
        <f>#REF!</f>
        <v>#REF!</v>
      </c>
      <c r="T46" s="540" t="e">
        <f>#REF!</f>
        <v>#REF!</v>
      </c>
      <c r="U46" s="541" t="e">
        <f>#REF!</f>
        <v>#REF!</v>
      </c>
      <c r="V46" s="542" t="e">
        <f>#REF!</f>
        <v>#REF!</v>
      </c>
      <c r="W46" s="521" t="e">
        <f>#REF!</f>
        <v>#REF!</v>
      </c>
    </row>
    <row r="47" spans="1:23" ht="15.75" thickBot="1" x14ac:dyDescent="0.3">
      <c r="A47" s="115"/>
      <c r="B47" s="4"/>
      <c r="C47" s="4"/>
      <c r="D47" s="4"/>
      <c r="E47" s="4"/>
      <c r="F47" s="106"/>
      <c r="G47" s="106"/>
      <c r="H47" s="4"/>
      <c r="I47" s="97"/>
      <c r="J47" s="422"/>
      <c r="K47" s="427"/>
      <c r="L47" s="106"/>
      <c r="M47" s="522" t="e">
        <f>#REF!</f>
        <v>#REF!</v>
      </c>
      <c r="N47" s="562" t="e">
        <f>#REF!</f>
        <v>#REF!</v>
      </c>
      <c r="O47" s="563" t="e">
        <f>#REF!</f>
        <v>#REF!</v>
      </c>
      <c r="P47" s="524" t="e">
        <f>#REF!</f>
        <v>#REF!</v>
      </c>
      <c r="Q47" s="564" t="e">
        <f>#REF!</f>
        <v>#REF!</v>
      </c>
      <c r="R47" s="526" t="e">
        <f>#REF!</f>
        <v>#REF!</v>
      </c>
      <c r="S47" s="525" t="e">
        <f>#REF!</f>
        <v>#REF!</v>
      </c>
      <c r="T47" s="565" t="e">
        <f>#REF!</f>
        <v>#REF!</v>
      </c>
      <c r="U47" s="566" t="e">
        <f>#REF!</f>
        <v>#REF!</v>
      </c>
      <c r="V47" s="567" t="e">
        <f>#REF!</f>
        <v>#REF!</v>
      </c>
      <c r="W47" s="527" t="e">
        <f>#REF!</f>
        <v>#REF!</v>
      </c>
    </row>
    <row r="48" spans="1:23" x14ac:dyDescent="0.25">
      <c r="A48" s="115"/>
      <c r="B48" s="4"/>
      <c r="C48" s="4"/>
      <c r="D48" s="4"/>
      <c r="E48" s="4"/>
      <c r="F48" s="4"/>
      <c r="G48" s="4"/>
      <c r="H48" s="4"/>
      <c r="I48" s="97"/>
      <c r="J48" s="422"/>
      <c r="K48" s="427"/>
      <c r="L48" s="4"/>
      <c r="M48" s="4"/>
      <c r="N48" s="101" t="e">
        <f>SUM(N38:N46)</f>
        <v>#REF!</v>
      </c>
      <c r="O48" s="394" t="e">
        <f>AVERAGE(O40:O46)</f>
        <v>#REF!</v>
      </c>
      <c r="P48" s="394" t="e">
        <f>AVERAGE(P38:P46)</f>
        <v>#REF!</v>
      </c>
      <c r="Q48" s="100" t="e">
        <f>SUM(Q38:Q46)</f>
        <v>#REF!</v>
      </c>
      <c r="R48" s="399" t="e">
        <f>SUM(R38:R46)/(COUNTA(R38:R46)-COUNTIF(R38:R46,"0,00 "))</f>
        <v>#REF!</v>
      </c>
      <c r="S48" s="100" t="e">
        <f>SUM(S38:S46)</f>
        <v>#REF!</v>
      </c>
      <c r="T48" s="399" t="e">
        <f>SUM(T38:T46)/(COUNTA(T38:T46)-COUNTIF(T38:T46,"0,00 "))</f>
        <v>#REF!</v>
      </c>
      <c r="U48" s="100" t="e">
        <f>SUM(U38:U46)</f>
        <v>#REF!</v>
      </c>
      <c r="V48" s="100" t="e">
        <f>SUM(V38:V46)</f>
        <v>#REF!</v>
      </c>
      <c r="W48" s="403" t="e">
        <f>SUM(W38:W46)/(COUNTA(W38:W46)-COUNTIF(W38:W46,"0,00% "))</f>
        <v>#REF!</v>
      </c>
    </row>
    <row r="49" spans="1:25" x14ac:dyDescent="0.25">
      <c r="A49" s="115"/>
      <c r="B49" s="4"/>
      <c r="C49" s="4"/>
      <c r="D49" s="4"/>
      <c r="E49" s="4"/>
      <c r="F49" s="106"/>
      <c r="G49" s="106"/>
      <c r="H49" s="106"/>
      <c r="I49" s="110"/>
      <c r="J49" s="422"/>
      <c r="K49" s="427"/>
      <c r="L49" s="106"/>
      <c r="M49" s="4"/>
      <c r="N49" s="101"/>
      <c r="O49" s="394"/>
      <c r="P49" s="394"/>
      <c r="Q49" s="100"/>
      <c r="R49" s="399"/>
      <c r="S49" s="100"/>
      <c r="T49" s="399"/>
      <c r="U49" s="100"/>
      <c r="V49" s="100"/>
      <c r="W49" s="403"/>
    </row>
    <row r="50" spans="1:25" x14ac:dyDescent="0.25">
      <c r="A50" s="115"/>
      <c r="B50" s="4"/>
      <c r="C50" s="4"/>
      <c r="D50" s="4"/>
      <c r="E50" s="4"/>
      <c r="F50" s="4"/>
      <c r="G50" s="4"/>
      <c r="H50" s="4"/>
      <c r="I50" s="97"/>
      <c r="J50" s="422"/>
      <c r="K50" s="427"/>
      <c r="L50" s="4"/>
      <c r="M50" s="4"/>
      <c r="N50" s="101"/>
      <c r="O50" s="394"/>
      <c r="P50" s="394"/>
      <c r="Q50" s="100"/>
      <c r="R50" s="399"/>
      <c r="S50" s="100"/>
      <c r="T50" s="399"/>
      <c r="U50" s="100"/>
      <c r="V50" s="100"/>
      <c r="W50" s="403"/>
    </row>
    <row r="51" spans="1:25" x14ac:dyDescent="0.25">
      <c r="A51" s="115"/>
      <c r="B51" s="4"/>
      <c r="C51" s="4"/>
      <c r="D51" s="4"/>
      <c r="E51" s="4"/>
      <c r="F51" s="4"/>
      <c r="G51" s="4"/>
      <c r="H51" s="4"/>
      <c r="I51" s="97"/>
      <c r="J51" s="422"/>
      <c r="K51" s="429"/>
      <c r="L51" s="115"/>
      <c r="M51" s="115"/>
      <c r="N51" s="123"/>
      <c r="O51" s="395"/>
      <c r="P51" s="395"/>
      <c r="Q51" s="108"/>
      <c r="R51" s="400"/>
      <c r="S51" s="108"/>
      <c r="T51" s="400"/>
      <c r="U51" s="108"/>
      <c r="V51" s="108"/>
      <c r="W51" s="404"/>
      <c r="X51" s="115"/>
    </row>
    <row r="52" spans="1:25" ht="46.5" x14ac:dyDescent="0.25">
      <c r="A52" s="609" t="s">
        <v>220</v>
      </c>
      <c r="B52" s="609"/>
      <c r="C52" s="609"/>
      <c r="D52" s="609"/>
      <c r="E52" s="609"/>
      <c r="F52" s="609"/>
      <c r="G52" s="609"/>
      <c r="H52" s="609"/>
      <c r="I52" s="609"/>
      <c r="J52" s="609"/>
      <c r="K52" s="609"/>
      <c r="L52" s="609"/>
      <c r="M52" s="609"/>
      <c r="N52" s="609"/>
      <c r="O52" s="609"/>
      <c r="P52" s="609"/>
      <c r="Q52" s="609"/>
      <c r="R52" s="609"/>
      <c r="S52" s="609"/>
      <c r="T52" s="609"/>
      <c r="U52" s="609"/>
      <c r="V52" s="609"/>
      <c r="W52" s="609"/>
      <c r="X52" s="104"/>
      <c r="Y52" s="105"/>
    </row>
    <row r="53" spans="1:25" x14ac:dyDescent="0.25">
      <c r="A53" s="115"/>
      <c r="B53" s="4"/>
      <c r="C53" s="4"/>
      <c r="D53" s="4"/>
      <c r="E53" s="4"/>
      <c r="F53" s="4"/>
      <c r="G53" s="4"/>
      <c r="H53" s="4"/>
      <c r="I53" s="97"/>
      <c r="J53" s="422"/>
      <c r="K53" s="429"/>
      <c r="L53" s="115"/>
      <c r="M53" s="125"/>
      <c r="N53" s="127"/>
      <c r="O53" s="396"/>
      <c r="P53" s="396"/>
      <c r="Q53" s="126"/>
      <c r="R53" s="401"/>
      <c r="S53" s="126"/>
      <c r="T53" s="401"/>
      <c r="U53" s="126"/>
      <c r="V53" s="126"/>
      <c r="W53" s="405"/>
      <c r="X53" s="115"/>
    </row>
    <row r="54" spans="1:25" x14ac:dyDescent="0.25">
      <c r="A54" s="115"/>
      <c r="B54" s="4"/>
      <c r="C54" s="4"/>
      <c r="D54" s="4"/>
      <c r="E54" s="4"/>
      <c r="F54" s="4"/>
      <c r="G54" s="4"/>
      <c r="H54" s="4"/>
      <c r="I54" s="97"/>
      <c r="J54" s="422"/>
      <c r="K54" s="429"/>
      <c r="L54" s="115"/>
      <c r="M54" s="125"/>
      <c r="N54" s="127"/>
      <c r="O54" s="396"/>
      <c r="P54" s="396"/>
      <c r="Q54" s="126"/>
      <c r="R54" s="401"/>
      <c r="S54" s="126"/>
      <c r="T54" s="401"/>
      <c r="U54" s="126"/>
      <c r="V54" s="126"/>
      <c r="W54" s="405"/>
      <c r="X54" s="115"/>
    </row>
    <row r="55" spans="1:25" ht="15.75" thickBot="1" x14ac:dyDescent="0.3">
      <c r="B55" s="4"/>
      <c r="C55" s="4"/>
      <c r="D55" s="4"/>
      <c r="E55" s="4"/>
      <c r="F55" s="4"/>
      <c r="G55" s="4"/>
      <c r="H55" s="4"/>
      <c r="I55" s="97"/>
      <c r="J55" s="422"/>
      <c r="K55" s="429"/>
      <c r="L55" s="115"/>
      <c r="M55" s="111"/>
      <c r="N55" s="107"/>
      <c r="O55" s="397"/>
      <c r="P55" s="397"/>
      <c r="Q55" s="124"/>
      <c r="R55" s="402"/>
      <c r="S55" s="124"/>
      <c r="T55" s="402"/>
      <c r="U55" s="124"/>
      <c r="V55" s="124"/>
      <c r="W55" s="406"/>
      <c r="X55" s="115"/>
    </row>
    <row r="56" spans="1:25" x14ac:dyDescent="0.25">
      <c r="B56" s="4"/>
      <c r="C56" s="4"/>
      <c r="D56" s="4"/>
      <c r="E56" s="4"/>
      <c r="F56" s="4"/>
      <c r="G56" s="4"/>
      <c r="H56" s="4"/>
      <c r="I56" s="97"/>
      <c r="J56" s="422"/>
      <c r="K56" s="429"/>
      <c r="L56" s="115"/>
      <c r="M56" s="201" t="e">
        <f>#REF!</f>
        <v>#REF!</v>
      </c>
      <c r="N56" s="319" t="e">
        <f>#REF!</f>
        <v>#REF!</v>
      </c>
      <c r="O56" s="398" t="e">
        <f>#REF!</f>
        <v>#REF!</v>
      </c>
      <c r="P56" s="398" t="e">
        <f>#REF!</f>
        <v>#REF!</v>
      </c>
      <c r="Q56" s="194" t="e">
        <f>#REF!</f>
        <v>#REF!</v>
      </c>
      <c r="R56" s="195" t="e">
        <f>#REF!</f>
        <v>#REF!</v>
      </c>
      <c r="S56" s="194" t="e">
        <f>#REF!</f>
        <v>#REF!</v>
      </c>
      <c r="T56" s="195" t="e">
        <f>#REF!</f>
        <v>#REF!</v>
      </c>
      <c r="U56" s="194" t="e">
        <f>#REF!</f>
        <v>#REF!</v>
      </c>
      <c r="V56" s="194" t="e">
        <f>#REF!</f>
        <v>#REF!</v>
      </c>
      <c r="W56" s="196" t="e">
        <f>#REF!</f>
        <v>#REF!</v>
      </c>
      <c r="X56" s="115"/>
    </row>
    <row r="57" spans="1:25" x14ac:dyDescent="0.25">
      <c r="B57" s="4"/>
      <c r="C57" s="115"/>
      <c r="D57" s="4"/>
      <c r="E57" s="4"/>
      <c r="F57" s="4"/>
      <c r="G57" s="4"/>
      <c r="H57" s="4"/>
      <c r="I57" s="97"/>
      <c r="J57" s="422"/>
      <c r="K57" s="429"/>
      <c r="L57" s="115"/>
      <c r="M57" s="197" t="e">
        <f>#REF!</f>
        <v>#REF!</v>
      </c>
      <c r="N57" s="380" t="e">
        <f>#REF!</f>
        <v>#REF!</v>
      </c>
      <c r="O57" s="347" t="e">
        <f>#REF!</f>
        <v>#REF!</v>
      </c>
      <c r="P57" s="347" t="e">
        <f>#REF!</f>
        <v>#REF!</v>
      </c>
      <c r="Q57" s="350" t="e">
        <f>#REF!</f>
        <v>#REF!</v>
      </c>
      <c r="R57" s="349" t="e">
        <f>#REF!</f>
        <v>#REF!</v>
      </c>
      <c r="S57" s="350" t="e">
        <f>#REF!</f>
        <v>#REF!</v>
      </c>
      <c r="T57" s="349" t="e">
        <f>#REF!</f>
        <v>#REF!</v>
      </c>
      <c r="U57" s="350" t="e">
        <f>#REF!</f>
        <v>#REF!</v>
      </c>
      <c r="V57" s="350" t="e">
        <f>#REF!</f>
        <v>#REF!</v>
      </c>
      <c r="W57" s="354" t="e">
        <f>#REF!</f>
        <v>#REF!</v>
      </c>
      <c r="X57" s="115"/>
    </row>
    <row r="58" spans="1:25" x14ac:dyDescent="0.25">
      <c r="B58" s="4"/>
      <c r="C58" s="4"/>
      <c r="D58" s="4"/>
      <c r="E58" s="4"/>
      <c r="F58" s="4"/>
      <c r="G58" s="4"/>
      <c r="H58" s="4"/>
      <c r="I58" s="97"/>
      <c r="J58" s="422"/>
      <c r="K58" s="429"/>
      <c r="L58" s="115"/>
      <c r="M58" s="197" t="e">
        <f>#REF!</f>
        <v>#REF!</v>
      </c>
      <c r="N58" s="380" t="e">
        <f>#REF!</f>
        <v>#REF!</v>
      </c>
      <c r="O58" s="347" t="e">
        <f>#REF!</f>
        <v>#REF!</v>
      </c>
      <c r="P58" s="347" t="e">
        <f>#REF!</f>
        <v>#REF!</v>
      </c>
      <c r="Q58" s="350" t="e">
        <f>#REF!</f>
        <v>#REF!</v>
      </c>
      <c r="R58" s="349" t="e">
        <f>#REF!</f>
        <v>#REF!</v>
      </c>
      <c r="S58" s="350" t="e">
        <f>#REF!</f>
        <v>#REF!</v>
      </c>
      <c r="T58" s="349" t="e">
        <f>#REF!</f>
        <v>#REF!</v>
      </c>
      <c r="U58" s="350" t="e">
        <f>#REF!</f>
        <v>#REF!</v>
      </c>
      <c r="V58" s="350" t="e">
        <f>#REF!</f>
        <v>#REF!</v>
      </c>
      <c r="W58" s="354" t="e">
        <f>#REF!</f>
        <v>#REF!</v>
      </c>
      <c r="X58" s="115"/>
    </row>
    <row r="59" spans="1:25" ht="15.75" thickBot="1" x14ac:dyDescent="0.3">
      <c r="B59" s="4"/>
      <c r="C59" s="4"/>
      <c r="D59" s="4"/>
      <c r="E59" s="4"/>
      <c r="F59" s="4"/>
      <c r="G59" s="4"/>
      <c r="H59" s="4"/>
      <c r="I59" s="97"/>
      <c r="J59" s="422"/>
      <c r="K59" s="429"/>
      <c r="L59" s="115"/>
      <c r="M59" s="197" t="e">
        <f>#REF!</f>
        <v>#REF!</v>
      </c>
      <c r="N59" s="380" t="e">
        <f>#REF!</f>
        <v>#REF!</v>
      </c>
      <c r="O59" s="347" t="e">
        <f>#REF!</f>
        <v>#REF!</v>
      </c>
      <c r="P59" s="347" t="e">
        <f>#REF!</f>
        <v>#REF!</v>
      </c>
      <c r="Q59" s="350" t="e">
        <f>#REF!</f>
        <v>#REF!</v>
      </c>
      <c r="R59" s="349" t="e">
        <f>#REF!</f>
        <v>#REF!</v>
      </c>
      <c r="S59" s="350" t="e">
        <f>#REF!</f>
        <v>#REF!</v>
      </c>
      <c r="T59" s="349" t="e">
        <f>#REF!</f>
        <v>#REF!</v>
      </c>
      <c r="U59" s="350" t="e">
        <f>#REF!</f>
        <v>#REF!</v>
      </c>
      <c r="V59" s="350" t="e">
        <f>#REF!</f>
        <v>#REF!</v>
      </c>
      <c r="W59" s="354" t="e">
        <f>#REF!</f>
        <v>#REF!</v>
      </c>
      <c r="X59" s="115"/>
    </row>
    <row r="60" spans="1:25" ht="15.75" thickBot="1" x14ac:dyDescent="0.3">
      <c r="B60" s="4"/>
      <c r="C60" s="4"/>
      <c r="D60" s="4"/>
      <c r="E60" s="4"/>
      <c r="F60" s="4"/>
      <c r="G60" s="4"/>
      <c r="H60" s="148" t="s">
        <v>186</v>
      </c>
      <c r="I60" s="151">
        <f>'Hypothése des ventes'!G27/2</f>
        <v>6030</v>
      </c>
      <c r="J60" s="424" t="e">
        <f>IF(K60="!!!!",0,K60)</f>
        <v>#REF!</v>
      </c>
      <c r="K60" s="430" t="e">
        <f>GETPIVOTDATA("∑.PA Remisé",#REF!)</f>
        <v>#REF!</v>
      </c>
      <c r="L60" s="205"/>
      <c r="M60" s="197" t="e">
        <f>#REF!</f>
        <v>#REF!</v>
      </c>
      <c r="N60" s="380" t="e">
        <f>#REF!</f>
        <v>#REF!</v>
      </c>
      <c r="O60" s="347" t="e">
        <f>#REF!</f>
        <v>#REF!</v>
      </c>
      <c r="P60" s="347" t="e">
        <f>#REF!</f>
        <v>#REF!</v>
      </c>
      <c r="Q60" s="350" t="e">
        <f>#REF!</f>
        <v>#REF!</v>
      </c>
      <c r="R60" s="349" t="e">
        <f>#REF!</f>
        <v>#REF!</v>
      </c>
      <c r="S60" s="350" t="e">
        <f>#REF!</f>
        <v>#REF!</v>
      </c>
      <c r="T60" s="349" t="e">
        <f>#REF!</f>
        <v>#REF!</v>
      </c>
      <c r="U60" s="350" t="e">
        <f>#REF!</f>
        <v>#REF!</v>
      </c>
      <c r="V60" s="350" t="e">
        <f>#REF!</f>
        <v>#REF!</v>
      </c>
      <c r="W60" s="354" t="e">
        <f>#REF!</f>
        <v>#REF!</v>
      </c>
    </row>
    <row r="61" spans="1:25" x14ac:dyDescent="0.25">
      <c r="B61" s="4"/>
      <c r="C61" s="4"/>
      <c r="D61" s="4"/>
      <c r="E61" s="4"/>
      <c r="F61" s="4"/>
      <c r="G61" s="4"/>
      <c r="H61" s="202" t="s">
        <v>225</v>
      </c>
      <c r="I61" s="206" t="e">
        <f>I60-J60</f>
        <v>#REF!</v>
      </c>
      <c r="J61" s="422"/>
      <c r="K61" s="427"/>
      <c r="L61" s="4"/>
      <c r="M61" s="197" t="e">
        <f>#REF!</f>
        <v>#REF!</v>
      </c>
      <c r="N61" s="380" t="e">
        <f>#REF!</f>
        <v>#REF!</v>
      </c>
      <c r="O61" s="347" t="e">
        <f>#REF!</f>
        <v>#REF!</v>
      </c>
      <c r="P61" s="347" t="e">
        <f>#REF!</f>
        <v>#REF!</v>
      </c>
      <c r="Q61" s="350" t="e">
        <f>#REF!</f>
        <v>#REF!</v>
      </c>
      <c r="R61" s="349" t="e">
        <f>#REF!</f>
        <v>#REF!</v>
      </c>
      <c r="S61" s="350" t="e">
        <f>#REF!</f>
        <v>#REF!</v>
      </c>
      <c r="T61" s="349" t="e">
        <f>#REF!</f>
        <v>#REF!</v>
      </c>
      <c r="U61" s="350" t="e">
        <f>#REF!</f>
        <v>#REF!</v>
      </c>
      <c r="V61" s="350" t="e">
        <f>#REF!</f>
        <v>#REF!</v>
      </c>
      <c r="W61" s="354" t="e">
        <f>#REF!</f>
        <v>#REF!</v>
      </c>
    </row>
    <row r="62" spans="1:25" x14ac:dyDescent="0.25">
      <c r="B62" s="4"/>
      <c r="C62" s="4"/>
      <c r="D62" s="4"/>
      <c r="E62" s="4"/>
      <c r="F62" s="4"/>
      <c r="G62" s="4"/>
      <c r="H62" s="150"/>
      <c r="I62" s="97"/>
      <c r="J62" s="422"/>
      <c r="K62" s="427"/>
      <c r="L62" s="4"/>
      <c r="M62" s="197" t="e">
        <f>#REF!</f>
        <v>#REF!</v>
      </c>
      <c r="N62" s="380" t="e">
        <f>#REF!</f>
        <v>#REF!</v>
      </c>
      <c r="O62" s="347" t="e">
        <f>#REF!</f>
        <v>#REF!</v>
      </c>
      <c r="P62" s="347" t="e">
        <f>#REF!</f>
        <v>#REF!</v>
      </c>
      <c r="Q62" s="350" t="e">
        <f>#REF!</f>
        <v>#REF!</v>
      </c>
      <c r="R62" s="349" t="e">
        <f>#REF!</f>
        <v>#REF!</v>
      </c>
      <c r="S62" s="350" t="e">
        <f>#REF!</f>
        <v>#REF!</v>
      </c>
      <c r="T62" s="349" t="e">
        <f>#REF!</f>
        <v>#REF!</v>
      </c>
      <c r="U62" s="350" t="e">
        <f>#REF!</f>
        <v>#REF!</v>
      </c>
      <c r="V62" s="350" t="e">
        <f>#REF!</f>
        <v>#REF!</v>
      </c>
      <c r="W62" s="354" t="e">
        <f>#REF!</f>
        <v>#REF!</v>
      </c>
    </row>
    <row r="63" spans="1:25" x14ac:dyDescent="0.25">
      <c r="B63" s="4"/>
      <c r="C63" s="4"/>
      <c r="D63" s="4"/>
      <c r="E63" s="4"/>
      <c r="F63" s="4"/>
      <c r="G63" s="4"/>
      <c r="H63" s="150"/>
      <c r="I63" s="97"/>
      <c r="J63" s="422"/>
      <c r="K63" s="427"/>
      <c r="L63" s="4"/>
      <c r="M63" s="197" t="e">
        <f>#REF!</f>
        <v>#REF!</v>
      </c>
      <c r="N63" s="380" t="e">
        <f>#REF!</f>
        <v>#REF!</v>
      </c>
      <c r="O63" s="347" t="e">
        <f>#REF!</f>
        <v>#REF!</v>
      </c>
      <c r="P63" s="347" t="e">
        <f>#REF!</f>
        <v>#REF!</v>
      </c>
      <c r="Q63" s="350" t="e">
        <f>#REF!</f>
        <v>#REF!</v>
      </c>
      <c r="R63" s="349" t="e">
        <f>#REF!</f>
        <v>#REF!</v>
      </c>
      <c r="S63" s="350" t="e">
        <f>#REF!</f>
        <v>#REF!</v>
      </c>
      <c r="T63" s="349" t="e">
        <f>#REF!</f>
        <v>#REF!</v>
      </c>
      <c r="U63" s="350" t="e">
        <f>#REF!</f>
        <v>#REF!</v>
      </c>
      <c r="V63" s="350" t="e">
        <f>#REF!</f>
        <v>#REF!</v>
      </c>
      <c r="W63" s="354" t="e">
        <f>#REF!</f>
        <v>#REF!</v>
      </c>
    </row>
    <row r="64" spans="1:25" x14ac:dyDescent="0.25">
      <c r="B64" s="4"/>
      <c r="C64" s="4"/>
      <c r="D64" s="4"/>
      <c r="E64" s="4"/>
      <c r="F64" s="4"/>
      <c r="G64" s="4"/>
      <c r="H64" s="150"/>
      <c r="I64" s="97"/>
      <c r="J64" s="422"/>
      <c r="K64" s="427"/>
      <c r="L64" s="4"/>
      <c r="M64" s="197" t="e">
        <f>#REF!</f>
        <v>#REF!</v>
      </c>
      <c r="N64" s="380" t="e">
        <f>#REF!</f>
        <v>#REF!</v>
      </c>
      <c r="O64" s="347" t="e">
        <f>#REF!</f>
        <v>#REF!</v>
      </c>
      <c r="P64" s="347" t="e">
        <f>#REF!</f>
        <v>#REF!</v>
      </c>
      <c r="Q64" s="350" t="e">
        <f>#REF!</f>
        <v>#REF!</v>
      </c>
      <c r="R64" s="349" t="e">
        <f>#REF!</f>
        <v>#REF!</v>
      </c>
      <c r="S64" s="350" t="e">
        <f>#REF!</f>
        <v>#REF!</v>
      </c>
      <c r="T64" s="349" t="e">
        <f>#REF!</f>
        <v>#REF!</v>
      </c>
      <c r="U64" s="350" t="e">
        <f>#REF!</f>
        <v>#REF!</v>
      </c>
      <c r="V64" s="350" t="e">
        <f>#REF!</f>
        <v>#REF!</v>
      </c>
      <c r="W64" s="354" t="e">
        <f>#REF!</f>
        <v>#REF!</v>
      </c>
    </row>
    <row r="65" spans="1:23" ht="15.75" thickBot="1" x14ac:dyDescent="0.3">
      <c r="B65" s="4"/>
      <c r="C65" s="4"/>
      <c r="D65" s="4"/>
      <c r="E65" s="4"/>
      <c r="F65" s="4"/>
      <c r="G65" s="4"/>
      <c r="H65" s="150"/>
      <c r="I65" s="97"/>
      <c r="J65" s="422"/>
      <c r="K65" s="427"/>
      <c r="L65" s="4"/>
      <c r="M65" s="198" t="e">
        <f>#REF!</f>
        <v>#REF!</v>
      </c>
      <c r="N65" s="381" t="e">
        <f>#REF!</f>
        <v>#REF!</v>
      </c>
      <c r="O65" s="364" t="e">
        <f>#REF!</f>
        <v>#REF!</v>
      </c>
      <c r="P65" s="364" t="e">
        <f>#REF!</f>
        <v>#REF!</v>
      </c>
      <c r="Q65" s="367" t="e">
        <f>#REF!</f>
        <v>#REF!</v>
      </c>
      <c r="R65" s="366" t="e">
        <f>#REF!</f>
        <v>#REF!</v>
      </c>
      <c r="S65" s="367" t="e">
        <f>#REF!</f>
        <v>#REF!</v>
      </c>
      <c r="T65" s="366" t="e">
        <f>#REF!</f>
        <v>#REF!</v>
      </c>
      <c r="U65" s="367" t="e">
        <f>#REF!</f>
        <v>#REF!</v>
      </c>
      <c r="V65" s="367" t="e">
        <f>#REF!</f>
        <v>#REF!</v>
      </c>
      <c r="W65" s="371" t="e">
        <f>#REF!</f>
        <v>#REF!</v>
      </c>
    </row>
    <row r="66" spans="1:23" ht="15.75" thickBot="1" x14ac:dyDescent="0.3">
      <c r="B66" s="4"/>
      <c r="C66" s="4"/>
      <c r="D66" s="153"/>
      <c r="E66" s="148" t="s">
        <v>183</v>
      </c>
      <c r="F66" s="151">
        <f>('Hypothése des ventes'!G27+'Hypothése des ventes'!M27)/2</f>
        <v>10050</v>
      </c>
      <c r="G66" s="4"/>
      <c r="H66" s="150"/>
      <c r="I66" s="97"/>
      <c r="J66" s="422"/>
      <c r="K66" s="427"/>
      <c r="L66" s="4"/>
      <c r="M66" s="4"/>
      <c r="N66" s="101" t="e">
        <f>SUM(N57:N65)</f>
        <v>#REF!</v>
      </c>
      <c r="O66" s="394" t="e">
        <f>AVERAGE(O57:O65)</f>
        <v>#REF!</v>
      </c>
      <c r="P66" s="394" t="e">
        <f>AVERAGE(P57:P65)</f>
        <v>#REF!</v>
      </c>
      <c r="Q66" s="100" t="e">
        <f>SUM(Q57:Q65)</f>
        <v>#REF!</v>
      </c>
      <c r="R66" s="399" t="e">
        <f>SUM(R57:R65)/(COUNTA(R57:R65)-COUNTIF(R57:R65,"0,00% "))</f>
        <v>#REF!</v>
      </c>
      <c r="S66" s="100" t="e">
        <f>SUM(S57:S65)</f>
        <v>#REF!</v>
      </c>
      <c r="T66" s="399" t="e">
        <f>SUM(T57:T65)/(COUNTA(T57:T65)-COUNTIF(T57:T65,"0,00% "))</f>
        <v>#REF!</v>
      </c>
      <c r="U66" s="100" t="e">
        <f>SUM(U57:U65)</f>
        <v>#REF!</v>
      </c>
      <c r="V66" s="100" t="e">
        <f>SUM(V57:V65)</f>
        <v>#REF!</v>
      </c>
      <c r="W66" s="403" t="e">
        <f>SUM(W57:W65)/(COUNTA(W57:W65)-COUNTIF(W57:W65,"0,00% "))</f>
        <v>#REF!</v>
      </c>
    </row>
    <row r="67" spans="1:23" x14ac:dyDescent="0.25">
      <c r="B67" s="4"/>
      <c r="C67" s="4"/>
      <c r="D67" s="153"/>
      <c r="E67" s="4"/>
      <c r="F67" s="4"/>
      <c r="G67" s="4"/>
      <c r="H67" s="150"/>
      <c r="I67" s="97"/>
      <c r="J67" s="422"/>
      <c r="K67" s="427"/>
      <c r="L67" s="4"/>
      <c r="M67" s="320" t="e">
        <f>#REF!</f>
        <v>#REF!</v>
      </c>
      <c r="N67" s="321" t="e">
        <f>#REF!</f>
        <v>#REF!</v>
      </c>
      <c r="O67" s="386" t="e">
        <f>#REF!</f>
        <v>#REF!</v>
      </c>
      <c r="P67" s="386" t="e">
        <f>#REF!</f>
        <v>#REF!</v>
      </c>
      <c r="Q67" s="187" t="e">
        <f>#REF!</f>
        <v>#REF!</v>
      </c>
      <c r="R67" s="186" t="e">
        <f>#REF!</f>
        <v>#REF!</v>
      </c>
      <c r="S67" s="187" t="e">
        <f>#REF!</f>
        <v>#REF!</v>
      </c>
      <c r="T67" s="186" t="e">
        <f>#REF!</f>
        <v>#REF!</v>
      </c>
      <c r="U67" s="187" t="e">
        <f>#REF!</f>
        <v>#REF!</v>
      </c>
      <c r="V67" s="187" t="e">
        <f>#REF!</f>
        <v>#REF!</v>
      </c>
      <c r="W67" s="188" t="e">
        <f>#REF!</f>
        <v>#REF!</v>
      </c>
    </row>
    <row r="68" spans="1:23" x14ac:dyDescent="0.25">
      <c r="B68" s="4"/>
      <c r="C68" s="4"/>
      <c r="D68" s="153"/>
      <c r="E68" s="4"/>
      <c r="F68" s="4"/>
      <c r="G68" s="4"/>
      <c r="H68" s="150"/>
      <c r="I68" s="97"/>
      <c r="J68" s="422"/>
      <c r="K68" s="427"/>
      <c r="L68" s="4"/>
      <c r="M68" s="189" t="e">
        <f>#REF!</f>
        <v>#REF!</v>
      </c>
      <c r="N68" s="382" t="e">
        <f>#REF!</f>
        <v>#REF!</v>
      </c>
      <c r="O68" s="324" t="e">
        <f>#REF!</f>
        <v>#REF!</v>
      </c>
      <c r="P68" s="324" t="e">
        <f>#REF!</f>
        <v>#REF!</v>
      </c>
      <c r="Q68" s="327" t="e">
        <f>#REF!</f>
        <v>#REF!</v>
      </c>
      <c r="R68" s="326" t="e">
        <f>#REF!</f>
        <v>#REF!</v>
      </c>
      <c r="S68" s="327" t="e">
        <f>#REF!</f>
        <v>#REF!</v>
      </c>
      <c r="T68" s="326" t="e">
        <f>#REF!</f>
        <v>#REF!</v>
      </c>
      <c r="U68" s="327" t="e">
        <f>#REF!</f>
        <v>#REF!</v>
      </c>
      <c r="V68" s="327" t="e">
        <f>#REF!</f>
        <v>#REF!</v>
      </c>
      <c r="W68" s="330" t="e">
        <f>#REF!</f>
        <v>#REF!</v>
      </c>
    </row>
    <row r="69" spans="1:23" x14ac:dyDescent="0.25">
      <c r="B69" s="4"/>
      <c r="C69" s="4"/>
      <c r="D69" s="153"/>
      <c r="E69" s="4"/>
      <c r="F69" s="4"/>
      <c r="G69" s="4"/>
      <c r="H69" s="150"/>
      <c r="I69" s="97"/>
      <c r="J69" s="422"/>
      <c r="K69" s="427"/>
      <c r="L69" s="4"/>
      <c r="M69" s="189" t="e">
        <f>#REF!</f>
        <v>#REF!</v>
      </c>
      <c r="N69" s="382" t="e">
        <f>#REF!</f>
        <v>#REF!</v>
      </c>
      <c r="O69" s="324" t="e">
        <f>#REF!</f>
        <v>#REF!</v>
      </c>
      <c r="P69" s="324" t="e">
        <f>#REF!</f>
        <v>#REF!</v>
      </c>
      <c r="Q69" s="327" t="e">
        <f>#REF!</f>
        <v>#REF!</v>
      </c>
      <c r="R69" s="326" t="e">
        <f>#REF!</f>
        <v>#REF!</v>
      </c>
      <c r="S69" s="327" t="e">
        <f>#REF!</f>
        <v>#REF!</v>
      </c>
      <c r="T69" s="326" t="e">
        <f>#REF!</f>
        <v>#REF!</v>
      </c>
      <c r="U69" s="327" t="e">
        <f>#REF!</f>
        <v>#REF!</v>
      </c>
      <c r="V69" s="327" t="e">
        <f>#REF!</f>
        <v>#REF!</v>
      </c>
      <c r="W69" s="330" t="e">
        <f>#REF!</f>
        <v>#REF!</v>
      </c>
    </row>
    <row r="70" spans="1:23" x14ac:dyDescent="0.25">
      <c r="B70" s="4"/>
      <c r="C70" s="4"/>
      <c r="D70" s="153"/>
      <c r="E70" s="4"/>
      <c r="F70" s="4"/>
      <c r="G70" s="4"/>
      <c r="H70" s="150"/>
      <c r="I70" s="97"/>
      <c r="J70" s="422"/>
      <c r="K70" s="427"/>
      <c r="L70" s="4"/>
      <c r="M70" s="189" t="e">
        <f>#REF!</f>
        <v>#REF!</v>
      </c>
      <c r="N70" s="382" t="e">
        <f>#REF!</f>
        <v>#REF!</v>
      </c>
      <c r="O70" s="324" t="e">
        <f>#REF!</f>
        <v>#REF!</v>
      </c>
      <c r="P70" s="324" t="e">
        <f>#REF!</f>
        <v>#REF!</v>
      </c>
      <c r="Q70" s="327" t="e">
        <f>#REF!</f>
        <v>#REF!</v>
      </c>
      <c r="R70" s="326" t="e">
        <f>#REF!</f>
        <v>#REF!</v>
      </c>
      <c r="S70" s="327" t="e">
        <f>#REF!</f>
        <v>#REF!</v>
      </c>
      <c r="T70" s="326" t="e">
        <f>#REF!</f>
        <v>#REF!</v>
      </c>
      <c r="U70" s="327" t="e">
        <f>#REF!</f>
        <v>#REF!</v>
      </c>
      <c r="V70" s="327" t="e">
        <f>#REF!</f>
        <v>#REF!</v>
      </c>
      <c r="W70" s="330" t="e">
        <f>#REF!</f>
        <v>#REF!</v>
      </c>
    </row>
    <row r="71" spans="1:23" ht="15.75" thickBot="1" x14ac:dyDescent="0.3">
      <c r="B71" s="4"/>
      <c r="C71" s="4"/>
      <c r="D71" s="153"/>
      <c r="E71" s="4"/>
      <c r="F71" s="4"/>
      <c r="G71" s="4"/>
      <c r="H71" s="150"/>
      <c r="I71" s="97"/>
      <c r="J71" s="422"/>
      <c r="K71" s="427"/>
      <c r="L71" s="4"/>
      <c r="M71" s="189" t="e">
        <f>#REF!</f>
        <v>#REF!</v>
      </c>
      <c r="N71" s="382" t="e">
        <f>#REF!</f>
        <v>#REF!</v>
      </c>
      <c r="O71" s="324" t="e">
        <f>#REF!</f>
        <v>#REF!</v>
      </c>
      <c r="P71" s="324" t="e">
        <f>#REF!</f>
        <v>#REF!</v>
      </c>
      <c r="Q71" s="327" t="e">
        <f>#REF!</f>
        <v>#REF!</v>
      </c>
      <c r="R71" s="326" t="e">
        <f>#REF!</f>
        <v>#REF!</v>
      </c>
      <c r="S71" s="327" t="e">
        <f>#REF!</f>
        <v>#REF!</v>
      </c>
      <c r="T71" s="326" t="e">
        <f>#REF!</f>
        <v>#REF!</v>
      </c>
      <c r="U71" s="327" t="e">
        <f>#REF!</f>
        <v>#REF!</v>
      </c>
      <c r="V71" s="327" t="e">
        <f>#REF!</f>
        <v>#REF!</v>
      </c>
      <c r="W71" s="330" t="e">
        <f>#REF!</f>
        <v>#REF!</v>
      </c>
    </row>
    <row r="72" spans="1:23" ht="15.75" thickBot="1" x14ac:dyDescent="0.3">
      <c r="B72" s="4"/>
      <c r="C72" s="4"/>
      <c r="D72" s="153"/>
      <c r="E72" s="4"/>
      <c r="F72" s="4"/>
      <c r="G72" s="4"/>
      <c r="H72" s="152" t="s">
        <v>188</v>
      </c>
      <c r="I72" s="151">
        <f>'Hypothése des ventes'!M27/2</f>
        <v>4020</v>
      </c>
      <c r="J72" s="424" t="e">
        <f>IF(K72="!!!!",0,K72)</f>
        <v>#REF!</v>
      </c>
      <c r="K72" s="430" t="e">
        <f>GETPIVOTDATA("∑.PA Remisé",#REF!)</f>
        <v>#REF!</v>
      </c>
      <c r="L72" s="205"/>
      <c r="M72" s="189" t="e">
        <f>#REF!</f>
        <v>#REF!</v>
      </c>
      <c r="N72" s="382" t="e">
        <f>#REF!</f>
        <v>#REF!</v>
      </c>
      <c r="O72" s="324" t="e">
        <f>#REF!</f>
        <v>#REF!</v>
      </c>
      <c r="P72" s="324" t="e">
        <f>#REF!</f>
        <v>#REF!</v>
      </c>
      <c r="Q72" s="327" t="e">
        <f>#REF!</f>
        <v>#REF!</v>
      </c>
      <c r="R72" s="326" t="e">
        <f>#REF!</f>
        <v>#REF!</v>
      </c>
      <c r="S72" s="327" t="e">
        <f>#REF!</f>
        <v>#REF!</v>
      </c>
      <c r="T72" s="326" t="e">
        <f>#REF!</f>
        <v>#REF!</v>
      </c>
      <c r="U72" s="327" t="e">
        <f>#REF!</f>
        <v>#REF!</v>
      </c>
      <c r="V72" s="327" t="e">
        <f>#REF!</f>
        <v>#REF!</v>
      </c>
      <c r="W72" s="330" t="e">
        <f>#REF!</f>
        <v>#REF!</v>
      </c>
    </row>
    <row r="73" spans="1:23" x14ac:dyDescent="0.25">
      <c r="A73" s="503"/>
      <c r="B73" s="498" t="s">
        <v>189</v>
      </c>
      <c r="C73" s="504">
        <f>'Hypothése des ventes'!H$34</f>
        <v>16750</v>
      </c>
      <c r="D73" s="153"/>
      <c r="E73" s="4"/>
      <c r="F73" s="4"/>
      <c r="G73" s="4"/>
      <c r="H73" s="177" t="s">
        <v>225</v>
      </c>
      <c r="I73" s="206" t="e">
        <f>I72-J72</f>
        <v>#REF!</v>
      </c>
      <c r="J73" s="422"/>
      <c r="K73" s="427"/>
      <c r="L73" s="4"/>
      <c r="M73" s="189" t="e">
        <f>#REF!</f>
        <v>#REF!</v>
      </c>
      <c r="N73" s="382" t="e">
        <f>#REF!</f>
        <v>#REF!</v>
      </c>
      <c r="O73" s="324" t="e">
        <f>#REF!</f>
        <v>#REF!</v>
      </c>
      <c r="P73" s="324" t="e">
        <f>#REF!</f>
        <v>#REF!</v>
      </c>
      <c r="Q73" s="327" t="e">
        <f>#REF!</f>
        <v>#REF!</v>
      </c>
      <c r="R73" s="326" t="e">
        <f>#REF!</f>
        <v>#REF!</v>
      </c>
      <c r="S73" s="327" t="e">
        <f>#REF!</f>
        <v>#REF!</v>
      </c>
      <c r="T73" s="326" t="e">
        <f>#REF!</f>
        <v>#REF!</v>
      </c>
      <c r="U73" s="327" t="e">
        <f>#REF!</f>
        <v>#REF!</v>
      </c>
      <c r="V73" s="327" t="e">
        <f>#REF!</f>
        <v>#REF!</v>
      </c>
      <c r="W73" s="330" t="e">
        <f>#REF!</f>
        <v>#REF!</v>
      </c>
    </row>
    <row r="74" spans="1:23" x14ac:dyDescent="0.25">
      <c r="A74" s="505"/>
      <c r="B74" s="116" t="s">
        <v>190</v>
      </c>
      <c r="C74" s="506" t="e">
        <f>Q66+Q77+Q88+Q100</f>
        <v>#REF!</v>
      </c>
      <c r="D74" s="153"/>
      <c r="E74" s="4"/>
      <c r="F74" s="4"/>
      <c r="G74" s="4"/>
      <c r="H74" s="4"/>
      <c r="I74" s="97"/>
      <c r="J74" s="422"/>
      <c r="K74" s="427"/>
      <c r="L74" s="4"/>
      <c r="M74" s="189" t="e">
        <f>#REF!</f>
        <v>#REF!</v>
      </c>
      <c r="N74" s="382" t="e">
        <f>#REF!</f>
        <v>#REF!</v>
      </c>
      <c r="O74" s="324" t="e">
        <f>#REF!</f>
        <v>#REF!</v>
      </c>
      <c r="P74" s="324" t="e">
        <f>#REF!</f>
        <v>#REF!</v>
      </c>
      <c r="Q74" s="327" t="e">
        <f>#REF!</f>
        <v>#REF!</v>
      </c>
      <c r="R74" s="326" t="e">
        <f>#REF!</f>
        <v>#REF!</v>
      </c>
      <c r="S74" s="327" t="e">
        <f>#REF!</f>
        <v>#REF!</v>
      </c>
      <c r="T74" s="326" t="e">
        <f>#REF!</f>
        <v>#REF!</v>
      </c>
      <c r="U74" s="327" t="e">
        <f>#REF!</f>
        <v>#REF!</v>
      </c>
      <c r="V74" s="327" t="e">
        <f>#REF!</f>
        <v>#REF!</v>
      </c>
      <c r="W74" s="330" t="e">
        <f>#REF!</f>
        <v>#REF!</v>
      </c>
    </row>
    <row r="75" spans="1:23" x14ac:dyDescent="0.25">
      <c r="A75" s="505"/>
      <c r="B75" s="116" t="s">
        <v>191</v>
      </c>
      <c r="C75" s="506" t="e">
        <f>U66+U77+U88+U100</f>
        <v>#REF!</v>
      </c>
      <c r="D75" s="153"/>
      <c r="E75" s="4"/>
      <c r="F75" s="4"/>
      <c r="G75" s="4"/>
      <c r="H75" s="4"/>
      <c r="I75" s="97"/>
      <c r="J75" s="422"/>
      <c r="K75" s="427"/>
      <c r="L75" s="4"/>
      <c r="M75" s="189" t="e">
        <f>#REF!</f>
        <v>#REF!</v>
      </c>
      <c r="N75" s="382" t="e">
        <f>#REF!</f>
        <v>#REF!</v>
      </c>
      <c r="O75" s="324" t="e">
        <f>#REF!</f>
        <v>#REF!</v>
      </c>
      <c r="P75" s="324" t="e">
        <f>#REF!</f>
        <v>#REF!</v>
      </c>
      <c r="Q75" s="327" t="e">
        <f>#REF!</f>
        <v>#REF!</v>
      </c>
      <c r="R75" s="326" t="e">
        <f>#REF!</f>
        <v>#REF!</v>
      </c>
      <c r="S75" s="327" t="e">
        <f>#REF!</f>
        <v>#REF!</v>
      </c>
      <c r="T75" s="326" t="e">
        <f>#REF!</f>
        <v>#REF!</v>
      </c>
      <c r="U75" s="327" t="e">
        <f>#REF!</f>
        <v>#REF!</v>
      </c>
      <c r="V75" s="327" t="e">
        <f>#REF!</f>
        <v>#REF!</v>
      </c>
      <c r="W75" s="330" t="e">
        <f>#REF!</f>
        <v>#REF!</v>
      </c>
    </row>
    <row r="76" spans="1:23" ht="15.75" thickBot="1" x14ac:dyDescent="0.3">
      <c r="A76" s="505"/>
      <c r="B76" s="116" t="s">
        <v>192</v>
      </c>
      <c r="C76" s="506" t="e">
        <f>V66+V77+V88+V100</f>
        <v>#REF!</v>
      </c>
      <c r="D76" s="153"/>
      <c r="E76" s="115"/>
      <c r="F76" s="115"/>
      <c r="G76" s="4"/>
      <c r="H76" s="4"/>
      <c r="I76" s="97"/>
      <c r="J76" s="422"/>
      <c r="K76" s="427"/>
      <c r="L76" s="4"/>
      <c r="M76" s="190" t="e">
        <f>#REF!</f>
        <v>#REF!</v>
      </c>
      <c r="N76" s="383" t="e">
        <f>#REF!</f>
        <v>#REF!</v>
      </c>
      <c r="O76" s="339" t="e">
        <f>#REF!</f>
        <v>#REF!</v>
      </c>
      <c r="P76" s="339" t="e">
        <f>#REF!</f>
        <v>#REF!</v>
      </c>
      <c r="Q76" s="342" t="e">
        <f>#REF!</f>
        <v>#REF!</v>
      </c>
      <c r="R76" s="341" t="e">
        <f>#REF!</f>
        <v>#REF!</v>
      </c>
      <c r="S76" s="342" t="e">
        <f>#REF!</f>
        <v>#REF!</v>
      </c>
      <c r="T76" s="341" t="e">
        <f>#REF!</f>
        <v>#REF!</v>
      </c>
      <c r="U76" s="342" t="e">
        <f>#REF!</f>
        <v>#REF!</v>
      </c>
      <c r="V76" s="342" t="e">
        <f>#REF!</f>
        <v>#REF!</v>
      </c>
      <c r="W76" s="345" t="e">
        <f>#REF!</f>
        <v>#REF!</v>
      </c>
    </row>
    <row r="77" spans="1:23" ht="15.75" thickBot="1" x14ac:dyDescent="0.3">
      <c r="A77" s="505"/>
      <c r="B77" s="116" t="s">
        <v>193</v>
      </c>
      <c r="C77" s="507" t="e">
        <f>C76/C75</f>
        <v>#REF!</v>
      </c>
      <c r="D77" s="153"/>
      <c r="E77" s="115"/>
      <c r="F77" s="115"/>
      <c r="G77" s="4"/>
      <c r="H77" s="115"/>
      <c r="I77" s="97"/>
      <c r="J77" s="422"/>
      <c r="K77" s="427"/>
      <c r="L77" s="4"/>
      <c r="M77" s="4"/>
      <c r="N77" s="101" t="e">
        <f>SUM(N68:N76)</f>
        <v>#REF!</v>
      </c>
      <c r="O77" s="394" t="e">
        <f>AVERAGE(O68:O76)</f>
        <v>#REF!</v>
      </c>
      <c r="P77" s="394" t="e">
        <f>AVERAGE(P68:P76)</f>
        <v>#REF!</v>
      </c>
      <c r="Q77" s="100" t="e">
        <f>SUM(Q68:Q76)</f>
        <v>#REF!</v>
      </c>
      <c r="R77" s="399" t="e">
        <f>SUM(R68:R76)/(COUNTA(R68:R76)-COUNTIF(R68:R76,"0,00% "))</f>
        <v>#REF!</v>
      </c>
      <c r="S77" s="100" t="e">
        <f>SUM(S68:S76)</f>
        <v>#REF!</v>
      </c>
      <c r="T77" s="399" t="e">
        <f>SUM(T68:T76)/(COUNTA(T68:T76)-COUNTIF(T68:T76,"0,00% "))</f>
        <v>#REF!</v>
      </c>
      <c r="U77" s="100" t="e">
        <f>SUM(U68:U76)</f>
        <v>#REF!</v>
      </c>
      <c r="V77" s="100" t="e">
        <f>SUM(V68:V76)</f>
        <v>#REF!</v>
      </c>
      <c r="W77" s="403" t="e">
        <f>SUM(W68:W76)/(COUNTA(W68:W76)-COUNTIF(W68:W76,"0,00% "))</f>
        <v>#REF!</v>
      </c>
    </row>
    <row r="78" spans="1:23" x14ac:dyDescent="0.25">
      <c r="A78" s="505"/>
      <c r="B78" s="116" t="s">
        <v>194</v>
      </c>
      <c r="C78" s="506" t="e">
        <f>V88+V100</f>
        <v>#REF!</v>
      </c>
      <c r="D78" s="207"/>
      <c r="E78" s="115"/>
      <c r="F78" s="4"/>
      <c r="G78" s="4"/>
      <c r="H78" s="4"/>
      <c r="I78" s="97"/>
      <c r="J78" s="422"/>
      <c r="K78" s="427"/>
      <c r="L78" s="4"/>
      <c r="M78" s="322" t="e">
        <f>#REF!</f>
        <v>#REF!</v>
      </c>
      <c r="N78" s="319" t="e">
        <f>#REF!</f>
        <v>#REF!</v>
      </c>
      <c r="O78" s="398" t="e">
        <f>#REF!</f>
        <v>#REF!</v>
      </c>
      <c r="P78" s="398" t="e">
        <f>#REF!</f>
        <v>#REF!</v>
      </c>
      <c r="Q78" s="194" t="e">
        <f>#REF!</f>
        <v>#REF!</v>
      </c>
      <c r="R78" s="195" t="e">
        <f>#REF!</f>
        <v>#REF!</v>
      </c>
      <c r="S78" s="194" t="e">
        <f>#REF!</f>
        <v>#REF!</v>
      </c>
      <c r="T78" s="195" t="e">
        <f>#REF!</f>
        <v>#REF!</v>
      </c>
      <c r="U78" s="194" t="e">
        <f>#REF!</f>
        <v>#REF!</v>
      </c>
      <c r="V78" s="194" t="e">
        <f>#REF!</f>
        <v>#REF!</v>
      </c>
      <c r="W78" s="196" t="e">
        <f>#REF!</f>
        <v>#REF!</v>
      </c>
    </row>
    <row r="79" spans="1:23" x14ac:dyDescent="0.25">
      <c r="A79" s="505"/>
      <c r="B79" s="116" t="s">
        <v>195</v>
      </c>
      <c r="C79" s="507" t="e">
        <f>C78/(U88+U100)</f>
        <v>#REF!</v>
      </c>
      <c r="D79" s="153"/>
      <c r="E79" s="4"/>
      <c r="F79" s="4"/>
      <c r="G79" s="4"/>
      <c r="H79" s="4"/>
      <c r="I79" s="97"/>
      <c r="J79" s="422"/>
      <c r="K79" s="427"/>
      <c r="L79" s="4"/>
      <c r="M79" s="197" t="e">
        <f>#REF!</f>
        <v>#REF!</v>
      </c>
      <c r="N79" s="380" t="e">
        <f>#REF!</f>
        <v>#REF!</v>
      </c>
      <c r="O79" s="347" t="e">
        <f>#REF!</f>
        <v>#REF!</v>
      </c>
      <c r="P79" s="347" t="e">
        <f>#REF!</f>
        <v>#REF!</v>
      </c>
      <c r="Q79" s="350" t="e">
        <f>#REF!</f>
        <v>#REF!</v>
      </c>
      <c r="R79" s="349" t="e">
        <f>#REF!</f>
        <v>#REF!</v>
      </c>
      <c r="S79" s="350" t="e">
        <f>#REF!</f>
        <v>#REF!</v>
      </c>
      <c r="T79" s="349" t="e">
        <f>#REF!</f>
        <v>#REF!</v>
      </c>
      <c r="U79" s="350" t="e">
        <f>#REF!</f>
        <v>#REF!</v>
      </c>
      <c r="V79" s="350" t="e">
        <f>#REF!</f>
        <v>#REF!</v>
      </c>
      <c r="W79" s="354" t="e">
        <f>#REF!</f>
        <v>#REF!</v>
      </c>
    </row>
    <row r="80" spans="1:23" x14ac:dyDescent="0.25">
      <c r="A80" s="505"/>
      <c r="B80" s="116" t="s">
        <v>196</v>
      </c>
      <c r="C80" s="506" t="e">
        <f>V66+V77</f>
        <v>#REF!</v>
      </c>
      <c r="D80" s="153"/>
      <c r="E80" s="4"/>
      <c r="F80" s="4"/>
      <c r="G80" s="4"/>
      <c r="H80" s="4"/>
      <c r="I80" s="97"/>
      <c r="J80" s="422"/>
      <c r="K80" s="427"/>
      <c r="L80" s="4"/>
      <c r="M80" s="197" t="e">
        <f>#REF!</f>
        <v>#REF!</v>
      </c>
      <c r="N80" s="380" t="e">
        <f>#REF!</f>
        <v>#REF!</v>
      </c>
      <c r="O80" s="347" t="e">
        <f>#REF!</f>
        <v>#REF!</v>
      </c>
      <c r="P80" s="347" t="e">
        <f>#REF!</f>
        <v>#REF!</v>
      </c>
      <c r="Q80" s="350" t="e">
        <f>#REF!</f>
        <v>#REF!</v>
      </c>
      <c r="R80" s="349" t="e">
        <f>#REF!</f>
        <v>#REF!</v>
      </c>
      <c r="S80" s="350" t="e">
        <f>#REF!</f>
        <v>#REF!</v>
      </c>
      <c r="T80" s="349" t="e">
        <f>#REF!</f>
        <v>#REF!</v>
      </c>
      <c r="U80" s="350" t="e">
        <f>#REF!</f>
        <v>#REF!</v>
      </c>
      <c r="V80" s="350" t="e">
        <f>#REF!</f>
        <v>#REF!</v>
      </c>
      <c r="W80" s="354" t="e">
        <f>#REF!</f>
        <v>#REF!</v>
      </c>
    </row>
    <row r="81" spans="1:23" ht="15.75" thickBot="1" x14ac:dyDescent="0.3">
      <c r="A81" s="508"/>
      <c r="B81" s="499" t="s">
        <v>197</v>
      </c>
      <c r="C81" s="509" t="e">
        <f>C80/(U66+U77)</f>
        <v>#REF!</v>
      </c>
      <c r="D81" s="153"/>
      <c r="E81" s="4"/>
      <c r="F81" s="4"/>
      <c r="G81" s="4"/>
      <c r="H81" s="4"/>
      <c r="I81" s="97"/>
      <c r="J81" s="422"/>
      <c r="K81" s="427"/>
      <c r="L81" s="4"/>
      <c r="M81" s="197" t="e">
        <f>#REF!</f>
        <v>#REF!</v>
      </c>
      <c r="N81" s="380" t="e">
        <f>#REF!</f>
        <v>#REF!</v>
      </c>
      <c r="O81" s="347" t="e">
        <f>#REF!</f>
        <v>#REF!</v>
      </c>
      <c r="P81" s="347" t="e">
        <f>#REF!</f>
        <v>#REF!</v>
      </c>
      <c r="Q81" s="350" t="e">
        <f>#REF!</f>
        <v>#REF!</v>
      </c>
      <c r="R81" s="349" t="e">
        <f>#REF!</f>
        <v>#REF!</v>
      </c>
      <c r="S81" s="350" t="e">
        <f>#REF!</f>
        <v>#REF!</v>
      </c>
      <c r="T81" s="349" t="e">
        <f>#REF!</f>
        <v>#REF!</v>
      </c>
      <c r="U81" s="350" t="e">
        <f>#REF!</f>
        <v>#REF!</v>
      </c>
      <c r="V81" s="350" t="e">
        <f>#REF!</f>
        <v>#REF!</v>
      </c>
      <c r="W81" s="354" t="e">
        <f>#REF!</f>
        <v>#REF!</v>
      </c>
    </row>
    <row r="82" spans="1:23" ht="15.75" thickBot="1" x14ac:dyDescent="0.3">
      <c r="B82" s="115"/>
      <c r="C82" s="107"/>
      <c r="D82" s="153"/>
      <c r="E82" s="4"/>
      <c r="F82" s="4"/>
      <c r="G82" s="4"/>
      <c r="H82" s="148" t="s">
        <v>186</v>
      </c>
      <c r="I82" s="151">
        <f>'Hypothése des ventes'!G28/2</f>
        <v>4020</v>
      </c>
      <c r="J82" s="424" t="e">
        <f>IF(K82="!!!!",0,K82)</f>
        <v>#REF!</v>
      </c>
      <c r="K82" s="430" t="e">
        <f>GETPIVOTDATA("∑.PA Remisé",#REF!)</f>
        <v>#REF!</v>
      </c>
      <c r="L82" s="205"/>
      <c r="M82" s="197" t="e">
        <f>#REF!</f>
        <v>#REF!</v>
      </c>
      <c r="N82" s="380" t="e">
        <f>#REF!</f>
        <v>#REF!</v>
      </c>
      <c r="O82" s="347" t="e">
        <f>#REF!</f>
        <v>#REF!</v>
      </c>
      <c r="P82" s="347" t="e">
        <f>#REF!</f>
        <v>#REF!</v>
      </c>
      <c r="Q82" s="350" t="e">
        <f>#REF!</f>
        <v>#REF!</v>
      </c>
      <c r="R82" s="349" t="e">
        <f>#REF!</f>
        <v>#REF!</v>
      </c>
      <c r="S82" s="350" t="e">
        <f>#REF!</f>
        <v>#REF!</v>
      </c>
      <c r="T82" s="349" t="e">
        <f>#REF!</f>
        <v>#REF!</v>
      </c>
      <c r="U82" s="350" t="e">
        <f>#REF!</f>
        <v>#REF!</v>
      </c>
      <c r="V82" s="350" t="e">
        <f>#REF!</f>
        <v>#REF!</v>
      </c>
      <c r="W82" s="354" t="e">
        <f>#REF!</f>
        <v>#REF!</v>
      </c>
    </row>
    <row r="83" spans="1:23" x14ac:dyDescent="0.25">
      <c r="B83" s="4"/>
      <c r="C83" s="4"/>
      <c r="D83" s="153"/>
      <c r="E83" s="4"/>
      <c r="F83" s="4"/>
      <c r="G83" s="4"/>
      <c r="H83" s="202" t="s">
        <v>225</v>
      </c>
      <c r="I83" s="206" t="e">
        <f>I82-J82</f>
        <v>#REF!</v>
      </c>
      <c r="J83" s="422"/>
      <c r="K83" s="427"/>
      <c r="L83" s="4"/>
      <c r="M83" s="197" t="e">
        <f>#REF!</f>
        <v>#REF!</v>
      </c>
      <c r="N83" s="380" t="e">
        <f>#REF!</f>
        <v>#REF!</v>
      </c>
      <c r="O83" s="347" t="e">
        <f>#REF!</f>
        <v>#REF!</v>
      </c>
      <c r="P83" s="347" t="e">
        <f>#REF!</f>
        <v>#REF!</v>
      </c>
      <c r="Q83" s="350" t="e">
        <f>#REF!</f>
        <v>#REF!</v>
      </c>
      <c r="R83" s="349" t="e">
        <f>#REF!</f>
        <v>#REF!</v>
      </c>
      <c r="S83" s="350" t="e">
        <f>#REF!</f>
        <v>#REF!</v>
      </c>
      <c r="T83" s="349" t="e">
        <f>#REF!</f>
        <v>#REF!</v>
      </c>
      <c r="U83" s="350" t="e">
        <f>#REF!</f>
        <v>#REF!</v>
      </c>
      <c r="V83" s="350" t="e">
        <f>#REF!</f>
        <v>#REF!</v>
      </c>
      <c r="W83" s="354" t="e">
        <f>#REF!</f>
        <v>#REF!</v>
      </c>
    </row>
    <row r="84" spans="1:23" x14ac:dyDescent="0.25">
      <c r="B84" s="4"/>
      <c r="C84" s="4"/>
      <c r="D84" s="153"/>
      <c r="E84" s="4"/>
      <c r="F84" s="4"/>
      <c r="G84" s="4"/>
      <c r="H84" s="150"/>
      <c r="I84" s="97"/>
      <c r="J84" s="422"/>
      <c r="K84" s="427"/>
      <c r="L84" s="4"/>
      <c r="M84" s="197" t="e">
        <f>#REF!</f>
        <v>#REF!</v>
      </c>
      <c r="N84" s="380" t="e">
        <f>#REF!</f>
        <v>#REF!</v>
      </c>
      <c r="O84" s="347" t="e">
        <f>#REF!</f>
        <v>#REF!</v>
      </c>
      <c r="P84" s="347" t="e">
        <f>#REF!</f>
        <v>#REF!</v>
      </c>
      <c r="Q84" s="350" t="e">
        <f>#REF!</f>
        <v>#REF!</v>
      </c>
      <c r="R84" s="349" t="e">
        <f>#REF!</f>
        <v>#REF!</v>
      </c>
      <c r="S84" s="350" t="e">
        <f>#REF!</f>
        <v>#REF!</v>
      </c>
      <c r="T84" s="349" t="e">
        <f>#REF!</f>
        <v>#REF!</v>
      </c>
      <c r="U84" s="350" t="e">
        <f>#REF!</f>
        <v>#REF!</v>
      </c>
      <c r="V84" s="350" t="e">
        <f>#REF!</f>
        <v>#REF!</v>
      </c>
      <c r="W84" s="354" t="e">
        <f>#REF!</f>
        <v>#REF!</v>
      </c>
    </row>
    <row r="85" spans="1:23" x14ac:dyDescent="0.25">
      <c r="B85" s="4"/>
      <c r="C85" s="4"/>
      <c r="D85" s="153"/>
      <c r="E85" s="4"/>
      <c r="F85" s="4"/>
      <c r="G85" s="4"/>
      <c r="H85" s="150"/>
      <c r="I85" s="97"/>
      <c r="J85" s="422"/>
      <c r="K85" s="427"/>
      <c r="L85" s="4"/>
      <c r="M85" s="197" t="e">
        <f>#REF!</f>
        <v>#REF!</v>
      </c>
      <c r="N85" s="380" t="e">
        <f>#REF!</f>
        <v>#REF!</v>
      </c>
      <c r="O85" s="347" t="e">
        <f>#REF!</f>
        <v>#REF!</v>
      </c>
      <c r="P85" s="347" t="e">
        <f>#REF!</f>
        <v>#REF!</v>
      </c>
      <c r="Q85" s="350" t="e">
        <f>#REF!</f>
        <v>#REF!</v>
      </c>
      <c r="R85" s="349" t="e">
        <f>#REF!</f>
        <v>#REF!</v>
      </c>
      <c r="S85" s="350" t="e">
        <f>#REF!</f>
        <v>#REF!</v>
      </c>
      <c r="T85" s="349" t="e">
        <f>#REF!</f>
        <v>#REF!</v>
      </c>
      <c r="U85" s="350" t="e">
        <f>#REF!</f>
        <v>#REF!</v>
      </c>
      <c r="V85" s="350" t="e">
        <f>#REF!</f>
        <v>#REF!</v>
      </c>
      <c r="W85" s="354" t="e">
        <f>#REF!</f>
        <v>#REF!</v>
      </c>
    </row>
    <row r="86" spans="1:23" x14ac:dyDescent="0.25">
      <c r="B86" s="4"/>
      <c r="C86" s="4"/>
      <c r="D86" s="153"/>
      <c r="E86" s="4"/>
      <c r="F86" s="4"/>
      <c r="G86" s="4"/>
      <c r="H86" s="150"/>
      <c r="I86" s="97"/>
      <c r="J86" s="422"/>
      <c r="K86" s="427"/>
      <c r="L86" s="4"/>
      <c r="M86" s="197" t="e">
        <f>#REF!</f>
        <v>#REF!</v>
      </c>
      <c r="N86" s="380" t="e">
        <f>#REF!</f>
        <v>#REF!</v>
      </c>
      <c r="O86" s="347" t="e">
        <f>#REF!</f>
        <v>#REF!</v>
      </c>
      <c r="P86" s="347" t="e">
        <f>#REF!</f>
        <v>#REF!</v>
      </c>
      <c r="Q86" s="350" t="e">
        <f>#REF!</f>
        <v>#REF!</v>
      </c>
      <c r="R86" s="349" t="e">
        <f>#REF!</f>
        <v>#REF!</v>
      </c>
      <c r="S86" s="350" t="e">
        <f>#REF!</f>
        <v>#REF!</v>
      </c>
      <c r="T86" s="349" t="e">
        <f>#REF!</f>
        <v>#REF!</v>
      </c>
      <c r="U86" s="350" t="e">
        <f>#REF!</f>
        <v>#REF!</v>
      </c>
      <c r="V86" s="350" t="e">
        <f>#REF!</f>
        <v>#REF!</v>
      </c>
      <c r="W86" s="354" t="e">
        <f>#REF!</f>
        <v>#REF!</v>
      </c>
    </row>
    <row r="87" spans="1:23" ht="15.75" thickBot="1" x14ac:dyDescent="0.3">
      <c r="B87" s="4"/>
      <c r="C87" s="4"/>
      <c r="D87" s="153"/>
      <c r="E87" s="4"/>
      <c r="F87" s="4"/>
      <c r="G87" s="4"/>
      <c r="H87" s="150"/>
      <c r="I87" s="97"/>
      <c r="J87" s="422"/>
      <c r="K87" s="427"/>
      <c r="L87" s="4"/>
      <c r="M87" s="198" t="e">
        <f>#REF!</f>
        <v>#REF!</v>
      </c>
      <c r="N87" s="381" t="e">
        <f>#REF!</f>
        <v>#REF!</v>
      </c>
      <c r="O87" s="364" t="e">
        <f>#REF!</f>
        <v>#REF!</v>
      </c>
      <c r="P87" s="364" t="e">
        <f>#REF!</f>
        <v>#REF!</v>
      </c>
      <c r="Q87" s="367" t="e">
        <f>#REF!</f>
        <v>#REF!</v>
      </c>
      <c r="R87" s="366" t="e">
        <f>#REF!</f>
        <v>#REF!</v>
      </c>
      <c r="S87" s="367" t="e">
        <f>#REF!</f>
        <v>#REF!</v>
      </c>
      <c r="T87" s="366" t="e">
        <f>#REF!</f>
        <v>#REF!</v>
      </c>
      <c r="U87" s="367" t="e">
        <f>#REF!</f>
        <v>#REF!</v>
      </c>
      <c r="V87" s="367" t="e">
        <f>#REF!</f>
        <v>#REF!</v>
      </c>
      <c r="W87" s="371" t="e">
        <f>#REF!</f>
        <v>#REF!</v>
      </c>
    </row>
    <row r="88" spans="1:23" ht="15.75" thickBot="1" x14ac:dyDescent="0.3">
      <c r="B88" s="4"/>
      <c r="C88" s="4"/>
      <c r="D88" s="4"/>
      <c r="E88" s="148" t="s">
        <v>184</v>
      </c>
      <c r="F88" s="151">
        <f>('Hypothése des ventes'!G28+'Hypothése des ventes'!M28)/2</f>
        <v>6700</v>
      </c>
      <c r="G88" s="4"/>
      <c r="H88" s="150"/>
      <c r="I88" s="97"/>
      <c r="J88" s="422"/>
      <c r="K88" s="427"/>
      <c r="L88" s="4"/>
      <c r="M88" s="4"/>
      <c r="N88" s="101" t="e">
        <f>SUM(N79:N87)</f>
        <v>#REF!</v>
      </c>
      <c r="O88" s="394" t="e">
        <f>AVERAGE(O81:O87)</f>
        <v>#REF!</v>
      </c>
      <c r="P88" s="394" t="e">
        <f>AVERAGE(P79:P87)</f>
        <v>#REF!</v>
      </c>
      <c r="Q88" s="100" t="e">
        <f>SUM(Q79:Q87)</f>
        <v>#REF!</v>
      </c>
      <c r="R88" s="399" t="e">
        <f>SUM(R79:R87)/(COUNTA(R79:R87)-COUNTIF(R79:R87,"0,00% "))</f>
        <v>#REF!</v>
      </c>
      <c r="S88" s="100" t="e">
        <f>SUM(S79:S87)</f>
        <v>#REF!</v>
      </c>
      <c r="T88" s="399" t="e">
        <f>SUM(T79:T87)/(COUNTA(T79:T87)-COUNTIF(T79:T87,"0,00% "))</f>
        <v>#REF!</v>
      </c>
      <c r="U88" s="100" t="e">
        <f>SUM(U79:U87)</f>
        <v>#REF!</v>
      </c>
      <c r="V88" s="100" t="e">
        <f>SUM(V79:V87)</f>
        <v>#REF!</v>
      </c>
      <c r="W88" s="403" t="e">
        <f>SUM(W79:W87)/(COUNTA(W79:W87)-COUNTIF(W79:W87,"0,00% "))</f>
        <v>#REF!</v>
      </c>
    </row>
    <row r="89" spans="1:23" x14ac:dyDescent="0.25">
      <c r="B89" s="4"/>
      <c r="C89" s="4"/>
      <c r="D89" s="4"/>
      <c r="E89" s="4"/>
      <c r="F89" s="4"/>
      <c r="G89" s="4"/>
      <c r="H89" s="150"/>
      <c r="I89" s="97"/>
      <c r="J89" s="422"/>
      <c r="K89" s="427"/>
      <c r="L89" s="4"/>
      <c r="M89" s="514" t="e">
        <f>#REF!</f>
        <v>#REF!</v>
      </c>
      <c r="N89" s="515" t="e">
        <f>#REF!</f>
        <v>#REF!</v>
      </c>
      <c r="O89" s="516" t="e">
        <f>#REF!</f>
        <v>#REF!</v>
      </c>
      <c r="P89" s="516" t="e">
        <f>#REF!</f>
        <v>#REF!</v>
      </c>
      <c r="Q89" s="517" t="e">
        <f>#REF!</f>
        <v>#REF!</v>
      </c>
      <c r="R89" s="518" t="e">
        <f>#REF!</f>
        <v>#REF!</v>
      </c>
      <c r="S89" s="517" t="e">
        <f>#REF!</f>
        <v>#REF!</v>
      </c>
      <c r="T89" s="518" t="e">
        <f>#REF!</f>
        <v>#REF!</v>
      </c>
      <c r="U89" s="517" t="e">
        <f>#REF!</f>
        <v>#REF!</v>
      </c>
      <c r="V89" s="517" t="e">
        <f>#REF!</f>
        <v>#REF!</v>
      </c>
      <c r="W89" s="519" t="e">
        <f>#REF!</f>
        <v>#REF!</v>
      </c>
    </row>
    <row r="90" spans="1:23" x14ac:dyDescent="0.25">
      <c r="B90" s="4"/>
      <c r="C90" s="4"/>
      <c r="D90" s="4"/>
      <c r="E90" s="4"/>
      <c r="F90" s="4"/>
      <c r="G90" s="4"/>
      <c r="H90" s="150"/>
      <c r="I90" s="97"/>
      <c r="J90" s="422"/>
      <c r="K90" s="427"/>
      <c r="L90" s="4"/>
      <c r="M90" s="520" t="e">
        <f>#REF!</f>
        <v>#REF!</v>
      </c>
      <c r="N90" s="510" t="e">
        <f>#REF!</f>
        <v>#REF!</v>
      </c>
      <c r="O90" s="511" t="e">
        <f>#REF!</f>
        <v>#REF!</v>
      </c>
      <c r="P90" s="511" t="e">
        <f>#REF!</f>
        <v>#REF!</v>
      </c>
      <c r="Q90" s="512" t="e">
        <f>#REF!</f>
        <v>#REF!</v>
      </c>
      <c r="R90" s="513" t="e">
        <f>#REF!</f>
        <v>#REF!</v>
      </c>
      <c r="S90" s="512" t="e">
        <f>#REF!</f>
        <v>#REF!</v>
      </c>
      <c r="T90" s="513" t="e">
        <f>#REF!</f>
        <v>#REF!</v>
      </c>
      <c r="U90" s="512" t="e">
        <f>#REF!</f>
        <v>#REF!</v>
      </c>
      <c r="V90" s="512" t="e">
        <f>#REF!</f>
        <v>#REF!</v>
      </c>
      <c r="W90" s="521" t="e">
        <f>#REF!</f>
        <v>#REF!</v>
      </c>
    </row>
    <row r="91" spans="1:23" x14ac:dyDescent="0.25">
      <c r="B91" s="4"/>
      <c r="C91" s="4"/>
      <c r="D91" s="4"/>
      <c r="E91" s="4"/>
      <c r="F91" s="4"/>
      <c r="G91" s="4"/>
      <c r="H91" s="150"/>
      <c r="I91" s="97"/>
      <c r="J91" s="422"/>
      <c r="K91" s="427"/>
      <c r="L91" s="4"/>
      <c r="M91" s="520" t="e">
        <f>#REF!</f>
        <v>#REF!</v>
      </c>
      <c r="N91" s="510" t="e">
        <f>#REF!</f>
        <v>#REF!</v>
      </c>
      <c r="O91" s="511" t="e">
        <f>#REF!</f>
        <v>#REF!</v>
      </c>
      <c r="P91" s="511" t="e">
        <f>#REF!</f>
        <v>#REF!</v>
      </c>
      <c r="Q91" s="512" t="e">
        <f>#REF!</f>
        <v>#REF!</v>
      </c>
      <c r="R91" s="513" t="e">
        <f>#REF!</f>
        <v>#REF!</v>
      </c>
      <c r="S91" s="512" t="e">
        <f>#REF!</f>
        <v>#REF!</v>
      </c>
      <c r="T91" s="513" t="e">
        <f>#REF!</f>
        <v>#REF!</v>
      </c>
      <c r="U91" s="512" t="e">
        <f>#REF!</f>
        <v>#REF!</v>
      </c>
      <c r="V91" s="512" t="e">
        <f>#REF!</f>
        <v>#REF!</v>
      </c>
      <c r="W91" s="521" t="e">
        <f>#REF!</f>
        <v>#REF!</v>
      </c>
    </row>
    <row r="92" spans="1:23" ht="15.75" thickBot="1" x14ac:dyDescent="0.3">
      <c r="B92" s="4"/>
      <c r="C92" s="4"/>
      <c r="D92" s="4"/>
      <c r="E92" s="4"/>
      <c r="F92" s="4"/>
      <c r="G92" s="4"/>
      <c r="H92" s="208"/>
      <c r="I92" s="97"/>
      <c r="J92" s="422"/>
      <c r="K92" s="427"/>
      <c r="L92" s="4"/>
      <c r="M92" s="520" t="e">
        <f>#REF!</f>
        <v>#REF!</v>
      </c>
      <c r="N92" s="510" t="e">
        <f>#REF!</f>
        <v>#REF!</v>
      </c>
      <c r="O92" s="511" t="e">
        <f>#REF!</f>
        <v>#REF!</v>
      </c>
      <c r="P92" s="511" t="e">
        <f>#REF!</f>
        <v>#REF!</v>
      </c>
      <c r="Q92" s="512" t="e">
        <f>#REF!</f>
        <v>#REF!</v>
      </c>
      <c r="R92" s="513" t="e">
        <f>#REF!</f>
        <v>#REF!</v>
      </c>
      <c r="S92" s="512" t="e">
        <f>#REF!</f>
        <v>#REF!</v>
      </c>
      <c r="T92" s="513" t="e">
        <f>#REF!</f>
        <v>#REF!</v>
      </c>
      <c r="U92" s="512" t="e">
        <f>#REF!</f>
        <v>#REF!</v>
      </c>
      <c r="V92" s="512" t="e">
        <f>#REF!</f>
        <v>#REF!</v>
      </c>
      <c r="W92" s="521" t="e">
        <f>#REF!</f>
        <v>#REF!</v>
      </c>
    </row>
    <row r="93" spans="1:23" ht="15.75" thickBot="1" x14ac:dyDescent="0.3">
      <c r="B93" s="4"/>
      <c r="C93" s="4"/>
      <c r="D93" s="4"/>
      <c r="E93" s="4"/>
      <c r="F93" s="4"/>
      <c r="G93" s="4"/>
      <c r="H93" s="152" t="s">
        <v>188</v>
      </c>
      <c r="I93" s="151">
        <f>'Hypothése des ventes'!M28/2</f>
        <v>2680</v>
      </c>
      <c r="J93" s="424" t="e">
        <f>IF(K93="!!!!",0,K93)</f>
        <v>#REF!</v>
      </c>
      <c r="K93" s="430" t="e">
        <f>GETPIVOTDATA("∑.PA Remisé",#REF!)</f>
        <v>#REF!</v>
      </c>
      <c r="L93" s="161"/>
      <c r="M93" s="520" t="e">
        <f>#REF!</f>
        <v>#REF!</v>
      </c>
      <c r="N93" s="510" t="e">
        <f>#REF!</f>
        <v>#REF!</v>
      </c>
      <c r="O93" s="511" t="e">
        <f>#REF!</f>
        <v>#REF!</v>
      </c>
      <c r="P93" s="511" t="e">
        <f>#REF!</f>
        <v>#REF!</v>
      </c>
      <c r="Q93" s="512" t="e">
        <f>#REF!</f>
        <v>#REF!</v>
      </c>
      <c r="R93" s="513" t="e">
        <f>#REF!</f>
        <v>#REF!</v>
      </c>
      <c r="S93" s="512" t="e">
        <f>#REF!</f>
        <v>#REF!</v>
      </c>
      <c r="T93" s="513" t="e">
        <f>#REF!</f>
        <v>#REF!</v>
      </c>
      <c r="U93" s="512" t="e">
        <f>#REF!</f>
        <v>#REF!</v>
      </c>
      <c r="V93" s="512" t="e">
        <f>#REF!</f>
        <v>#REF!</v>
      </c>
      <c r="W93" s="521" t="e">
        <f>#REF!</f>
        <v>#REF!</v>
      </c>
    </row>
    <row r="94" spans="1:23" x14ac:dyDescent="0.25">
      <c r="B94" s="4"/>
      <c r="C94" s="4"/>
      <c r="D94" s="4"/>
      <c r="E94" s="4"/>
      <c r="F94" s="4"/>
      <c r="G94" s="4"/>
      <c r="H94" s="177" t="s">
        <v>225</v>
      </c>
      <c r="I94" s="206" t="e">
        <f>I93-J93</f>
        <v>#REF!</v>
      </c>
      <c r="J94" s="422"/>
      <c r="K94" s="427"/>
      <c r="L94" s="4"/>
      <c r="M94" s="520" t="e">
        <f>#REF!</f>
        <v>#REF!</v>
      </c>
      <c r="N94" s="510" t="e">
        <f>#REF!</f>
        <v>#REF!</v>
      </c>
      <c r="O94" s="511" t="e">
        <f>#REF!</f>
        <v>#REF!</v>
      </c>
      <c r="P94" s="511" t="e">
        <f>#REF!</f>
        <v>#REF!</v>
      </c>
      <c r="Q94" s="512" t="e">
        <f>#REF!</f>
        <v>#REF!</v>
      </c>
      <c r="R94" s="513" t="e">
        <f>#REF!</f>
        <v>#REF!</v>
      </c>
      <c r="S94" s="512" t="e">
        <f>#REF!</f>
        <v>#REF!</v>
      </c>
      <c r="T94" s="513" t="e">
        <f>#REF!</f>
        <v>#REF!</v>
      </c>
      <c r="U94" s="512" t="e">
        <f>#REF!</f>
        <v>#REF!</v>
      </c>
      <c r="V94" s="512" t="e">
        <f>#REF!</f>
        <v>#REF!</v>
      </c>
      <c r="W94" s="521" t="e">
        <f>#REF!</f>
        <v>#REF!</v>
      </c>
    </row>
    <row r="95" spans="1:23" x14ac:dyDescent="0.25">
      <c r="B95" s="4"/>
      <c r="C95" s="4"/>
      <c r="D95" s="4"/>
      <c r="E95" s="4"/>
      <c r="F95" s="4"/>
      <c r="G95" s="4"/>
      <c r="H95" s="4"/>
      <c r="I95" s="97"/>
      <c r="J95" s="422"/>
      <c r="K95" s="427"/>
      <c r="L95" s="4"/>
      <c r="M95" s="520" t="e">
        <f>#REF!</f>
        <v>#REF!</v>
      </c>
      <c r="N95" s="510" t="e">
        <f>#REF!</f>
        <v>#REF!</v>
      </c>
      <c r="O95" s="511" t="e">
        <f>#REF!</f>
        <v>#REF!</v>
      </c>
      <c r="P95" s="511" t="e">
        <f>#REF!</f>
        <v>#REF!</v>
      </c>
      <c r="Q95" s="512" t="e">
        <f>#REF!</f>
        <v>#REF!</v>
      </c>
      <c r="R95" s="513" t="e">
        <f>#REF!</f>
        <v>#REF!</v>
      </c>
      <c r="S95" s="512" t="e">
        <f>#REF!</f>
        <v>#REF!</v>
      </c>
      <c r="T95" s="513" t="e">
        <f>#REF!</f>
        <v>#REF!</v>
      </c>
      <c r="U95" s="512" t="e">
        <f>#REF!</f>
        <v>#REF!</v>
      </c>
      <c r="V95" s="512" t="e">
        <f>#REF!</f>
        <v>#REF!</v>
      </c>
      <c r="W95" s="521" t="e">
        <f>#REF!</f>
        <v>#REF!</v>
      </c>
    </row>
    <row r="96" spans="1:23" x14ac:dyDescent="0.25">
      <c r="B96" s="4"/>
      <c r="C96" s="4"/>
      <c r="D96" s="4"/>
      <c r="E96" s="4"/>
      <c r="F96" s="4"/>
      <c r="G96" s="4"/>
      <c r="H96" s="4"/>
      <c r="I96" s="97"/>
      <c r="J96" s="422"/>
      <c r="K96" s="427"/>
      <c r="L96" s="4"/>
      <c r="M96" s="520" t="e">
        <f>#REF!</f>
        <v>#REF!</v>
      </c>
      <c r="N96" s="510" t="e">
        <f>#REF!</f>
        <v>#REF!</v>
      </c>
      <c r="O96" s="511" t="e">
        <f>#REF!</f>
        <v>#REF!</v>
      </c>
      <c r="P96" s="511" t="e">
        <f>#REF!</f>
        <v>#REF!</v>
      </c>
      <c r="Q96" s="512" t="e">
        <f>#REF!</f>
        <v>#REF!</v>
      </c>
      <c r="R96" s="513" t="e">
        <f>#REF!</f>
        <v>#REF!</v>
      </c>
      <c r="S96" s="512" t="e">
        <f>#REF!</f>
        <v>#REF!</v>
      </c>
      <c r="T96" s="513" t="e">
        <f>#REF!</f>
        <v>#REF!</v>
      </c>
      <c r="U96" s="512" t="e">
        <f>#REF!</f>
        <v>#REF!</v>
      </c>
      <c r="V96" s="512" t="e">
        <f>#REF!</f>
        <v>#REF!</v>
      </c>
      <c r="W96" s="521" t="e">
        <f>#REF!</f>
        <v>#REF!</v>
      </c>
    </row>
    <row r="97" spans="2:23" x14ac:dyDescent="0.25">
      <c r="B97" s="4"/>
      <c r="C97" s="4"/>
      <c r="D97" s="4"/>
      <c r="E97" s="4"/>
      <c r="F97" s="4"/>
      <c r="G97" s="4"/>
      <c r="H97" s="4"/>
      <c r="I97" s="97"/>
      <c r="J97" s="422"/>
      <c r="K97" s="427"/>
      <c r="L97" s="4"/>
      <c r="M97" s="520" t="e">
        <f>#REF!</f>
        <v>#REF!</v>
      </c>
      <c r="N97" s="510" t="e">
        <f>#REF!</f>
        <v>#REF!</v>
      </c>
      <c r="O97" s="511" t="e">
        <f>#REF!</f>
        <v>#REF!</v>
      </c>
      <c r="P97" s="511" t="e">
        <f>#REF!</f>
        <v>#REF!</v>
      </c>
      <c r="Q97" s="512" t="e">
        <f>#REF!</f>
        <v>#REF!</v>
      </c>
      <c r="R97" s="513" t="e">
        <f>#REF!</f>
        <v>#REF!</v>
      </c>
      <c r="S97" s="512" t="e">
        <f>#REF!</f>
        <v>#REF!</v>
      </c>
      <c r="T97" s="513" t="e">
        <f>#REF!</f>
        <v>#REF!</v>
      </c>
      <c r="U97" s="512" t="e">
        <f>#REF!</f>
        <v>#REF!</v>
      </c>
      <c r="V97" s="512" t="e">
        <f>#REF!</f>
        <v>#REF!</v>
      </c>
      <c r="W97" s="521" t="e">
        <f>#REF!</f>
        <v>#REF!</v>
      </c>
    </row>
    <row r="98" spans="2:23" x14ac:dyDescent="0.25">
      <c r="B98" s="4"/>
      <c r="C98" s="4"/>
      <c r="D98" s="4"/>
      <c r="E98" s="4"/>
      <c r="F98" s="4"/>
      <c r="G98" s="4"/>
      <c r="H98" s="4"/>
      <c r="I98" s="97"/>
      <c r="J98" s="422"/>
      <c r="K98" s="427"/>
      <c r="L98" s="4"/>
      <c r="M98" s="520" t="e">
        <f>#REF!</f>
        <v>#REF!</v>
      </c>
      <c r="N98" s="510" t="e">
        <f>#REF!</f>
        <v>#REF!</v>
      </c>
      <c r="O98" s="511" t="e">
        <f>#REF!</f>
        <v>#REF!</v>
      </c>
      <c r="P98" s="511" t="e">
        <f>#REF!</f>
        <v>#REF!</v>
      </c>
      <c r="Q98" s="512" t="e">
        <f>#REF!</f>
        <v>#REF!</v>
      </c>
      <c r="R98" s="513" t="e">
        <f>#REF!</f>
        <v>#REF!</v>
      </c>
      <c r="S98" s="512" t="e">
        <f>#REF!</f>
        <v>#REF!</v>
      </c>
      <c r="T98" s="513" t="e">
        <f>#REF!</f>
        <v>#REF!</v>
      </c>
      <c r="U98" s="512" t="e">
        <f>#REF!</f>
        <v>#REF!</v>
      </c>
      <c r="V98" s="512" t="e">
        <f>#REF!</f>
        <v>#REF!</v>
      </c>
      <c r="W98" s="521" t="e">
        <f>#REF!</f>
        <v>#REF!</v>
      </c>
    </row>
    <row r="99" spans="2:23" ht="15.75" thickBot="1" x14ac:dyDescent="0.3">
      <c r="B99" s="4"/>
      <c r="C99" s="4"/>
      <c r="D99" s="4"/>
      <c r="E99" s="4"/>
      <c r="F99" s="4"/>
      <c r="G99" s="4"/>
      <c r="H99" s="4"/>
      <c r="I99" s="97"/>
      <c r="J99" s="422"/>
      <c r="K99" s="427"/>
      <c r="L99" s="4"/>
      <c r="M99" s="522" t="e">
        <f>#REF!</f>
        <v>#REF!</v>
      </c>
      <c r="N99" s="523" t="e">
        <f>#REF!</f>
        <v>#REF!</v>
      </c>
      <c r="O99" s="524" t="e">
        <f>#REF!</f>
        <v>#REF!</v>
      </c>
      <c r="P99" s="524" t="e">
        <f>#REF!</f>
        <v>#REF!</v>
      </c>
      <c r="Q99" s="525" t="e">
        <f>#REF!</f>
        <v>#REF!</v>
      </c>
      <c r="R99" s="526" t="e">
        <f>#REF!</f>
        <v>#REF!</v>
      </c>
      <c r="S99" s="525" t="e">
        <f>#REF!</f>
        <v>#REF!</v>
      </c>
      <c r="T99" s="526" t="e">
        <f>#REF!</f>
        <v>#REF!</v>
      </c>
      <c r="U99" s="525" t="e">
        <f>#REF!</f>
        <v>#REF!</v>
      </c>
      <c r="V99" s="525" t="e">
        <f>#REF!</f>
        <v>#REF!</v>
      </c>
      <c r="W99" s="527" t="e">
        <f>#REF!</f>
        <v>#REF!</v>
      </c>
    </row>
    <row r="100" spans="2:23" x14ac:dyDescent="0.25">
      <c r="B100" s="4"/>
      <c r="C100" s="4"/>
      <c r="D100" s="4"/>
      <c r="E100" s="4"/>
      <c r="F100" s="4"/>
      <c r="G100" s="4"/>
      <c r="H100" s="4"/>
      <c r="I100" s="97"/>
      <c r="J100" s="422"/>
      <c r="K100" s="427"/>
      <c r="L100" s="4"/>
      <c r="M100" s="4"/>
      <c r="N100" s="101" t="e">
        <f>SUM(N90:N98)</f>
        <v>#REF!</v>
      </c>
      <c r="O100" s="394" t="e">
        <f>AVERAGE(O90:O98)</f>
        <v>#REF!</v>
      </c>
      <c r="P100" s="394" t="e">
        <f>AVERAGE(P90:P98)</f>
        <v>#REF!</v>
      </c>
      <c r="Q100" s="100" t="e">
        <f>SUM(Q90:Q98)</f>
        <v>#REF!</v>
      </c>
      <c r="R100" s="399" t="e">
        <f>SUM(R90:R98)/(COUNTA(R90:R98)-COUNTIF(R90:R98,"0,00% "))</f>
        <v>#REF!</v>
      </c>
      <c r="S100" s="100" t="e">
        <f>SUM(S90:S98)</f>
        <v>#REF!</v>
      </c>
      <c r="T100" s="399" t="e">
        <f>SUM(T90:T98)/(COUNTA(T90:T98)-COUNTIF(T90:T98,"0,00% "))</f>
        <v>#REF!</v>
      </c>
      <c r="U100" s="100" t="e">
        <f>SUM(U90:U98)</f>
        <v>#REF!</v>
      </c>
      <c r="V100" s="100" t="e">
        <f>SUM(V90:V98)</f>
        <v>#REF!</v>
      </c>
      <c r="W100" s="403" t="e">
        <f>SUM(W90:W98)/(COUNTA(W90:W98)-COUNTIF(W90:W98,"0,00% "))</f>
        <v>#REF!</v>
      </c>
    </row>
    <row r="101" spans="2:23" x14ac:dyDescent="0.25">
      <c r="B101" s="4"/>
      <c r="C101" s="4"/>
      <c r="D101" s="4"/>
      <c r="E101" s="4"/>
      <c r="F101" s="4"/>
      <c r="G101" s="4"/>
      <c r="H101" s="4"/>
      <c r="I101" s="97"/>
      <c r="J101" s="422"/>
      <c r="K101" s="427"/>
      <c r="L101" s="4"/>
      <c r="M101" s="4"/>
      <c r="N101" s="101"/>
      <c r="O101" s="394"/>
      <c r="P101" s="394"/>
      <c r="Q101" s="100"/>
      <c r="R101" s="399"/>
      <c r="S101" s="100"/>
      <c r="T101" s="399"/>
      <c r="U101" s="100"/>
      <c r="V101" s="100"/>
      <c r="W101" s="403"/>
    </row>
    <row r="102" spans="2:23" x14ac:dyDescent="0.25">
      <c r="B102" s="4"/>
      <c r="C102" s="4"/>
      <c r="D102" s="4"/>
      <c r="E102" s="4"/>
      <c r="F102" s="4"/>
      <c r="G102" s="4"/>
      <c r="H102" s="4"/>
      <c r="I102" s="97"/>
      <c r="J102" s="422"/>
      <c r="K102" s="427"/>
      <c r="L102" s="4"/>
      <c r="M102" s="4"/>
      <c r="N102" s="101"/>
      <c r="O102" s="394"/>
      <c r="P102" s="394"/>
      <c r="Q102" s="100"/>
      <c r="R102" s="399"/>
      <c r="S102" s="100"/>
      <c r="T102" s="399"/>
      <c r="U102" s="100"/>
      <c r="V102" s="100"/>
      <c r="W102" s="403"/>
    </row>
    <row r="103" spans="2:23" x14ac:dyDescent="0.25">
      <c r="B103" s="4"/>
      <c r="C103" s="4"/>
      <c r="D103" s="4"/>
      <c r="E103" s="4"/>
      <c r="F103" s="4"/>
      <c r="G103" s="4"/>
      <c r="H103" s="4"/>
      <c r="I103" s="97"/>
      <c r="J103" s="422"/>
      <c r="K103" s="427"/>
      <c r="L103" s="4"/>
      <c r="M103" s="4"/>
      <c r="N103" s="101"/>
      <c r="O103" s="394"/>
      <c r="P103" s="394"/>
      <c r="Q103" s="100"/>
      <c r="R103" s="399"/>
      <c r="S103" s="100"/>
      <c r="T103" s="399"/>
      <c r="U103" s="100"/>
      <c r="V103" s="100"/>
      <c r="W103" s="403"/>
    </row>
    <row r="104" spans="2:23" x14ac:dyDescent="0.25">
      <c r="B104" s="4"/>
      <c r="C104" s="4"/>
      <c r="D104" s="4"/>
      <c r="E104" s="4"/>
      <c r="F104" s="4"/>
      <c r="G104" s="4"/>
      <c r="H104" s="4"/>
      <c r="I104" s="97"/>
      <c r="J104" s="422"/>
      <c r="K104" s="427"/>
      <c r="L104" s="4"/>
      <c r="M104" s="4"/>
      <c r="N104" s="101"/>
      <c r="O104" s="394"/>
      <c r="P104" s="394"/>
      <c r="Q104" s="100"/>
      <c r="R104" s="399"/>
      <c r="S104" s="100"/>
      <c r="T104" s="399"/>
      <c r="U104" s="100"/>
      <c r="V104" s="100"/>
      <c r="W104" s="403"/>
    </row>
    <row r="105" spans="2:23" x14ac:dyDescent="0.25">
      <c r="B105" s="4"/>
      <c r="C105" s="4"/>
      <c r="D105" s="4"/>
      <c r="E105" s="4"/>
      <c r="F105" s="4"/>
      <c r="G105" s="4"/>
      <c r="H105" s="4"/>
      <c r="I105" s="97"/>
      <c r="J105" s="422"/>
      <c r="K105" s="427"/>
      <c r="L105" s="4"/>
      <c r="M105" s="4"/>
      <c r="N105" s="101"/>
      <c r="O105" s="394"/>
      <c r="P105" s="394"/>
      <c r="Q105" s="100"/>
      <c r="R105" s="399"/>
      <c r="S105" s="100"/>
      <c r="T105" s="399"/>
      <c r="U105" s="100"/>
      <c r="V105" s="100"/>
      <c r="W105" s="403"/>
    </row>
    <row r="106" spans="2:23" x14ac:dyDescent="0.25">
      <c r="B106" s="4"/>
      <c r="C106" s="4"/>
      <c r="D106" s="4"/>
      <c r="E106" s="4"/>
      <c r="F106" s="4"/>
      <c r="G106" s="4"/>
      <c r="H106" s="4"/>
      <c r="I106" s="97"/>
      <c r="J106" s="422"/>
      <c r="K106" s="427"/>
      <c r="L106" s="4"/>
      <c r="M106" s="4"/>
      <c r="N106" s="101"/>
      <c r="O106" s="394"/>
      <c r="P106" s="394"/>
      <c r="Q106" s="100"/>
      <c r="R106" s="399"/>
      <c r="S106" s="100"/>
      <c r="T106" s="399"/>
      <c r="U106" s="100"/>
      <c r="V106" s="100"/>
      <c r="W106" s="403"/>
    </row>
    <row r="107" spans="2:23" x14ac:dyDescent="0.25">
      <c r="B107" s="4"/>
      <c r="C107" s="4"/>
      <c r="D107" s="4"/>
      <c r="E107" s="4"/>
      <c r="F107" s="4"/>
      <c r="G107" s="4"/>
      <c r="H107" s="4"/>
      <c r="I107" s="97"/>
      <c r="J107" s="422"/>
      <c r="K107" s="427"/>
      <c r="L107" s="4"/>
      <c r="M107" s="4"/>
      <c r="N107" s="101"/>
      <c r="O107" s="394"/>
      <c r="P107" s="394"/>
      <c r="Q107" s="100"/>
      <c r="R107" s="399"/>
      <c r="S107" s="100"/>
      <c r="T107" s="399"/>
      <c r="U107" s="100"/>
      <c r="V107" s="100"/>
      <c r="W107" s="403"/>
    </row>
    <row r="108" spans="2:23" x14ac:dyDescent="0.25">
      <c r="B108" s="4"/>
      <c r="C108" s="4"/>
      <c r="D108" s="4"/>
      <c r="E108" s="4"/>
      <c r="F108" s="4"/>
      <c r="G108" s="4"/>
      <c r="H108" s="4"/>
      <c r="I108" s="97"/>
      <c r="J108" s="422"/>
      <c r="K108" s="427"/>
      <c r="L108" s="4"/>
      <c r="M108" s="4"/>
      <c r="N108" s="101"/>
      <c r="O108" s="394"/>
      <c r="P108" s="394"/>
      <c r="Q108" s="100"/>
      <c r="R108" s="399"/>
      <c r="S108" s="100"/>
      <c r="T108" s="399"/>
      <c r="U108" s="100"/>
      <c r="V108" s="100"/>
      <c r="W108" s="403"/>
    </row>
    <row r="109" spans="2:23" x14ac:dyDescent="0.25">
      <c r="B109" s="4"/>
      <c r="C109" s="4"/>
      <c r="D109" s="4"/>
      <c r="E109" s="4"/>
      <c r="F109" s="4"/>
      <c r="G109" s="4"/>
      <c r="H109" s="4"/>
      <c r="I109" s="97"/>
      <c r="J109" s="422"/>
      <c r="K109" s="427"/>
      <c r="L109" s="4"/>
      <c r="M109" s="4"/>
      <c r="N109" s="101"/>
      <c r="O109" s="394"/>
      <c r="P109" s="394"/>
      <c r="Q109" s="100"/>
      <c r="R109" s="399"/>
      <c r="S109" s="100"/>
      <c r="T109" s="399"/>
      <c r="U109" s="100"/>
      <c r="V109" s="100"/>
      <c r="W109" s="403"/>
    </row>
    <row r="110" spans="2:23" x14ac:dyDescent="0.25">
      <c r="B110" s="4"/>
      <c r="C110" s="4"/>
      <c r="D110" s="4"/>
      <c r="E110" s="4"/>
      <c r="F110" s="4"/>
      <c r="G110" s="4"/>
      <c r="H110" s="4"/>
      <c r="I110" s="97"/>
      <c r="J110" s="422"/>
      <c r="K110" s="427"/>
      <c r="L110" s="4"/>
      <c r="M110" s="4"/>
      <c r="N110" s="101"/>
      <c r="O110" s="394"/>
      <c r="P110" s="394"/>
      <c r="Q110" s="100"/>
      <c r="R110" s="399"/>
      <c r="S110" s="100"/>
      <c r="T110" s="399"/>
      <c r="U110" s="100"/>
      <c r="V110" s="100"/>
      <c r="W110" s="403"/>
    </row>
    <row r="111" spans="2:23" x14ac:dyDescent="0.25">
      <c r="B111" s="4"/>
      <c r="C111" s="4"/>
      <c r="D111" s="4"/>
      <c r="E111" s="4"/>
      <c r="F111" s="4"/>
      <c r="G111" s="4"/>
      <c r="H111" s="4"/>
      <c r="I111" s="97"/>
      <c r="J111" s="422"/>
      <c r="K111" s="427"/>
      <c r="L111" s="4"/>
      <c r="M111" s="4"/>
      <c r="N111" s="101"/>
      <c r="O111" s="394"/>
      <c r="P111" s="394"/>
      <c r="Q111" s="100"/>
      <c r="R111" s="399"/>
      <c r="S111" s="100"/>
      <c r="T111" s="399"/>
      <c r="U111" s="100"/>
      <c r="V111" s="100"/>
      <c r="W111" s="403"/>
    </row>
    <row r="112" spans="2:23" x14ac:dyDescent="0.25">
      <c r="B112" s="4"/>
      <c r="C112" s="4"/>
      <c r="D112" s="4"/>
      <c r="E112" s="4"/>
      <c r="F112" s="4"/>
      <c r="G112" s="4"/>
      <c r="H112" s="4"/>
      <c r="I112" s="97"/>
      <c r="J112" s="422"/>
      <c r="K112" s="427"/>
      <c r="L112" s="4"/>
      <c r="M112" s="4"/>
      <c r="N112" s="101"/>
      <c r="O112" s="394"/>
      <c r="P112" s="394"/>
      <c r="Q112" s="100"/>
      <c r="R112" s="399"/>
      <c r="S112" s="100"/>
      <c r="T112" s="399"/>
      <c r="U112" s="100"/>
      <c r="V112" s="100"/>
      <c r="W112" s="403"/>
    </row>
    <row r="113" spans="2:23" x14ac:dyDescent="0.25">
      <c r="B113" s="4"/>
      <c r="C113" s="4"/>
      <c r="D113" s="4"/>
      <c r="E113" s="4"/>
      <c r="F113" s="4"/>
      <c r="G113" s="4"/>
      <c r="H113" s="4"/>
      <c r="I113" s="97"/>
      <c r="J113" s="422"/>
      <c r="K113" s="427"/>
      <c r="L113" s="4"/>
      <c r="M113" s="4"/>
      <c r="N113" s="101"/>
      <c r="O113" s="394"/>
      <c r="P113" s="394"/>
      <c r="Q113" s="100"/>
      <c r="R113" s="399"/>
      <c r="S113" s="100"/>
      <c r="T113" s="399"/>
      <c r="U113" s="100"/>
      <c r="V113" s="100"/>
      <c r="W113" s="403"/>
    </row>
    <row r="114" spans="2:23" x14ac:dyDescent="0.25">
      <c r="B114" s="4"/>
      <c r="C114" s="4"/>
      <c r="D114" s="4"/>
      <c r="E114" s="4"/>
      <c r="F114" s="4"/>
      <c r="G114" s="4"/>
      <c r="H114" s="4"/>
      <c r="I114" s="97"/>
      <c r="J114" s="422"/>
      <c r="K114" s="427"/>
      <c r="L114" s="4"/>
      <c r="M114" s="4"/>
      <c r="N114" s="101"/>
      <c r="O114" s="394"/>
      <c r="P114" s="394"/>
      <c r="Q114" s="100"/>
      <c r="R114" s="399"/>
      <c r="S114" s="100"/>
      <c r="T114" s="399"/>
      <c r="U114" s="100"/>
      <c r="V114" s="100"/>
      <c r="W114" s="403"/>
    </row>
    <row r="115" spans="2:23" x14ac:dyDescent="0.25">
      <c r="L115" s="4"/>
      <c r="M115" s="4"/>
      <c r="N115" s="101"/>
      <c r="O115" s="394"/>
      <c r="P115" s="394"/>
      <c r="Q115" s="100"/>
      <c r="R115" s="399"/>
      <c r="S115" s="100"/>
      <c r="T115" s="399"/>
      <c r="U115" s="100"/>
      <c r="V115" s="100"/>
      <c r="W115" s="403"/>
    </row>
  </sheetData>
  <mergeCells count="3">
    <mergeCell ref="A1:W1"/>
    <mergeCell ref="A52:W52"/>
    <mergeCell ref="E5:F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Actualiser">
                <anchor moveWithCells="1" sizeWithCells="1">
                  <from>
                    <xdr:col>4</xdr:col>
                    <xdr:colOff>914400</xdr:colOff>
                    <xdr:row>23</xdr:row>
                    <xdr:rowOff>19050</xdr:rowOff>
                  </from>
                  <to>
                    <xdr:col>10</xdr:col>
                    <xdr:colOff>66675</xdr:colOff>
                    <xdr:row>25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Actualiser">
                <anchor moveWithCells="1" sizeWithCells="1">
                  <from>
                    <xdr:col>4</xdr:col>
                    <xdr:colOff>857250</xdr:colOff>
                    <xdr:row>75</xdr:row>
                    <xdr:rowOff>47625</xdr:rowOff>
                  </from>
                  <to>
                    <xdr:col>10</xdr:col>
                    <xdr:colOff>9525</xdr:colOff>
                    <xdr:row>77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748ED3-56AB-46C2-91A2-7B50CFA631D3}">
  <sheetPr codeName="Feuil15">
    <tabColor rgb="FFFFFF00"/>
  </sheetPr>
  <dimension ref="A1:AF224"/>
  <sheetViews>
    <sheetView showGridLines="0" tabSelected="1" workbookViewId="0">
      <selection activeCell="Q17" sqref="Q17"/>
    </sheetView>
  </sheetViews>
  <sheetFormatPr baseColWidth="10" defaultRowHeight="15" x14ac:dyDescent="0.25"/>
  <cols>
    <col min="1" max="1" width="16.7109375" customWidth="1"/>
    <col min="2" max="2" width="20.7109375" customWidth="1"/>
    <col min="3" max="3" width="8.7109375" style="57" customWidth="1"/>
    <col min="4" max="4" width="8.7109375" style="90" customWidth="1"/>
    <col min="5" max="5" width="12.7109375" style="1" customWidth="1"/>
    <col min="6" max="7" width="12.7109375" style="93" customWidth="1"/>
    <col min="8" max="8" width="12.7109375" style="92" customWidth="1"/>
    <col min="9" max="10" width="12.7109375" style="1" customWidth="1"/>
    <col min="11" max="11" width="12.7109375" style="3" customWidth="1"/>
    <col min="12" max="12" width="12.42578125" style="1" bestFit="1" customWidth="1"/>
    <col min="13" max="13" width="9.85546875" style="1" bestFit="1" customWidth="1"/>
    <col min="14" max="14" width="10.28515625" style="1" bestFit="1" customWidth="1"/>
    <col min="15" max="15" width="10.28515625" style="1" customWidth="1"/>
    <col min="16" max="16" width="10.140625" style="3" customWidth="1"/>
    <col min="17" max="17" width="12.42578125" customWidth="1"/>
    <col min="18" max="20" width="11.42578125" style="4"/>
  </cols>
  <sheetData>
    <row r="1" spans="1:20" x14ac:dyDescent="0.25">
      <c r="A1" s="612" t="s">
        <v>359</v>
      </c>
      <c r="B1" s="612"/>
      <c r="C1" s="612"/>
      <c r="D1" s="612"/>
      <c r="E1" s="612"/>
      <c r="F1" s="612"/>
      <c r="G1" s="612"/>
      <c r="H1" s="612"/>
      <c r="N1" s="613" t="s">
        <v>360</v>
      </c>
      <c r="O1" s="613"/>
      <c r="P1" s="613"/>
      <c r="Q1" s="613"/>
      <c r="R1" s="613"/>
      <c r="S1" s="613"/>
    </row>
    <row r="2" spans="1:20" x14ac:dyDescent="0.25">
      <c r="A2" s="612"/>
      <c r="B2" s="612"/>
      <c r="C2" s="612"/>
      <c r="D2" s="612"/>
      <c r="E2" s="612"/>
      <c r="F2" s="612"/>
      <c r="G2" s="612"/>
      <c r="H2" s="612"/>
      <c r="N2" s="613"/>
      <c r="O2" s="613"/>
      <c r="P2" s="613"/>
      <c r="Q2" s="613"/>
      <c r="R2" s="613"/>
      <c r="S2" s="613"/>
    </row>
    <row r="16" spans="1:20" x14ac:dyDescent="0.25">
      <c r="A16" s="43" t="s">
        <v>0</v>
      </c>
      <c r="B16" t="s">
        <v>236</v>
      </c>
      <c r="C16" s="385" t="s">
        <v>240</v>
      </c>
      <c r="D16" s="90" t="s">
        <v>208</v>
      </c>
      <c r="E16" s="1" t="s">
        <v>209</v>
      </c>
      <c r="F16" s="1" t="s">
        <v>178</v>
      </c>
      <c r="G16" s="1" t="s">
        <v>210</v>
      </c>
      <c r="H16" s="1" t="s">
        <v>179</v>
      </c>
      <c r="I16" s="1" t="s">
        <v>211</v>
      </c>
      <c r="J16" s="1" t="s">
        <v>212</v>
      </c>
      <c r="K16" s="3" t="s">
        <v>180</v>
      </c>
      <c r="L16"/>
      <c r="M16"/>
      <c r="N16"/>
      <c r="O16"/>
      <c r="P16"/>
      <c r="R16"/>
      <c r="S16"/>
      <c r="T16"/>
    </row>
    <row r="17" spans="1:30" x14ac:dyDescent="0.25">
      <c r="A17" t="s">
        <v>23</v>
      </c>
      <c r="B17" s="611">
        <v>2158</v>
      </c>
      <c r="C17" s="384">
        <v>3.0000000000000002E-2</v>
      </c>
      <c r="D17" s="90" t="s">
        <v>237</v>
      </c>
      <c r="E17" s="611">
        <v>2093.2599999999998</v>
      </c>
      <c r="F17" s="1">
        <v>2.378175629469693</v>
      </c>
      <c r="G17" s="611">
        <v>4970</v>
      </c>
      <c r="H17" s="1">
        <v>1.5486213204857555</v>
      </c>
      <c r="I17" s="611">
        <v>3236.2296000000001</v>
      </c>
      <c r="J17" s="611">
        <v>1142.9696000000001</v>
      </c>
      <c r="K17" s="3">
        <v>0.35422787100640879</v>
      </c>
      <c r="L17"/>
      <c r="M17"/>
      <c r="N17"/>
      <c r="O17"/>
      <c r="P17"/>
      <c r="R17"/>
      <c r="S17"/>
      <c r="T17"/>
    </row>
    <row r="18" spans="1:30" x14ac:dyDescent="0.25">
      <c r="A18" t="s">
        <v>54</v>
      </c>
      <c r="B18" s="611">
        <v>4546.4800000000005</v>
      </c>
      <c r="C18" s="384">
        <v>0.14999999999999997</v>
      </c>
      <c r="D18" s="90" t="s">
        <v>237</v>
      </c>
      <c r="E18" s="611">
        <v>3864.5079999999998</v>
      </c>
      <c r="F18" s="1">
        <v>2.1921614489280024</v>
      </c>
      <c r="G18" s="611">
        <v>9775</v>
      </c>
      <c r="H18" s="1">
        <v>1.429697181217239</v>
      </c>
      <c r="I18" s="611">
        <v>6375.1196799999998</v>
      </c>
      <c r="J18" s="611">
        <v>2510.6116800000004</v>
      </c>
      <c r="K18" s="3">
        <v>0.34130288520544039</v>
      </c>
      <c r="L18"/>
      <c r="M18"/>
      <c r="N18"/>
      <c r="O18"/>
      <c r="P18"/>
      <c r="R18"/>
      <c r="S18"/>
      <c r="T18"/>
    </row>
    <row r="19" spans="1:30" x14ac:dyDescent="0.25">
      <c r="A19" t="s">
        <v>204</v>
      </c>
      <c r="B19" s="611">
        <v>0</v>
      </c>
      <c r="C19" s="384" t="s">
        <v>237</v>
      </c>
      <c r="D19" s="90" t="s">
        <v>237</v>
      </c>
      <c r="E19" s="611">
        <v>0</v>
      </c>
      <c r="F19" s="1">
        <v>0</v>
      </c>
      <c r="G19" s="611">
        <v>0</v>
      </c>
      <c r="H19" s="1">
        <v>0</v>
      </c>
      <c r="I19" s="611">
        <v>0</v>
      </c>
      <c r="J19" s="611">
        <v>0</v>
      </c>
      <c r="K19" s="3">
        <v>0</v>
      </c>
      <c r="L19"/>
      <c r="M19"/>
      <c r="N19"/>
      <c r="O19"/>
      <c r="P19"/>
      <c r="R19"/>
      <c r="S19"/>
      <c r="T19"/>
      <c r="U19" s="62"/>
      <c r="V19" s="62"/>
      <c r="W19" s="62"/>
      <c r="X19" s="62"/>
      <c r="Y19" s="62"/>
      <c r="Z19" s="62"/>
      <c r="AA19" s="62"/>
      <c r="AB19" s="62"/>
      <c r="AC19" s="62"/>
      <c r="AD19" s="62"/>
    </row>
    <row r="20" spans="1:30" x14ac:dyDescent="0.25">
      <c r="A20" t="s">
        <v>205</v>
      </c>
      <c r="B20" s="611">
        <v>0</v>
      </c>
      <c r="C20" s="384" t="s">
        <v>237</v>
      </c>
      <c r="D20" s="90" t="s">
        <v>237</v>
      </c>
      <c r="E20" s="611">
        <v>0</v>
      </c>
      <c r="F20" s="1">
        <v>0</v>
      </c>
      <c r="G20" s="611">
        <v>0</v>
      </c>
      <c r="H20" s="1">
        <v>0</v>
      </c>
      <c r="I20" s="611">
        <v>0</v>
      </c>
      <c r="J20" s="611">
        <v>0</v>
      </c>
      <c r="K20" s="3">
        <v>0</v>
      </c>
      <c r="L20"/>
      <c r="M20"/>
      <c r="N20"/>
      <c r="O20"/>
      <c r="P20"/>
      <c r="R20"/>
      <c r="S20"/>
      <c r="T20"/>
      <c r="U20" s="62"/>
      <c r="V20" s="62"/>
      <c r="W20" s="62"/>
      <c r="X20" s="62"/>
      <c r="Y20" s="62"/>
      <c r="Z20" s="62"/>
      <c r="AA20" s="62"/>
      <c r="AB20" s="62"/>
      <c r="AC20" s="62"/>
      <c r="AD20" s="62"/>
    </row>
    <row r="21" spans="1:30" x14ac:dyDescent="0.25">
      <c r="A21" t="s">
        <v>203</v>
      </c>
      <c r="B21" s="611">
        <v>0</v>
      </c>
      <c r="C21" s="384" t="s">
        <v>237</v>
      </c>
      <c r="D21" s="90" t="s">
        <v>237</v>
      </c>
      <c r="E21" s="611">
        <v>0</v>
      </c>
      <c r="F21" s="1">
        <v>0</v>
      </c>
      <c r="G21" s="611">
        <v>0</v>
      </c>
      <c r="H21" s="1">
        <v>0</v>
      </c>
      <c r="I21" s="611">
        <v>0</v>
      </c>
      <c r="J21" s="611">
        <v>0</v>
      </c>
      <c r="K21" s="3">
        <v>0</v>
      </c>
      <c r="L21"/>
      <c r="M21"/>
      <c r="N21"/>
      <c r="O21"/>
      <c r="P21"/>
      <c r="R21"/>
      <c r="S21"/>
      <c r="T21"/>
      <c r="U21" s="62"/>
      <c r="V21" s="62"/>
      <c r="W21" s="62"/>
      <c r="X21" s="62"/>
      <c r="Y21" s="62"/>
      <c r="Z21" s="62"/>
      <c r="AA21" s="62"/>
      <c r="AB21" s="62"/>
      <c r="AC21" s="62"/>
      <c r="AD21" s="62"/>
    </row>
    <row r="22" spans="1:30" x14ac:dyDescent="0.25">
      <c r="A22" t="s">
        <v>99</v>
      </c>
      <c r="B22" s="611">
        <v>7532.0599999999986</v>
      </c>
      <c r="C22" s="384">
        <v>0.14897435897435907</v>
      </c>
      <c r="D22" s="90">
        <v>2.6410256410256423E-2</v>
      </c>
      <c r="E22" s="611">
        <v>6210.6583099999998</v>
      </c>
      <c r="F22" s="1">
        <v>2.5257118143547888</v>
      </c>
      <c r="G22" s="611">
        <v>15741</v>
      </c>
      <c r="H22" s="1">
        <v>1.6471754919889992</v>
      </c>
      <c r="I22" s="611">
        <v>10266.561667600003</v>
      </c>
      <c r="J22" s="611">
        <v>4055.9033576000015</v>
      </c>
      <c r="K22" s="3">
        <v>0.39275617774768784</v>
      </c>
      <c r="L22"/>
      <c r="M22"/>
      <c r="N22"/>
      <c r="O22"/>
      <c r="P22"/>
      <c r="R22"/>
      <c r="S22"/>
      <c r="T22"/>
      <c r="U22" s="62"/>
      <c r="V22" s="62"/>
      <c r="W22" s="62"/>
      <c r="X22" s="62"/>
      <c r="Y22" s="62"/>
      <c r="Z22" s="62"/>
      <c r="AA22" s="62"/>
      <c r="AB22" s="62"/>
      <c r="AC22" s="62"/>
      <c r="AD22" s="62"/>
    </row>
    <row r="23" spans="1:30" x14ac:dyDescent="0.25">
      <c r="A23">
        <v>10</v>
      </c>
      <c r="B23" s="611">
        <v>0</v>
      </c>
      <c r="C23" s="384" t="s">
        <v>237</v>
      </c>
      <c r="D23" s="90" t="s">
        <v>237</v>
      </c>
      <c r="E23" s="611">
        <v>0</v>
      </c>
      <c r="F23" s="1">
        <v>0</v>
      </c>
      <c r="G23" s="611">
        <v>0</v>
      </c>
      <c r="H23" s="1">
        <v>0</v>
      </c>
      <c r="I23" s="611">
        <v>0</v>
      </c>
      <c r="J23" s="611">
        <v>0</v>
      </c>
      <c r="K23" s="3">
        <v>0</v>
      </c>
      <c r="L23"/>
      <c r="M23"/>
      <c r="N23"/>
      <c r="O23"/>
      <c r="P23"/>
      <c r="R23"/>
      <c r="S23"/>
      <c r="T23"/>
      <c r="U23" s="62"/>
      <c r="V23" s="62"/>
      <c r="W23" s="62"/>
      <c r="X23" s="62"/>
      <c r="Y23" s="62"/>
      <c r="Z23" s="62"/>
      <c r="AA23" s="62"/>
      <c r="AB23" s="62"/>
      <c r="AC23" s="62"/>
      <c r="AD23" s="62"/>
    </row>
    <row r="24" spans="1:30" x14ac:dyDescent="0.25">
      <c r="A24">
        <v>9</v>
      </c>
      <c r="B24" s="611">
        <v>0</v>
      </c>
      <c r="C24" s="384" t="s">
        <v>237</v>
      </c>
      <c r="D24" s="90" t="s">
        <v>237</v>
      </c>
      <c r="E24" s="611">
        <v>0</v>
      </c>
      <c r="F24" s="1">
        <v>0</v>
      </c>
      <c r="G24" s="611">
        <v>0</v>
      </c>
      <c r="H24" s="1">
        <v>0</v>
      </c>
      <c r="I24" s="611">
        <v>0</v>
      </c>
      <c r="J24" s="611">
        <v>0</v>
      </c>
      <c r="K24" s="3">
        <v>0</v>
      </c>
      <c r="L24"/>
      <c r="M24"/>
      <c r="N24"/>
      <c r="O24"/>
      <c r="P24"/>
      <c r="R24"/>
      <c r="S24"/>
      <c r="T24"/>
      <c r="U24" s="62"/>
      <c r="V24" s="62"/>
      <c r="W24" s="62"/>
      <c r="X24" s="62"/>
      <c r="Y24" s="62"/>
      <c r="Z24" s="62"/>
      <c r="AA24" s="62"/>
      <c r="AB24" s="62"/>
      <c r="AC24" s="62"/>
      <c r="AD24" s="62"/>
    </row>
    <row r="25" spans="1:30" x14ac:dyDescent="0.25">
      <c r="A25">
        <v>8</v>
      </c>
      <c r="B25" s="611">
        <v>0</v>
      </c>
      <c r="C25" s="384" t="s">
        <v>237</v>
      </c>
      <c r="D25" s="90" t="s">
        <v>237</v>
      </c>
      <c r="E25" s="611">
        <v>0</v>
      </c>
      <c r="F25" s="1">
        <v>0</v>
      </c>
      <c r="G25" s="611">
        <v>0</v>
      </c>
      <c r="H25" s="1">
        <v>0</v>
      </c>
      <c r="I25" s="611">
        <v>0</v>
      </c>
      <c r="J25" s="611">
        <v>0</v>
      </c>
      <c r="K25" s="3">
        <v>0</v>
      </c>
      <c r="L25"/>
      <c r="M25"/>
      <c r="N25"/>
      <c r="O25"/>
      <c r="P25"/>
      <c r="R25"/>
      <c r="S25"/>
      <c r="T25"/>
      <c r="U25" s="62"/>
      <c r="V25" s="62"/>
      <c r="W25" s="62"/>
      <c r="X25" s="62"/>
      <c r="Y25" s="62"/>
      <c r="Z25" s="62"/>
      <c r="AA25" s="62"/>
      <c r="AB25" s="62"/>
      <c r="AC25" s="62"/>
      <c r="AD25" s="62"/>
    </row>
    <row r="26" spans="1:30" x14ac:dyDescent="0.25">
      <c r="A26">
        <v>7</v>
      </c>
      <c r="B26" s="611">
        <v>0</v>
      </c>
      <c r="C26" s="384" t="s">
        <v>237</v>
      </c>
      <c r="D26" s="90" t="s">
        <v>237</v>
      </c>
      <c r="E26" s="611">
        <v>0</v>
      </c>
      <c r="F26" s="1">
        <v>0</v>
      </c>
      <c r="G26" s="611">
        <v>0</v>
      </c>
      <c r="H26" s="1">
        <v>0</v>
      </c>
      <c r="I26" s="611">
        <v>0</v>
      </c>
      <c r="J26" s="611">
        <v>0</v>
      </c>
      <c r="K26" s="3">
        <v>0</v>
      </c>
      <c r="L26"/>
      <c r="M26"/>
      <c r="N26"/>
      <c r="O26"/>
      <c r="P26"/>
      <c r="R26"/>
      <c r="S26"/>
      <c r="T26"/>
      <c r="U26" s="62"/>
      <c r="V26" s="62"/>
      <c r="W26" s="62"/>
      <c r="X26" s="62"/>
      <c r="Y26" s="62"/>
      <c r="Z26" s="62"/>
      <c r="AA26" s="62"/>
      <c r="AB26" s="62"/>
      <c r="AC26" s="62"/>
      <c r="AD26" s="62"/>
    </row>
    <row r="27" spans="1:30" x14ac:dyDescent="0.25">
      <c r="A27" t="s">
        <v>177</v>
      </c>
      <c r="B27" s="611">
        <v>14236.54</v>
      </c>
      <c r="C27" s="384">
        <v>0.1316393442622952</v>
      </c>
      <c r="D27" s="90">
        <v>2.6410256410256423E-2</v>
      </c>
      <c r="E27" s="611">
        <v>12168.426309999999</v>
      </c>
      <c r="F27" s="1">
        <v>1.678997397351472</v>
      </c>
      <c r="G27" s="611">
        <v>30486</v>
      </c>
      <c r="H27" s="1">
        <v>1.0947570746175972</v>
      </c>
      <c r="I27" s="611">
        <v>19877.910947600009</v>
      </c>
      <c r="J27" s="611">
        <v>7709.4846376000014</v>
      </c>
      <c r="K27" s="3">
        <v>0.25961631922306727</v>
      </c>
      <c r="L27"/>
      <c r="M27"/>
      <c r="N27"/>
      <c r="O27"/>
      <c r="P27"/>
      <c r="R27"/>
      <c r="S27"/>
      <c r="T27"/>
      <c r="U27" s="62"/>
      <c r="V27" s="62"/>
      <c r="W27" s="62"/>
      <c r="X27" s="62"/>
      <c r="Y27" s="62"/>
      <c r="Z27" s="62"/>
      <c r="AA27" s="62"/>
      <c r="AB27" s="62"/>
      <c r="AC27" s="62"/>
      <c r="AD27" s="62"/>
    </row>
    <row r="28" spans="1:30" x14ac:dyDescent="0.25"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R28"/>
      <c r="S28"/>
      <c r="T28"/>
      <c r="U28" s="62"/>
      <c r="V28" s="62"/>
      <c r="W28" s="62"/>
      <c r="X28" s="62"/>
      <c r="Y28" s="62"/>
      <c r="Z28" s="62"/>
      <c r="AA28" s="62"/>
      <c r="AB28" s="62"/>
      <c r="AC28" s="62"/>
      <c r="AD28" s="62"/>
    </row>
    <row r="29" spans="1:30" x14ac:dyDescent="0.25"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R29"/>
      <c r="S29"/>
      <c r="T29"/>
      <c r="U29" s="62"/>
      <c r="V29" s="62"/>
      <c r="W29" s="62"/>
      <c r="X29" s="62"/>
      <c r="Y29" s="62"/>
      <c r="Z29" s="62"/>
      <c r="AA29" s="62"/>
      <c r="AB29" s="62"/>
      <c r="AC29" s="62"/>
      <c r="AD29" s="62"/>
    </row>
    <row r="30" spans="1:30" x14ac:dyDescent="0.25"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R30"/>
      <c r="S30"/>
      <c r="T30"/>
      <c r="U30" s="62"/>
      <c r="V30" s="62"/>
      <c r="W30" s="62"/>
      <c r="X30" s="62"/>
      <c r="Y30" s="62"/>
      <c r="Z30" s="62"/>
      <c r="AA30" s="62"/>
      <c r="AB30" s="62"/>
      <c r="AC30" s="62"/>
      <c r="AD30" s="62"/>
    </row>
    <row r="31" spans="1:30" x14ac:dyDescent="0.25"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R31"/>
      <c r="S31"/>
      <c r="T31"/>
      <c r="U31" s="62"/>
      <c r="V31" s="62"/>
      <c r="W31" s="62"/>
      <c r="X31" s="62"/>
      <c r="Y31" s="62"/>
      <c r="Z31" s="62"/>
      <c r="AA31" s="62"/>
      <c r="AB31" s="62"/>
      <c r="AC31" s="62"/>
      <c r="AD31" s="62"/>
    </row>
    <row r="32" spans="1:30" x14ac:dyDescent="0.25">
      <c r="C32" s="90"/>
      <c r="F32" s="1"/>
      <c r="G32" s="1"/>
      <c r="H32" s="1"/>
      <c r="L32"/>
      <c r="M32"/>
      <c r="N32"/>
      <c r="O32"/>
      <c r="P32"/>
      <c r="R32"/>
      <c r="S32"/>
      <c r="T32"/>
      <c r="U32" s="62"/>
      <c r="V32" s="62"/>
      <c r="W32" s="62"/>
      <c r="X32" s="62"/>
      <c r="Y32" s="62"/>
      <c r="Z32" s="62"/>
      <c r="AA32" s="62"/>
      <c r="AB32" s="62"/>
      <c r="AC32" s="62"/>
      <c r="AD32" s="62"/>
    </row>
    <row r="33" spans="3:30" x14ac:dyDescent="0.25">
      <c r="C33" s="90"/>
      <c r="F33" s="1"/>
      <c r="G33" s="1"/>
      <c r="H33" s="1"/>
      <c r="L33"/>
      <c r="M33"/>
      <c r="N33"/>
      <c r="O33"/>
      <c r="P33"/>
      <c r="R33"/>
      <c r="S33"/>
      <c r="T33"/>
      <c r="U33" s="62"/>
      <c r="V33" s="62"/>
      <c r="W33" s="62"/>
      <c r="X33" s="62"/>
      <c r="Y33" s="62"/>
      <c r="Z33" s="62"/>
      <c r="AA33" s="62"/>
      <c r="AB33" s="62"/>
      <c r="AC33" s="62"/>
      <c r="AD33" s="62"/>
    </row>
    <row r="34" spans="3:30" x14ac:dyDescent="0.25">
      <c r="C34" s="90"/>
      <c r="F34" s="1"/>
      <c r="G34" s="1"/>
      <c r="H34" s="1"/>
      <c r="L34"/>
      <c r="M34"/>
      <c r="N34"/>
      <c r="O34"/>
      <c r="P34"/>
      <c r="R34"/>
      <c r="S34"/>
      <c r="T34"/>
      <c r="U34" s="62"/>
      <c r="V34" s="62"/>
      <c r="W34" s="62"/>
      <c r="X34" s="62"/>
      <c r="Y34" s="62"/>
      <c r="Z34" s="62"/>
      <c r="AA34" s="62"/>
      <c r="AB34" s="62"/>
      <c r="AC34" s="62"/>
      <c r="AD34" s="62"/>
    </row>
    <row r="35" spans="3:30" x14ac:dyDescent="0.25">
      <c r="C35" s="90"/>
      <c r="F35" s="1"/>
      <c r="G35" s="1"/>
      <c r="H35" s="1"/>
      <c r="L35"/>
      <c r="M35"/>
      <c r="N35"/>
      <c r="O35"/>
      <c r="P35"/>
      <c r="R35"/>
      <c r="S35"/>
      <c r="T35"/>
      <c r="U35" s="62"/>
      <c r="V35" s="62"/>
      <c r="W35" s="62"/>
      <c r="X35" s="62"/>
      <c r="Y35" s="62"/>
      <c r="Z35" s="62"/>
      <c r="AA35" s="62"/>
      <c r="AB35" s="62"/>
      <c r="AC35" s="62"/>
      <c r="AD35" s="62"/>
    </row>
    <row r="36" spans="3:30" x14ac:dyDescent="0.25">
      <c r="C36" s="90"/>
      <c r="F36" s="1"/>
      <c r="G36" s="1"/>
      <c r="H36" s="1"/>
      <c r="L36"/>
      <c r="M36"/>
      <c r="N36"/>
      <c r="O36"/>
      <c r="P36"/>
      <c r="R36"/>
      <c r="S36"/>
      <c r="T36"/>
      <c r="U36" s="62"/>
      <c r="V36" s="62"/>
      <c r="W36" s="62"/>
      <c r="X36" s="62"/>
      <c r="Y36" s="62"/>
      <c r="Z36" s="62"/>
      <c r="AA36" s="62"/>
      <c r="AB36" s="62"/>
      <c r="AC36" s="62"/>
      <c r="AD36" s="62"/>
    </row>
    <row r="37" spans="3:30" x14ac:dyDescent="0.25">
      <c r="C37" s="90"/>
      <c r="F37" s="1"/>
      <c r="G37" s="1"/>
      <c r="H37" s="1"/>
      <c r="L37"/>
      <c r="M37"/>
      <c r="N37"/>
      <c r="O37"/>
      <c r="P37"/>
      <c r="R37"/>
      <c r="S37"/>
      <c r="T37"/>
      <c r="U37" s="62"/>
      <c r="V37" s="62"/>
      <c r="W37" s="62"/>
      <c r="X37" s="62"/>
      <c r="Y37" s="62"/>
      <c r="Z37" s="62"/>
      <c r="AA37" s="62"/>
      <c r="AB37" s="62"/>
      <c r="AC37" s="62"/>
      <c r="AD37" s="62"/>
    </row>
    <row r="38" spans="3:30" x14ac:dyDescent="0.25">
      <c r="C38" s="90"/>
      <c r="F38" s="1"/>
      <c r="G38" s="1"/>
      <c r="H38" s="1"/>
      <c r="L38"/>
      <c r="M38"/>
      <c r="N38"/>
      <c r="O38"/>
      <c r="P38"/>
      <c r="R38"/>
      <c r="S38"/>
      <c r="T38"/>
      <c r="U38" s="62"/>
      <c r="V38" s="62"/>
      <c r="W38" s="62"/>
      <c r="X38" s="62"/>
      <c r="Y38" s="62"/>
      <c r="Z38" s="62"/>
      <c r="AA38" s="62"/>
      <c r="AB38" s="62"/>
      <c r="AC38" s="62"/>
      <c r="AD38" s="62"/>
    </row>
    <row r="39" spans="3:30" x14ac:dyDescent="0.25">
      <c r="C39" s="90"/>
      <c r="F39" s="1"/>
      <c r="G39" s="1"/>
      <c r="H39" s="1"/>
      <c r="L39"/>
      <c r="M39"/>
      <c r="N39"/>
      <c r="O39"/>
      <c r="P39"/>
      <c r="R39"/>
      <c r="S39"/>
      <c r="T39"/>
      <c r="U39" s="62"/>
      <c r="V39" s="62"/>
      <c r="W39" s="62"/>
      <c r="X39" s="62"/>
      <c r="Y39" s="62"/>
      <c r="Z39" s="62"/>
      <c r="AA39" s="62"/>
      <c r="AB39" s="62"/>
      <c r="AC39" s="62"/>
      <c r="AD39" s="62"/>
    </row>
    <row r="40" spans="3:30" x14ac:dyDescent="0.25">
      <c r="C40" s="90"/>
      <c r="F40" s="1"/>
      <c r="G40" s="1"/>
      <c r="H40" s="1"/>
      <c r="L40"/>
      <c r="M40"/>
      <c r="N40"/>
      <c r="O40"/>
      <c r="P40"/>
      <c r="R40"/>
      <c r="S40"/>
      <c r="T40"/>
      <c r="U40" s="62"/>
      <c r="V40" s="62"/>
      <c r="W40" s="62"/>
      <c r="X40" s="62"/>
      <c r="Y40" s="62"/>
      <c r="Z40" s="62"/>
      <c r="AA40" s="62"/>
      <c r="AB40" s="62"/>
      <c r="AC40" s="62"/>
      <c r="AD40" s="62"/>
    </row>
    <row r="41" spans="3:30" x14ac:dyDescent="0.25">
      <c r="C41" s="90"/>
      <c r="F41" s="1"/>
      <c r="G41" s="1"/>
      <c r="H41" s="1"/>
      <c r="L41"/>
      <c r="M41"/>
      <c r="N41"/>
      <c r="O41"/>
      <c r="P41"/>
      <c r="R41"/>
      <c r="S41"/>
      <c r="T41"/>
      <c r="U41" s="62"/>
      <c r="V41" s="62"/>
      <c r="W41" s="62"/>
      <c r="X41" s="62"/>
      <c r="Y41" s="62"/>
      <c r="Z41" s="62"/>
      <c r="AA41" s="62"/>
      <c r="AB41" s="62"/>
      <c r="AC41" s="62"/>
      <c r="AD41" s="62"/>
    </row>
    <row r="42" spans="3:30" x14ac:dyDescent="0.25">
      <c r="C42" s="90"/>
      <c r="F42" s="1"/>
      <c r="G42" s="1"/>
      <c r="H42" s="1"/>
      <c r="L42"/>
      <c r="M42"/>
      <c r="N42"/>
      <c r="O42"/>
      <c r="P42"/>
      <c r="R42"/>
      <c r="S42"/>
      <c r="T42"/>
      <c r="U42" s="62"/>
      <c r="V42" s="62"/>
      <c r="W42" s="62"/>
      <c r="X42" s="62"/>
      <c r="Y42" s="62"/>
      <c r="Z42" s="62"/>
      <c r="AA42" s="62"/>
      <c r="AB42" s="62"/>
      <c r="AC42" s="62"/>
      <c r="AD42" s="62"/>
    </row>
    <row r="43" spans="3:30" x14ac:dyDescent="0.25">
      <c r="C43" s="90"/>
      <c r="F43" s="1"/>
      <c r="G43" s="1"/>
      <c r="H43" s="1"/>
      <c r="L43"/>
      <c r="M43"/>
      <c r="N43"/>
      <c r="O43"/>
      <c r="P43"/>
      <c r="R43"/>
      <c r="S43"/>
      <c r="T43"/>
      <c r="U43" s="62"/>
      <c r="V43" s="62"/>
      <c r="W43" s="62"/>
      <c r="X43" s="62"/>
      <c r="Y43" s="62"/>
      <c r="Z43" s="62"/>
      <c r="AA43" s="62"/>
      <c r="AB43" s="62"/>
      <c r="AC43" s="62"/>
      <c r="AD43" s="62"/>
    </row>
    <row r="44" spans="3:30" x14ac:dyDescent="0.25">
      <c r="C44" s="90"/>
      <c r="F44" s="1"/>
      <c r="G44" s="1"/>
      <c r="H44" s="1"/>
      <c r="L44"/>
      <c r="M44"/>
      <c r="N44"/>
      <c r="O44"/>
      <c r="P44"/>
      <c r="R44"/>
      <c r="S44"/>
      <c r="T44"/>
      <c r="U44" s="62"/>
      <c r="V44" s="62"/>
      <c r="W44" s="62"/>
      <c r="X44" s="62"/>
      <c r="Y44" s="62"/>
      <c r="Z44" s="62"/>
      <c r="AA44" s="62"/>
      <c r="AB44" s="62"/>
      <c r="AC44" s="62"/>
      <c r="AD44" s="62"/>
    </row>
    <row r="45" spans="3:30" x14ac:dyDescent="0.25">
      <c r="C45" s="90"/>
      <c r="F45" s="1"/>
      <c r="G45" s="1"/>
      <c r="H45" s="1"/>
      <c r="L45"/>
      <c r="M45"/>
      <c r="N45"/>
      <c r="O45"/>
      <c r="P45"/>
      <c r="R45"/>
      <c r="S45"/>
      <c r="T45"/>
      <c r="U45" s="62"/>
      <c r="V45" s="62"/>
      <c r="W45" s="62"/>
      <c r="X45" s="62"/>
      <c r="Y45" s="62"/>
      <c r="Z45" s="62"/>
      <c r="AA45" s="62"/>
      <c r="AB45" s="62"/>
      <c r="AC45" s="62"/>
      <c r="AD45" s="62"/>
    </row>
    <row r="46" spans="3:30" x14ac:dyDescent="0.25">
      <c r="C46" s="90"/>
      <c r="F46" s="1"/>
      <c r="G46" s="1"/>
      <c r="H46" s="1"/>
      <c r="L46"/>
      <c r="M46"/>
      <c r="N46"/>
      <c r="O46"/>
      <c r="P46"/>
      <c r="R46"/>
      <c r="S46"/>
      <c r="T46"/>
      <c r="U46" s="62"/>
      <c r="V46" s="62"/>
      <c r="W46" s="62"/>
      <c r="X46" s="62"/>
      <c r="Y46" s="62"/>
      <c r="Z46" s="62"/>
      <c r="AA46" s="62"/>
      <c r="AB46" s="62"/>
      <c r="AC46" s="62"/>
      <c r="AD46" s="62"/>
    </row>
    <row r="47" spans="3:30" x14ac:dyDescent="0.25">
      <c r="C47" s="90"/>
      <c r="F47" s="1"/>
      <c r="G47" s="1"/>
      <c r="H47" s="1"/>
      <c r="L47"/>
      <c r="M47"/>
      <c r="N47"/>
      <c r="O47"/>
      <c r="P47"/>
      <c r="R47"/>
      <c r="S47"/>
      <c r="T47"/>
      <c r="U47" s="62"/>
      <c r="V47" s="62"/>
      <c r="W47" s="62"/>
      <c r="X47" s="62"/>
      <c r="Y47" s="62"/>
      <c r="Z47" s="62"/>
      <c r="AA47" s="62"/>
      <c r="AB47" s="62"/>
      <c r="AC47" s="62"/>
      <c r="AD47" s="62"/>
    </row>
    <row r="48" spans="3:30" x14ac:dyDescent="0.25">
      <c r="C48" s="90"/>
      <c r="F48" s="1"/>
      <c r="G48" s="1"/>
      <c r="H48" s="1"/>
      <c r="L48"/>
      <c r="M48"/>
      <c r="N48"/>
      <c r="O48"/>
      <c r="P48"/>
      <c r="R48"/>
      <c r="S48"/>
      <c r="T48"/>
      <c r="U48" s="62"/>
      <c r="V48" s="62"/>
      <c r="W48" s="62"/>
      <c r="X48" s="62"/>
      <c r="Y48" s="62"/>
      <c r="Z48" s="62"/>
      <c r="AA48" s="62"/>
      <c r="AB48" s="62"/>
      <c r="AC48" s="62"/>
      <c r="AD48" s="62"/>
    </row>
    <row r="49" spans="3:30" x14ac:dyDescent="0.25">
      <c r="C49" s="90"/>
      <c r="F49" s="1"/>
      <c r="G49" s="1"/>
      <c r="H49" s="1"/>
      <c r="L49"/>
      <c r="M49"/>
      <c r="N49"/>
      <c r="O49"/>
      <c r="P49"/>
      <c r="R49"/>
      <c r="S49"/>
      <c r="T49"/>
      <c r="U49" s="62"/>
      <c r="V49" s="62"/>
      <c r="W49" s="62"/>
      <c r="X49" s="62"/>
      <c r="Y49" s="62"/>
      <c r="Z49" s="62"/>
      <c r="AA49" s="62"/>
      <c r="AB49" s="62"/>
      <c r="AC49" s="62"/>
      <c r="AD49" s="62"/>
    </row>
    <row r="50" spans="3:30" x14ac:dyDescent="0.25">
      <c r="C50" s="90"/>
      <c r="F50" s="1"/>
      <c r="G50" s="1"/>
      <c r="H50" s="1"/>
      <c r="L50"/>
      <c r="M50"/>
      <c r="N50"/>
      <c r="O50"/>
      <c r="P50"/>
      <c r="R50"/>
      <c r="S50"/>
      <c r="T50"/>
      <c r="U50" s="62"/>
      <c r="V50" s="62"/>
      <c r="W50" s="62"/>
      <c r="X50" s="62"/>
      <c r="Y50" s="62"/>
      <c r="Z50" s="62"/>
      <c r="AA50" s="62"/>
      <c r="AB50" s="62"/>
      <c r="AC50" s="62"/>
      <c r="AD50" s="62"/>
    </row>
    <row r="51" spans="3:30" x14ac:dyDescent="0.25">
      <c r="C51" s="90"/>
      <c r="F51" s="1"/>
      <c r="G51" s="1"/>
      <c r="H51" s="1"/>
      <c r="L51"/>
      <c r="M51"/>
      <c r="N51"/>
      <c r="O51"/>
      <c r="P51"/>
      <c r="R51"/>
      <c r="S51"/>
      <c r="T51"/>
      <c r="U51" s="62"/>
      <c r="V51" s="62"/>
      <c r="W51" s="62"/>
      <c r="X51" s="62"/>
      <c r="Y51" s="62"/>
      <c r="Z51" s="62"/>
      <c r="AA51" s="62"/>
      <c r="AB51" s="62"/>
      <c r="AC51" s="62"/>
      <c r="AD51" s="62"/>
    </row>
    <row r="52" spans="3:30" x14ac:dyDescent="0.25">
      <c r="C52" s="90"/>
      <c r="F52" s="1"/>
      <c r="G52" s="1"/>
      <c r="H52" s="1"/>
      <c r="L52"/>
      <c r="M52"/>
      <c r="N52"/>
      <c r="O52"/>
      <c r="P52"/>
      <c r="R52"/>
      <c r="S52"/>
      <c r="T52"/>
      <c r="U52" s="62"/>
      <c r="V52" s="62"/>
      <c r="W52" s="62"/>
      <c r="X52" s="62"/>
      <c r="Y52" s="62"/>
      <c r="Z52" s="62"/>
      <c r="AA52" s="62"/>
      <c r="AB52" s="62"/>
      <c r="AC52" s="62"/>
      <c r="AD52" s="62"/>
    </row>
    <row r="53" spans="3:30" x14ac:dyDescent="0.25">
      <c r="C53" s="90"/>
      <c r="F53" s="1"/>
      <c r="G53" s="1"/>
      <c r="H53" s="1"/>
      <c r="L53"/>
      <c r="M53"/>
      <c r="N53"/>
      <c r="O53"/>
      <c r="P53"/>
      <c r="R53"/>
      <c r="S53"/>
      <c r="T53"/>
      <c r="U53" s="62"/>
      <c r="V53" s="62"/>
      <c r="W53" s="62"/>
      <c r="X53" s="62"/>
      <c r="Y53" s="62"/>
      <c r="Z53" s="62"/>
      <c r="AA53" s="62"/>
      <c r="AB53" s="62"/>
      <c r="AC53" s="62"/>
      <c r="AD53" s="62"/>
    </row>
    <row r="54" spans="3:30" x14ac:dyDescent="0.25">
      <c r="C54" s="90"/>
      <c r="F54" s="1"/>
      <c r="G54" s="1"/>
      <c r="H54" s="1"/>
      <c r="L54"/>
      <c r="M54"/>
      <c r="N54"/>
      <c r="O54"/>
      <c r="P54"/>
      <c r="R54"/>
      <c r="S54"/>
      <c r="T54"/>
      <c r="U54" s="62"/>
      <c r="V54" s="62"/>
      <c r="W54" s="62"/>
      <c r="X54" s="62"/>
      <c r="Y54" s="62"/>
      <c r="Z54" s="62"/>
      <c r="AA54" s="62"/>
      <c r="AB54" s="62"/>
      <c r="AC54" s="62"/>
      <c r="AD54" s="62"/>
    </row>
    <row r="55" spans="3:30" x14ac:dyDescent="0.25">
      <c r="C55" s="90"/>
      <c r="F55" s="1"/>
      <c r="G55" s="1"/>
      <c r="H55" s="1"/>
      <c r="L55"/>
      <c r="M55"/>
      <c r="N55"/>
      <c r="O55"/>
      <c r="P55"/>
      <c r="R55"/>
      <c r="S55"/>
      <c r="T55"/>
      <c r="U55" s="62"/>
      <c r="V55" s="62"/>
      <c r="W55" s="62"/>
      <c r="X55" s="62"/>
      <c r="Y55" s="62"/>
      <c r="Z55" s="62"/>
      <c r="AA55" s="62"/>
      <c r="AB55" s="62"/>
      <c r="AC55" s="62"/>
      <c r="AD55" s="62"/>
    </row>
    <row r="56" spans="3:30" x14ac:dyDescent="0.25">
      <c r="C56" s="90"/>
      <c r="F56" s="1"/>
      <c r="G56" s="1"/>
      <c r="H56" s="1"/>
      <c r="L56"/>
      <c r="M56"/>
      <c r="N56"/>
      <c r="O56"/>
      <c r="P56"/>
      <c r="R56"/>
      <c r="S56"/>
      <c r="T56"/>
      <c r="U56" s="62"/>
      <c r="V56" s="62"/>
      <c r="W56" s="62"/>
      <c r="X56" s="62"/>
      <c r="Y56" s="62"/>
      <c r="Z56" s="62"/>
      <c r="AA56" s="62"/>
      <c r="AB56" s="62"/>
      <c r="AC56" s="62"/>
      <c r="AD56" s="62"/>
    </row>
    <row r="57" spans="3:30" x14ac:dyDescent="0.25">
      <c r="C57" s="90"/>
      <c r="F57" s="1"/>
      <c r="G57" s="1"/>
      <c r="H57" s="1"/>
      <c r="L57"/>
      <c r="M57"/>
      <c r="N57"/>
      <c r="O57"/>
      <c r="P57"/>
      <c r="R57"/>
      <c r="S57"/>
      <c r="T57"/>
      <c r="U57" s="62"/>
      <c r="V57" s="62"/>
      <c r="W57" s="62"/>
      <c r="X57" s="62"/>
      <c r="Y57" s="62"/>
      <c r="Z57" s="62"/>
      <c r="AA57" s="62"/>
      <c r="AB57" s="62"/>
      <c r="AC57" s="62"/>
      <c r="AD57" s="62"/>
    </row>
    <row r="58" spans="3:30" x14ac:dyDescent="0.25">
      <c r="C58" s="90"/>
      <c r="F58" s="1"/>
      <c r="G58" s="1"/>
      <c r="H58" s="1"/>
      <c r="L58"/>
      <c r="M58"/>
      <c r="N58"/>
      <c r="O58"/>
      <c r="P58"/>
      <c r="R58"/>
      <c r="S58"/>
      <c r="T58"/>
      <c r="U58" s="62"/>
      <c r="V58" s="62"/>
      <c r="W58" s="62"/>
      <c r="X58" s="62"/>
      <c r="Y58" s="62"/>
      <c r="Z58" s="62"/>
      <c r="AA58" s="62"/>
      <c r="AB58" s="62"/>
      <c r="AC58" s="62"/>
      <c r="AD58" s="62"/>
    </row>
    <row r="59" spans="3:30" x14ac:dyDescent="0.25">
      <c r="C59" s="90"/>
      <c r="F59" s="1"/>
      <c r="G59" s="1"/>
      <c r="H59" s="1"/>
      <c r="L59"/>
      <c r="M59"/>
      <c r="N59"/>
      <c r="O59"/>
      <c r="P59"/>
      <c r="R59"/>
      <c r="S59"/>
      <c r="T59"/>
      <c r="U59" s="62"/>
      <c r="V59" s="62"/>
      <c r="W59" s="62"/>
      <c r="X59" s="62"/>
      <c r="Y59" s="62"/>
      <c r="Z59" s="62"/>
      <c r="AA59" s="62"/>
      <c r="AB59" s="62"/>
      <c r="AC59" s="62"/>
      <c r="AD59" s="62"/>
    </row>
    <row r="60" spans="3:30" x14ac:dyDescent="0.25">
      <c r="C60" s="90"/>
      <c r="F60" s="1"/>
      <c r="G60" s="1"/>
      <c r="H60" s="1"/>
      <c r="L60"/>
      <c r="M60"/>
      <c r="N60"/>
      <c r="O60"/>
      <c r="P60"/>
      <c r="R60"/>
      <c r="S60"/>
      <c r="T60"/>
      <c r="U60" s="62"/>
      <c r="V60" s="62"/>
      <c r="W60" s="62"/>
      <c r="X60" s="62"/>
      <c r="Y60" s="62"/>
      <c r="Z60" s="62"/>
      <c r="AA60" s="62"/>
      <c r="AB60" s="62"/>
      <c r="AC60" s="62"/>
      <c r="AD60" s="62"/>
    </row>
    <row r="61" spans="3:30" x14ac:dyDescent="0.25">
      <c r="C61" s="90"/>
      <c r="F61" s="1"/>
      <c r="G61" s="1"/>
      <c r="H61" s="1"/>
      <c r="L61"/>
      <c r="M61"/>
      <c r="N61"/>
      <c r="O61"/>
      <c r="P61"/>
      <c r="R61"/>
      <c r="S61"/>
      <c r="T61"/>
      <c r="U61" s="62"/>
      <c r="V61" s="62"/>
      <c r="W61" s="62"/>
      <c r="X61" s="62"/>
      <c r="Y61" s="62"/>
      <c r="Z61" s="62"/>
      <c r="AA61" s="62"/>
      <c r="AB61" s="62"/>
      <c r="AC61" s="62"/>
      <c r="AD61" s="62"/>
    </row>
    <row r="62" spans="3:30" x14ac:dyDescent="0.25">
      <c r="C62" s="90"/>
      <c r="F62" s="1"/>
      <c r="G62" s="1"/>
      <c r="H62" s="1"/>
      <c r="L62"/>
      <c r="M62"/>
      <c r="N62"/>
      <c r="O62"/>
      <c r="P62"/>
      <c r="R62"/>
      <c r="S62"/>
      <c r="T62"/>
      <c r="U62" s="62"/>
      <c r="V62" s="62"/>
      <c r="W62" s="62"/>
      <c r="X62" s="62"/>
      <c r="Y62" s="62"/>
      <c r="Z62" s="62"/>
      <c r="AA62" s="62"/>
      <c r="AB62" s="62"/>
      <c r="AC62" s="62"/>
      <c r="AD62" s="62"/>
    </row>
    <row r="63" spans="3:30" x14ac:dyDescent="0.25">
      <c r="C63" s="90"/>
      <c r="F63" s="1"/>
      <c r="G63" s="1"/>
      <c r="H63" s="1"/>
      <c r="L63"/>
      <c r="M63"/>
      <c r="N63"/>
      <c r="O63"/>
      <c r="P63"/>
      <c r="R63"/>
      <c r="S63"/>
      <c r="T63"/>
      <c r="U63" s="62"/>
      <c r="V63" s="62"/>
      <c r="W63" s="62"/>
      <c r="X63" s="62"/>
      <c r="Y63" s="62"/>
      <c r="Z63" s="62"/>
      <c r="AA63" s="62"/>
      <c r="AB63" s="62"/>
      <c r="AC63" s="62"/>
      <c r="AD63" s="62"/>
    </row>
    <row r="64" spans="3:30" x14ac:dyDescent="0.25">
      <c r="C64" s="90"/>
      <c r="F64" s="1"/>
      <c r="G64" s="1"/>
      <c r="H64" s="1"/>
      <c r="L64"/>
      <c r="M64"/>
      <c r="N64"/>
      <c r="O64"/>
      <c r="P64"/>
      <c r="R64"/>
      <c r="S64"/>
      <c r="T64"/>
      <c r="U64" s="62"/>
      <c r="V64" s="62"/>
      <c r="W64" s="62"/>
      <c r="X64" s="62"/>
      <c r="Y64" s="62"/>
      <c r="Z64" s="62"/>
      <c r="AA64" s="62"/>
      <c r="AB64" s="62"/>
      <c r="AC64" s="62"/>
      <c r="AD64" s="62"/>
    </row>
    <row r="65" spans="3:30" x14ac:dyDescent="0.25">
      <c r="C65" s="90"/>
      <c r="F65" s="1"/>
      <c r="G65" s="1"/>
      <c r="H65" s="1"/>
      <c r="L65"/>
      <c r="M65"/>
      <c r="N65"/>
      <c r="O65"/>
      <c r="P65"/>
      <c r="R65"/>
      <c r="S65"/>
      <c r="T65"/>
      <c r="U65" s="62"/>
      <c r="V65" s="62"/>
      <c r="W65" s="62"/>
      <c r="X65" s="62"/>
      <c r="Y65" s="62"/>
      <c r="Z65" s="62"/>
      <c r="AA65" s="62"/>
      <c r="AB65" s="62"/>
      <c r="AC65" s="62"/>
      <c r="AD65" s="62"/>
    </row>
    <row r="66" spans="3:30" x14ac:dyDescent="0.25">
      <c r="C66" s="90"/>
      <c r="F66" s="1"/>
      <c r="G66" s="1"/>
      <c r="H66" s="1"/>
      <c r="L66"/>
      <c r="M66"/>
      <c r="N66"/>
      <c r="O66"/>
      <c r="P66"/>
      <c r="R66"/>
      <c r="S66"/>
      <c r="T66"/>
      <c r="U66" s="62"/>
      <c r="V66" s="62"/>
      <c r="W66" s="62"/>
      <c r="X66" s="62"/>
      <c r="Y66" s="62"/>
      <c r="Z66" s="62"/>
      <c r="AA66" s="62"/>
      <c r="AB66" s="62"/>
      <c r="AC66" s="62"/>
      <c r="AD66" s="62"/>
    </row>
    <row r="67" spans="3:30" x14ac:dyDescent="0.25">
      <c r="C67" s="90"/>
      <c r="F67" s="1"/>
      <c r="G67" s="1"/>
      <c r="H67" s="1"/>
      <c r="L67"/>
      <c r="M67"/>
      <c r="N67"/>
      <c r="O67"/>
      <c r="P67"/>
      <c r="R67"/>
      <c r="S67"/>
      <c r="T67"/>
      <c r="U67" s="62"/>
      <c r="V67" s="62"/>
      <c r="W67" s="62"/>
      <c r="X67" s="62"/>
      <c r="Y67" s="62"/>
      <c r="Z67" s="62"/>
      <c r="AA67" s="62"/>
      <c r="AB67" s="62"/>
      <c r="AC67" s="62"/>
      <c r="AD67" s="62"/>
    </row>
    <row r="68" spans="3:30" x14ac:dyDescent="0.25">
      <c r="C68" s="90"/>
      <c r="F68" s="1"/>
      <c r="G68" s="1"/>
      <c r="H68" s="1"/>
      <c r="L68"/>
      <c r="M68"/>
      <c r="N68"/>
      <c r="O68"/>
      <c r="P68"/>
      <c r="R68"/>
      <c r="S68"/>
      <c r="T68"/>
      <c r="U68" s="62"/>
      <c r="V68" s="62"/>
      <c r="W68" s="62"/>
      <c r="X68" s="62"/>
      <c r="Y68" s="62"/>
      <c r="Z68" s="62"/>
      <c r="AA68" s="62"/>
      <c r="AB68" s="62"/>
      <c r="AC68" s="62"/>
      <c r="AD68" s="62"/>
    </row>
    <row r="69" spans="3:30" x14ac:dyDescent="0.25">
      <c r="C69" s="90"/>
      <c r="F69" s="1"/>
      <c r="G69" s="1"/>
      <c r="H69" s="1"/>
      <c r="L69"/>
      <c r="M69"/>
      <c r="N69"/>
      <c r="O69"/>
      <c r="P69"/>
      <c r="R69"/>
      <c r="S69"/>
      <c r="T69"/>
      <c r="U69" s="62"/>
      <c r="V69" s="62"/>
      <c r="W69" s="62"/>
      <c r="X69" s="62"/>
      <c r="Y69" s="62"/>
      <c r="Z69" s="62"/>
      <c r="AA69" s="62"/>
      <c r="AB69" s="62"/>
      <c r="AC69" s="62"/>
      <c r="AD69" s="62"/>
    </row>
    <row r="70" spans="3:30" x14ac:dyDescent="0.25">
      <c r="C70" s="90"/>
      <c r="F70" s="1"/>
      <c r="G70" s="1"/>
      <c r="H70" s="1"/>
      <c r="L70"/>
      <c r="M70"/>
      <c r="N70"/>
      <c r="O70"/>
      <c r="P70"/>
      <c r="R70"/>
      <c r="S70"/>
      <c r="T70"/>
      <c r="U70" s="62"/>
      <c r="V70" s="62"/>
      <c r="W70" s="62"/>
      <c r="X70" s="62"/>
      <c r="Y70" s="62"/>
      <c r="Z70" s="62"/>
      <c r="AA70" s="62"/>
      <c r="AB70" s="62"/>
      <c r="AC70" s="62"/>
      <c r="AD70" s="62"/>
    </row>
    <row r="71" spans="3:30" x14ac:dyDescent="0.25">
      <c r="C71" s="90"/>
      <c r="F71" s="1"/>
      <c r="G71" s="1"/>
      <c r="H71" s="1"/>
      <c r="L71"/>
      <c r="M71"/>
      <c r="N71"/>
      <c r="O71"/>
      <c r="P71"/>
      <c r="R71"/>
      <c r="S71"/>
      <c r="T71"/>
      <c r="U71" s="62"/>
      <c r="V71" s="62"/>
      <c r="W71" s="62"/>
      <c r="X71" s="62"/>
      <c r="Y71" s="62"/>
      <c r="Z71" s="62"/>
      <c r="AA71" s="62"/>
      <c r="AB71" s="62"/>
      <c r="AC71" s="62"/>
      <c r="AD71" s="62"/>
    </row>
    <row r="72" spans="3:30" x14ac:dyDescent="0.25">
      <c r="C72" s="90"/>
      <c r="F72" s="1"/>
      <c r="G72" s="1"/>
      <c r="H72" s="1"/>
      <c r="L72"/>
      <c r="M72"/>
      <c r="N72"/>
      <c r="O72"/>
      <c r="P72"/>
      <c r="R72"/>
      <c r="S72"/>
      <c r="T72"/>
      <c r="U72" s="62"/>
      <c r="V72" s="62"/>
      <c r="W72" s="62"/>
      <c r="X72" s="62"/>
      <c r="Y72" s="62"/>
      <c r="Z72" s="62"/>
      <c r="AA72" s="62"/>
      <c r="AB72" s="62"/>
      <c r="AC72" s="62"/>
      <c r="AD72" s="62"/>
    </row>
    <row r="73" spans="3:30" x14ac:dyDescent="0.25">
      <c r="C73" s="90"/>
      <c r="F73" s="1"/>
      <c r="G73" s="1"/>
      <c r="H73" s="1"/>
      <c r="L73"/>
      <c r="M73"/>
      <c r="N73"/>
      <c r="O73"/>
      <c r="P73"/>
      <c r="R73"/>
      <c r="S73"/>
      <c r="T73"/>
      <c r="U73" s="62"/>
      <c r="V73" s="62"/>
      <c r="W73" s="62"/>
      <c r="X73" s="62"/>
      <c r="Y73" s="62"/>
      <c r="Z73" s="62"/>
      <c r="AA73" s="62"/>
      <c r="AB73" s="62"/>
      <c r="AC73" s="62"/>
      <c r="AD73" s="62"/>
    </row>
    <row r="74" spans="3:30" x14ac:dyDescent="0.25">
      <c r="C74" s="90"/>
      <c r="F74" s="1"/>
      <c r="G74" s="1"/>
      <c r="H74" s="1"/>
      <c r="L74"/>
      <c r="M74"/>
      <c r="N74"/>
      <c r="O74"/>
      <c r="P74"/>
      <c r="R74"/>
      <c r="S74"/>
      <c r="T74"/>
      <c r="U74" s="62"/>
      <c r="V74" s="62"/>
      <c r="W74" s="62"/>
      <c r="X74" s="62"/>
      <c r="Y74" s="62"/>
      <c r="Z74" s="62"/>
      <c r="AA74" s="62"/>
      <c r="AB74" s="62"/>
      <c r="AC74" s="62"/>
      <c r="AD74" s="62"/>
    </row>
    <row r="75" spans="3:30" x14ac:dyDescent="0.25">
      <c r="C75" s="90"/>
      <c r="F75" s="1"/>
      <c r="G75" s="1"/>
      <c r="H75" s="1"/>
      <c r="L75"/>
      <c r="M75"/>
      <c r="N75"/>
      <c r="O75"/>
      <c r="P75"/>
      <c r="R75"/>
      <c r="S75"/>
      <c r="T75"/>
      <c r="U75" s="62"/>
      <c r="V75" s="62"/>
      <c r="W75" s="62"/>
      <c r="X75" s="62"/>
      <c r="Y75" s="62"/>
      <c r="Z75" s="62"/>
      <c r="AA75" s="62"/>
      <c r="AB75" s="62"/>
      <c r="AC75" s="62"/>
      <c r="AD75" s="62"/>
    </row>
    <row r="76" spans="3:30" x14ac:dyDescent="0.25">
      <c r="C76" s="90"/>
      <c r="F76" s="1"/>
      <c r="G76" s="1"/>
      <c r="H76" s="1"/>
      <c r="L76"/>
      <c r="M76"/>
      <c r="N76"/>
      <c r="O76"/>
      <c r="P76"/>
      <c r="R76"/>
      <c r="S76"/>
      <c r="T76"/>
      <c r="U76" s="62"/>
      <c r="V76" s="62"/>
      <c r="W76" s="62"/>
      <c r="X76" s="62"/>
      <c r="Y76" s="62"/>
      <c r="Z76" s="62"/>
      <c r="AA76" s="62"/>
      <c r="AB76" s="62"/>
      <c r="AC76" s="62"/>
      <c r="AD76" s="62"/>
    </row>
    <row r="77" spans="3:30" x14ac:dyDescent="0.25">
      <c r="C77" s="90"/>
      <c r="F77" s="1"/>
      <c r="G77" s="1"/>
      <c r="H77" s="1"/>
      <c r="L77"/>
      <c r="M77"/>
      <c r="N77"/>
      <c r="O77"/>
      <c r="P77"/>
      <c r="R77"/>
      <c r="S77"/>
      <c r="T77"/>
      <c r="U77" s="62"/>
      <c r="V77" s="62"/>
      <c r="W77" s="62"/>
      <c r="X77" s="62"/>
      <c r="Y77" s="62"/>
      <c r="Z77" s="62"/>
      <c r="AA77" s="62"/>
      <c r="AB77" s="62"/>
      <c r="AC77" s="62"/>
      <c r="AD77" s="62"/>
    </row>
    <row r="78" spans="3:30" x14ac:dyDescent="0.25">
      <c r="C78" s="90"/>
      <c r="F78" s="1"/>
      <c r="G78" s="1"/>
      <c r="H78" s="1"/>
      <c r="L78"/>
      <c r="M78"/>
      <c r="N78"/>
      <c r="O78"/>
      <c r="P78"/>
      <c r="R78"/>
      <c r="S78"/>
      <c r="T78"/>
      <c r="U78" s="62"/>
      <c r="V78" s="62"/>
      <c r="W78" s="62"/>
      <c r="X78" s="62"/>
      <c r="Y78" s="62"/>
      <c r="Z78" s="62"/>
      <c r="AA78" s="62"/>
      <c r="AB78" s="62"/>
      <c r="AC78" s="62"/>
      <c r="AD78" s="62"/>
    </row>
    <row r="79" spans="3:30" x14ac:dyDescent="0.25">
      <c r="C79" s="90"/>
      <c r="F79" s="1"/>
      <c r="G79" s="1"/>
      <c r="H79" s="1"/>
      <c r="L79"/>
      <c r="M79"/>
      <c r="N79"/>
      <c r="O79"/>
      <c r="P79"/>
      <c r="R79"/>
      <c r="S79"/>
      <c r="T79"/>
      <c r="U79" s="62"/>
      <c r="V79" s="62"/>
      <c r="W79" s="62"/>
      <c r="X79" s="62"/>
      <c r="Y79" s="62"/>
      <c r="Z79" s="62"/>
      <c r="AA79" s="62"/>
      <c r="AB79" s="62"/>
      <c r="AC79" s="62"/>
      <c r="AD79" s="62"/>
    </row>
    <row r="80" spans="3:30" x14ac:dyDescent="0.25">
      <c r="C80" s="90"/>
      <c r="F80" s="1"/>
      <c r="G80" s="1"/>
      <c r="H80" s="1"/>
      <c r="L80"/>
      <c r="M80"/>
      <c r="N80"/>
      <c r="O80"/>
      <c r="P80"/>
      <c r="R80"/>
      <c r="S80"/>
      <c r="T80"/>
      <c r="U80" s="62"/>
      <c r="V80" s="62"/>
      <c r="W80" s="62"/>
      <c r="X80" s="62"/>
      <c r="Y80" s="62"/>
      <c r="Z80" s="62"/>
      <c r="AA80" s="62"/>
      <c r="AB80" s="62"/>
      <c r="AC80" s="62"/>
      <c r="AD80" s="62"/>
    </row>
    <row r="81" spans="3:30" x14ac:dyDescent="0.25">
      <c r="C81" s="90"/>
      <c r="F81" s="1"/>
      <c r="G81" s="1"/>
      <c r="H81" s="1"/>
      <c r="L81"/>
      <c r="M81"/>
      <c r="N81"/>
      <c r="O81"/>
      <c r="P81"/>
      <c r="R81"/>
      <c r="S81"/>
      <c r="T81"/>
      <c r="U81" s="62"/>
      <c r="V81" s="62"/>
      <c r="W81" s="62"/>
      <c r="X81" s="62"/>
      <c r="Y81" s="62"/>
      <c r="Z81" s="62"/>
      <c r="AA81" s="62"/>
      <c r="AB81" s="62"/>
      <c r="AC81" s="62"/>
      <c r="AD81" s="62"/>
    </row>
    <row r="82" spans="3:30" x14ac:dyDescent="0.25">
      <c r="C82" s="90"/>
      <c r="F82" s="1"/>
      <c r="G82" s="1"/>
      <c r="H82" s="1"/>
      <c r="L82"/>
      <c r="M82"/>
      <c r="N82"/>
      <c r="O82"/>
      <c r="P82"/>
      <c r="R82"/>
      <c r="S82"/>
      <c r="T82"/>
      <c r="U82" s="62"/>
      <c r="V82" s="62"/>
      <c r="W82" s="62"/>
      <c r="X82" s="62"/>
      <c r="Y82" s="62"/>
      <c r="Z82" s="62"/>
      <c r="AA82" s="62"/>
      <c r="AB82" s="62"/>
      <c r="AC82" s="62"/>
      <c r="AD82" s="62"/>
    </row>
    <row r="83" spans="3:30" x14ac:dyDescent="0.25">
      <c r="C83" s="90"/>
      <c r="F83" s="1"/>
      <c r="G83" s="1"/>
      <c r="H83" s="1"/>
      <c r="L83"/>
      <c r="M83"/>
      <c r="N83"/>
      <c r="O83"/>
      <c r="P83"/>
      <c r="R83"/>
      <c r="S83"/>
      <c r="T83"/>
      <c r="U83" s="62"/>
      <c r="V83" s="62"/>
      <c r="W83" s="62"/>
      <c r="X83" s="62"/>
      <c r="Y83" s="62"/>
      <c r="Z83" s="62"/>
      <c r="AA83" s="62"/>
      <c r="AB83" s="62"/>
      <c r="AC83" s="62"/>
      <c r="AD83" s="62"/>
    </row>
    <row r="84" spans="3:30" x14ac:dyDescent="0.25">
      <c r="C84" s="90"/>
      <c r="F84" s="1"/>
      <c r="G84" s="1"/>
      <c r="H84" s="1"/>
      <c r="L84"/>
      <c r="M84"/>
      <c r="N84"/>
      <c r="O84"/>
      <c r="P84"/>
      <c r="R84"/>
      <c r="S84"/>
      <c r="T84"/>
      <c r="U84" s="62"/>
      <c r="V84" s="62"/>
      <c r="W84" s="62"/>
      <c r="X84" s="62"/>
      <c r="Y84" s="62"/>
      <c r="Z84" s="62"/>
      <c r="AA84" s="62"/>
      <c r="AB84" s="62"/>
      <c r="AC84" s="62"/>
      <c r="AD84" s="62"/>
    </row>
    <row r="85" spans="3:30" x14ac:dyDescent="0.25">
      <c r="C85" s="90"/>
      <c r="F85" s="1"/>
      <c r="G85" s="1"/>
      <c r="H85" s="1"/>
      <c r="L85"/>
      <c r="M85"/>
      <c r="N85"/>
      <c r="O85"/>
      <c r="P85"/>
      <c r="R85"/>
      <c r="S85"/>
      <c r="T85"/>
      <c r="U85" s="62"/>
      <c r="V85" s="62"/>
      <c r="W85" s="62"/>
      <c r="X85" s="62"/>
      <c r="Y85" s="62"/>
      <c r="Z85" s="62"/>
      <c r="AA85" s="62"/>
      <c r="AB85" s="62"/>
      <c r="AC85" s="62"/>
      <c r="AD85" s="62"/>
    </row>
    <row r="86" spans="3:30" x14ac:dyDescent="0.25">
      <c r="C86" s="90"/>
      <c r="F86" s="1"/>
      <c r="G86" s="1"/>
      <c r="H86" s="1"/>
      <c r="L86"/>
      <c r="M86"/>
      <c r="N86"/>
      <c r="O86"/>
      <c r="P86"/>
      <c r="R86"/>
      <c r="S86"/>
      <c r="T86"/>
      <c r="U86" s="62"/>
      <c r="V86" s="62"/>
      <c r="W86" s="62"/>
      <c r="X86" s="62"/>
      <c r="Y86" s="62"/>
      <c r="Z86" s="62"/>
      <c r="AA86" s="62"/>
      <c r="AB86" s="62"/>
      <c r="AC86" s="62"/>
      <c r="AD86" s="62"/>
    </row>
    <row r="87" spans="3:30" x14ac:dyDescent="0.25">
      <c r="C87" s="90"/>
      <c r="F87" s="1"/>
      <c r="G87" s="1"/>
      <c r="H87" s="1"/>
      <c r="L87"/>
      <c r="M87"/>
      <c r="N87"/>
      <c r="O87"/>
      <c r="P87"/>
      <c r="R87"/>
      <c r="S87"/>
      <c r="T87"/>
      <c r="U87" s="62"/>
      <c r="V87" s="62"/>
      <c r="W87" s="62"/>
      <c r="X87" s="62"/>
      <c r="Y87" s="62"/>
      <c r="Z87" s="62"/>
      <c r="AA87" s="62"/>
      <c r="AB87" s="62"/>
      <c r="AC87" s="62"/>
      <c r="AD87" s="62"/>
    </row>
    <row r="88" spans="3:30" x14ac:dyDescent="0.25">
      <c r="C88" s="90"/>
      <c r="F88" s="1"/>
      <c r="G88" s="1"/>
      <c r="H88" s="1"/>
      <c r="L88"/>
      <c r="M88"/>
      <c r="N88"/>
      <c r="O88"/>
      <c r="P88"/>
      <c r="R88"/>
      <c r="S88"/>
      <c r="T88"/>
      <c r="U88" s="62"/>
      <c r="V88" s="62"/>
      <c r="W88" s="62"/>
      <c r="X88" s="62"/>
      <c r="Y88" s="62"/>
      <c r="Z88" s="62"/>
      <c r="AA88" s="62"/>
      <c r="AB88" s="62"/>
      <c r="AC88" s="62"/>
      <c r="AD88" s="62"/>
    </row>
    <row r="89" spans="3:30" x14ac:dyDescent="0.25">
      <c r="C89" s="90"/>
      <c r="F89" s="1"/>
      <c r="G89" s="1"/>
      <c r="H89" s="1"/>
      <c r="L89"/>
      <c r="M89"/>
      <c r="N89"/>
      <c r="O89"/>
      <c r="P89"/>
      <c r="R89"/>
      <c r="S89"/>
      <c r="T89"/>
      <c r="U89" s="62"/>
      <c r="V89" s="62"/>
      <c r="W89" s="62"/>
      <c r="X89" s="62"/>
      <c r="Y89" s="62"/>
      <c r="Z89" s="62"/>
      <c r="AA89" s="62"/>
      <c r="AB89" s="62"/>
      <c r="AC89" s="62"/>
      <c r="AD89" s="62"/>
    </row>
    <row r="90" spans="3:30" x14ac:dyDescent="0.25">
      <c r="C90" s="90"/>
      <c r="F90" s="1"/>
      <c r="G90" s="1"/>
      <c r="H90" s="1"/>
      <c r="L90"/>
      <c r="M90"/>
      <c r="N90"/>
      <c r="O90"/>
      <c r="P90"/>
      <c r="R90"/>
      <c r="S90"/>
      <c r="T90"/>
      <c r="U90" s="62"/>
      <c r="V90" s="62"/>
      <c r="W90" s="62"/>
      <c r="X90" s="62"/>
      <c r="Y90" s="62"/>
      <c r="Z90" s="62"/>
      <c r="AA90" s="62"/>
      <c r="AB90" s="62"/>
      <c r="AC90" s="62"/>
      <c r="AD90" s="62"/>
    </row>
    <row r="91" spans="3:30" x14ac:dyDescent="0.25">
      <c r="C91" s="90"/>
      <c r="F91" s="1"/>
      <c r="G91" s="1"/>
      <c r="H91" s="1"/>
      <c r="L91"/>
      <c r="M91"/>
      <c r="N91"/>
      <c r="O91"/>
      <c r="P91"/>
      <c r="R91"/>
      <c r="S91"/>
      <c r="T91"/>
      <c r="U91" s="62"/>
      <c r="V91" s="62"/>
      <c r="W91" s="62"/>
      <c r="X91" s="62"/>
      <c r="Y91" s="62"/>
      <c r="Z91" s="62"/>
      <c r="AA91" s="62"/>
      <c r="AB91" s="62"/>
      <c r="AC91" s="62"/>
      <c r="AD91" s="62"/>
    </row>
    <row r="92" spans="3:30" x14ac:dyDescent="0.25">
      <c r="C92" s="90"/>
      <c r="F92" s="1"/>
      <c r="G92" s="1"/>
      <c r="H92" s="1"/>
      <c r="L92"/>
      <c r="M92"/>
      <c r="N92"/>
      <c r="O92"/>
      <c r="P92"/>
      <c r="R92"/>
      <c r="S92"/>
      <c r="T92"/>
      <c r="U92" s="62"/>
      <c r="V92" s="62"/>
      <c r="W92" s="62"/>
      <c r="X92" s="62"/>
      <c r="Y92" s="62"/>
      <c r="Z92" s="62"/>
      <c r="AA92" s="62"/>
      <c r="AB92" s="62"/>
      <c r="AC92" s="62"/>
      <c r="AD92" s="62"/>
    </row>
    <row r="93" spans="3:30" x14ac:dyDescent="0.25">
      <c r="C93" s="90"/>
      <c r="F93" s="1"/>
      <c r="G93" s="1"/>
      <c r="H93" s="1"/>
      <c r="L93"/>
      <c r="M93"/>
      <c r="N93"/>
      <c r="O93"/>
      <c r="P93"/>
      <c r="R93"/>
      <c r="S93"/>
      <c r="T93"/>
      <c r="U93" s="62"/>
      <c r="V93" s="62"/>
      <c r="W93" s="62"/>
      <c r="X93" s="62"/>
      <c r="Y93" s="62"/>
      <c r="Z93" s="62"/>
      <c r="AA93" s="62"/>
      <c r="AB93" s="62"/>
      <c r="AC93" s="62"/>
      <c r="AD93" s="62"/>
    </row>
    <row r="94" spans="3:30" x14ac:dyDescent="0.25">
      <c r="C94" s="90"/>
      <c r="F94" s="1"/>
      <c r="G94" s="1"/>
      <c r="H94" s="1"/>
      <c r="L94"/>
      <c r="M94"/>
      <c r="N94"/>
      <c r="O94"/>
      <c r="P94"/>
      <c r="R94"/>
      <c r="S94"/>
      <c r="T94"/>
      <c r="U94" s="62"/>
      <c r="V94" s="62"/>
      <c r="W94" s="62"/>
      <c r="X94" s="62"/>
      <c r="Y94" s="62"/>
      <c r="Z94" s="62"/>
      <c r="AA94" s="62"/>
      <c r="AB94" s="62"/>
      <c r="AC94" s="62"/>
      <c r="AD94" s="62"/>
    </row>
    <row r="95" spans="3:30" x14ac:dyDescent="0.25">
      <c r="C95" s="90"/>
      <c r="F95" s="1"/>
      <c r="G95" s="1"/>
      <c r="H95" s="1"/>
      <c r="L95"/>
      <c r="M95"/>
      <c r="N95"/>
      <c r="O95"/>
      <c r="P95"/>
      <c r="R95"/>
      <c r="S95"/>
      <c r="T95"/>
      <c r="U95" s="62"/>
      <c r="V95" s="62"/>
      <c r="W95" s="62"/>
      <c r="X95" s="62"/>
      <c r="Y95" s="62"/>
      <c r="Z95" s="62"/>
      <c r="AA95" s="62"/>
      <c r="AB95" s="62"/>
      <c r="AC95" s="62"/>
      <c r="AD95" s="62"/>
    </row>
    <row r="96" spans="3:30" x14ac:dyDescent="0.25">
      <c r="C96" s="90"/>
      <c r="F96" s="1"/>
      <c r="G96" s="1"/>
      <c r="H96" s="1"/>
      <c r="L96"/>
      <c r="M96"/>
      <c r="N96"/>
      <c r="O96"/>
      <c r="P96"/>
      <c r="R96"/>
      <c r="S96"/>
      <c r="T96"/>
      <c r="U96" s="62"/>
      <c r="V96" s="62"/>
      <c r="W96" s="62"/>
      <c r="X96" s="62"/>
      <c r="Y96" s="62"/>
      <c r="Z96" s="62"/>
      <c r="AA96" s="62"/>
      <c r="AB96" s="62"/>
      <c r="AC96" s="62"/>
      <c r="AD96" s="62"/>
    </row>
    <row r="97" spans="3:30" x14ac:dyDescent="0.25">
      <c r="C97" s="90"/>
      <c r="F97" s="1"/>
      <c r="G97" s="1"/>
      <c r="H97" s="1"/>
      <c r="L97"/>
      <c r="M97"/>
      <c r="N97"/>
      <c r="O97"/>
      <c r="P97"/>
      <c r="R97"/>
      <c r="S97"/>
      <c r="T97"/>
      <c r="U97" s="62"/>
      <c r="V97" s="62"/>
      <c r="W97" s="62"/>
      <c r="X97" s="62"/>
      <c r="Y97" s="62"/>
      <c r="Z97" s="62"/>
      <c r="AA97" s="62"/>
      <c r="AB97" s="62"/>
      <c r="AC97" s="62"/>
      <c r="AD97" s="62"/>
    </row>
    <row r="98" spans="3:30" x14ac:dyDescent="0.25">
      <c r="C98" s="90"/>
      <c r="F98" s="1"/>
      <c r="G98" s="1"/>
      <c r="H98" s="1"/>
      <c r="L98"/>
      <c r="M98"/>
      <c r="N98"/>
      <c r="O98"/>
      <c r="P98"/>
      <c r="R98"/>
      <c r="S98"/>
      <c r="T98"/>
      <c r="U98" s="62"/>
      <c r="V98" s="62"/>
      <c r="W98" s="62"/>
      <c r="X98" s="62"/>
      <c r="Y98" s="62"/>
      <c r="Z98" s="62"/>
      <c r="AA98" s="62"/>
      <c r="AB98" s="62"/>
      <c r="AC98" s="62"/>
      <c r="AD98" s="62"/>
    </row>
    <row r="99" spans="3:30" x14ac:dyDescent="0.25">
      <c r="C99" s="90"/>
      <c r="F99" s="1"/>
      <c r="G99" s="1"/>
      <c r="H99" s="1"/>
      <c r="L99"/>
      <c r="M99"/>
      <c r="N99"/>
      <c r="O99"/>
      <c r="P99"/>
      <c r="R99"/>
      <c r="S99"/>
      <c r="T99"/>
      <c r="U99" s="62"/>
      <c r="V99" s="62"/>
      <c r="W99" s="62"/>
      <c r="X99" s="62"/>
      <c r="Y99" s="62"/>
      <c r="Z99" s="62"/>
      <c r="AA99" s="62"/>
      <c r="AB99" s="62"/>
      <c r="AC99" s="62"/>
      <c r="AD99" s="62"/>
    </row>
    <row r="100" spans="3:30" x14ac:dyDescent="0.25">
      <c r="C100" s="90"/>
      <c r="F100" s="1"/>
      <c r="G100" s="1"/>
      <c r="H100" s="1"/>
      <c r="L100"/>
      <c r="M100"/>
      <c r="N100"/>
      <c r="O100"/>
      <c r="P100"/>
      <c r="R100"/>
      <c r="S100"/>
      <c r="T100"/>
      <c r="U100" s="62"/>
      <c r="V100" s="62"/>
      <c r="W100" s="62"/>
      <c r="X100" s="62"/>
      <c r="Y100" s="62"/>
      <c r="Z100" s="62"/>
      <c r="AA100" s="62"/>
      <c r="AB100" s="62"/>
      <c r="AC100" s="62"/>
      <c r="AD100" s="62"/>
    </row>
    <row r="101" spans="3:30" x14ac:dyDescent="0.25">
      <c r="C101" s="90"/>
      <c r="F101" s="1"/>
      <c r="G101" s="1"/>
      <c r="H101" s="1"/>
      <c r="L101"/>
      <c r="M101"/>
      <c r="N101"/>
      <c r="O101"/>
      <c r="P101"/>
      <c r="R101"/>
      <c r="S101"/>
      <c r="T101"/>
      <c r="U101" s="62"/>
      <c r="V101" s="62"/>
      <c r="W101" s="62"/>
      <c r="X101" s="62"/>
      <c r="Y101" s="62"/>
      <c r="Z101" s="62"/>
      <c r="AA101" s="62"/>
      <c r="AB101" s="62"/>
      <c r="AC101" s="62"/>
      <c r="AD101" s="62"/>
    </row>
    <row r="102" spans="3:30" x14ac:dyDescent="0.25">
      <c r="C102" s="90"/>
      <c r="F102" s="1"/>
      <c r="G102" s="1"/>
      <c r="H102" s="1"/>
      <c r="L102"/>
      <c r="M102"/>
      <c r="N102"/>
      <c r="O102"/>
      <c r="P102"/>
      <c r="R102"/>
      <c r="S102"/>
      <c r="T102"/>
      <c r="U102" s="62"/>
      <c r="V102" s="62"/>
      <c r="W102" s="62"/>
      <c r="X102" s="62"/>
      <c r="Y102" s="62"/>
      <c r="Z102" s="62"/>
      <c r="AA102" s="62"/>
      <c r="AB102" s="62"/>
      <c r="AC102" s="62"/>
      <c r="AD102" s="62"/>
    </row>
    <row r="103" spans="3:30" x14ac:dyDescent="0.25">
      <c r="C103" s="90"/>
      <c r="F103" s="1"/>
      <c r="G103" s="1"/>
      <c r="H103" s="1"/>
      <c r="L103"/>
      <c r="M103"/>
      <c r="N103"/>
      <c r="O103"/>
      <c r="P103"/>
      <c r="R103"/>
      <c r="S103"/>
      <c r="T103"/>
      <c r="U103" s="62"/>
      <c r="V103" s="62"/>
      <c r="W103" s="62"/>
      <c r="X103" s="62"/>
      <c r="Y103" s="62"/>
      <c r="Z103" s="62"/>
      <c r="AA103" s="62"/>
      <c r="AB103" s="62"/>
      <c r="AC103" s="62"/>
      <c r="AD103" s="62"/>
    </row>
    <row r="104" spans="3:30" x14ac:dyDescent="0.25">
      <c r="C104" s="90"/>
      <c r="F104" s="1"/>
      <c r="G104" s="1"/>
      <c r="H104" s="1"/>
      <c r="L104"/>
      <c r="M104"/>
      <c r="N104"/>
      <c r="O104"/>
      <c r="P104"/>
      <c r="R104"/>
      <c r="S104"/>
      <c r="T104"/>
      <c r="U104" s="62"/>
      <c r="V104" s="62"/>
      <c r="W104" s="62"/>
      <c r="X104" s="62"/>
      <c r="Y104" s="62"/>
      <c r="Z104" s="62"/>
      <c r="AA104" s="62"/>
      <c r="AB104" s="62"/>
      <c r="AC104" s="62"/>
      <c r="AD104" s="62"/>
    </row>
    <row r="105" spans="3:30" x14ac:dyDescent="0.25">
      <c r="C105" s="90"/>
      <c r="F105" s="1"/>
      <c r="G105" s="1"/>
      <c r="H105" s="1"/>
      <c r="L105"/>
      <c r="M105"/>
      <c r="N105"/>
      <c r="O105"/>
      <c r="P105"/>
      <c r="R105"/>
      <c r="S105"/>
      <c r="T105"/>
      <c r="U105" s="62"/>
      <c r="V105" s="62"/>
      <c r="W105" s="62"/>
      <c r="X105" s="62"/>
      <c r="Y105" s="62"/>
      <c r="Z105" s="62"/>
      <c r="AA105" s="62"/>
      <c r="AB105" s="62"/>
      <c r="AC105" s="62"/>
      <c r="AD105" s="62"/>
    </row>
    <row r="106" spans="3:30" x14ac:dyDescent="0.25">
      <c r="C106" s="90"/>
      <c r="F106" s="1"/>
      <c r="G106" s="1"/>
      <c r="H106" s="1"/>
      <c r="L106"/>
      <c r="M106"/>
      <c r="N106"/>
      <c r="O106"/>
      <c r="P106"/>
      <c r="R106"/>
      <c r="S106"/>
      <c r="T106"/>
      <c r="U106" s="62"/>
      <c r="V106" s="62"/>
      <c r="W106" s="62"/>
      <c r="X106" s="62"/>
      <c r="Y106" s="62"/>
      <c r="Z106" s="62"/>
      <c r="AA106" s="62"/>
      <c r="AB106" s="62"/>
      <c r="AC106" s="62"/>
      <c r="AD106" s="62"/>
    </row>
    <row r="107" spans="3:30" x14ac:dyDescent="0.25">
      <c r="C107" s="90"/>
      <c r="F107" s="1"/>
      <c r="G107" s="1"/>
      <c r="H107" s="1"/>
      <c r="L107"/>
      <c r="M107"/>
      <c r="N107"/>
      <c r="O107"/>
      <c r="P107"/>
      <c r="R107"/>
      <c r="S107"/>
      <c r="T107"/>
      <c r="U107" s="62"/>
      <c r="V107" s="62"/>
      <c r="W107" s="62"/>
      <c r="X107" s="62"/>
      <c r="Y107" s="62"/>
      <c r="Z107" s="62"/>
      <c r="AA107" s="62"/>
      <c r="AB107" s="62"/>
      <c r="AC107" s="62"/>
      <c r="AD107" s="62"/>
    </row>
    <row r="108" spans="3:30" x14ac:dyDescent="0.25">
      <c r="C108" s="90"/>
      <c r="F108" s="1"/>
      <c r="G108" s="1"/>
      <c r="H108" s="1"/>
      <c r="L108"/>
      <c r="M108"/>
      <c r="N108"/>
      <c r="O108"/>
      <c r="P108"/>
      <c r="R108"/>
      <c r="S108"/>
      <c r="T108"/>
      <c r="U108" s="62"/>
      <c r="V108" s="62"/>
      <c r="W108" s="62"/>
      <c r="X108" s="62"/>
      <c r="Y108" s="62"/>
      <c r="Z108" s="62"/>
      <c r="AA108" s="62"/>
      <c r="AB108" s="62"/>
      <c r="AC108" s="62"/>
      <c r="AD108" s="62"/>
    </row>
    <row r="109" spans="3:30" x14ac:dyDescent="0.25">
      <c r="C109" s="90"/>
      <c r="F109" s="1"/>
      <c r="G109" s="1"/>
      <c r="H109" s="1"/>
      <c r="L109"/>
      <c r="M109"/>
      <c r="N109"/>
      <c r="O109"/>
      <c r="P109"/>
      <c r="R109"/>
      <c r="S109"/>
      <c r="T109"/>
      <c r="U109" s="62"/>
      <c r="V109" s="62"/>
      <c r="W109" s="62"/>
      <c r="X109" s="62"/>
      <c r="Y109" s="62"/>
      <c r="Z109" s="62"/>
      <c r="AA109" s="62"/>
      <c r="AB109" s="62"/>
      <c r="AC109" s="62"/>
      <c r="AD109" s="62"/>
    </row>
    <row r="110" spans="3:30" x14ac:dyDescent="0.25">
      <c r="C110" s="90"/>
      <c r="F110" s="1"/>
      <c r="G110" s="1"/>
      <c r="H110" s="1"/>
      <c r="L110"/>
      <c r="M110"/>
      <c r="N110"/>
      <c r="O110"/>
      <c r="P110"/>
      <c r="R110"/>
      <c r="S110"/>
      <c r="T110"/>
      <c r="U110" s="62"/>
      <c r="V110" s="62"/>
      <c r="W110" s="62"/>
      <c r="X110" s="62"/>
      <c r="Y110" s="62"/>
      <c r="Z110" s="62"/>
      <c r="AA110" s="62"/>
      <c r="AB110" s="62"/>
      <c r="AC110" s="62"/>
      <c r="AD110" s="62"/>
    </row>
    <row r="111" spans="3:30" x14ac:dyDescent="0.25">
      <c r="C111" s="90"/>
      <c r="F111" s="1"/>
      <c r="G111" s="1"/>
      <c r="H111" s="1"/>
      <c r="L111"/>
      <c r="M111"/>
      <c r="N111"/>
      <c r="O111"/>
      <c r="P111"/>
      <c r="R111"/>
      <c r="S111"/>
      <c r="T111"/>
      <c r="U111" s="62"/>
      <c r="V111" s="62"/>
      <c r="W111" s="62"/>
      <c r="X111" s="62"/>
      <c r="Y111" s="62"/>
      <c r="Z111" s="62"/>
      <c r="AA111" s="62"/>
      <c r="AB111" s="62"/>
      <c r="AC111" s="62"/>
      <c r="AD111" s="62"/>
    </row>
    <row r="112" spans="3:30" x14ac:dyDescent="0.25">
      <c r="C112" s="90"/>
      <c r="F112" s="1"/>
      <c r="G112" s="1"/>
      <c r="H112" s="1"/>
      <c r="L112"/>
      <c r="M112"/>
      <c r="N112"/>
      <c r="O112"/>
      <c r="P112"/>
      <c r="R112"/>
      <c r="S112"/>
      <c r="T112"/>
      <c r="U112" s="62"/>
      <c r="V112" s="62"/>
      <c r="W112" s="62"/>
      <c r="X112" s="62"/>
      <c r="Y112" s="62"/>
      <c r="Z112" s="62"/>
      <c r="AA112" s="62"/>
      <c r="AB112" s="62"/>
      <c r="AC112" s="62"/>
      <c r="AD112" s="62"/>
    </row>
    <row r="113" spans="3:30" x14ac:dyDescent="0.25">
      <c r="C113" s="90"/>
      <c r="F113" s="1"/>
      <c r="G113" s="1"/>
      <c r="H113" s="1"/>
      <c r="L113"/>
      <c r="M113"/>
      <c r="N113"/>
      <c r="O113"/>
      <c r="P113"/>
      <c r="R113"/>
      <c r="S113"/>
      <c r="T113"/>
      <c r="U113" s="62"/>
      <c r="V113" s="62"/>
      <c r="W113" s="62"/>
      <c r="X113" s="62"/>
      <c r="Y113" s="62"/>
      <c r="Z113" s="62"/>
      <c r="AA113" s="62"/>
      <c r="AB113" s="62"/>
      <c r="AC113" s="62"/>
      <c r="AD113" s="62"/>
    </row>
    <row r="114" spans="3:30" x14ac:dyDescent="0.25">
      <c r="C114" s="90"/>
      <c r="F114" s="1"/>
      <c r="G114" s="1"/>
      <c r="H114" s="1"/>
      <c r="L114"/>
      <c r="M114"/>
      <c r="N114"/>
      <c r="O114"/>
      <c r="P114"/>
      <c r="R114"/>
      <c r="S114"/>
      <c r="T114"/>
      <c r="U114" s="62"/>
      <c r="V114" s="62"/>
      <c r="W114" s="62"/>
      <c r="X114" s="62"/>
      <c r="Y114" s="62"/>
      <c r="Z114" s="62"/>
      <c r="AA114" s="62"/>
      <c r="AB114" s="62"/>
      <c r="AC114" s="62"/>
      <c r="AD114" s="62"/>
    </row>
    <row r="115" spans="3:30" x14ac:dyDescent="0.25">
      <c r="C115" s="90"/>
      <c r="F115" s="1"/>
      <c r="G115" s="1"/>
      <c r="H115" s="1"/>
      <c r="L115"/>
      <c r="M115"/>
      <c r="N115"/>
      <c r="O115"/>
      <c r="P115"/>
      <c r="R115"/>
      <c r="S115"/>
      <c r="T115"/>
      <c r="U115" s="62"/>
      <c r="V115" s="62"/>
      <c r="W115" s="62"/>
      <c r="X115" s="62"/>
      <c r="Y115" s="62"/>
      <c r="Z115" s="62"/>
      <c r="AA115" s="62"/>
      <c r="AB115" s="62"/>
      <c r="AC115" s="62"/>
      <c r="AD115" s="62"/>
    </row>
    <row r="116" spans="3:30" x14ac:dyDescent="0.25">
      <c r="C116" s="90"/>
      <c r="F116" s="1"/>
      <c r="G116" s="1"/>
      <c r="H116" s="1"/>
      <c r="L116"/>
      <c r="M116"/>
      <c r="N116"/>
      <c r="O116"/>
      <c r="P116"/>
      <c r="R116"/>
      <c r="S116"/>
      <c r="T116"/>
      <c r="U116" s="62"/>
      <c r="V116" s="62"/>
      <c r="W116" s="62"/>
      <c r="X116" s="62"/>
      <c r="Y116" s="62"/>
      <c r="Z116" s="62"/>
      <c r="AA116" s="62"/>
      <c r="AB116" s="62"/>
      <c r="AC116" s="62"/>
      <c r="AD116" s="62"/>
    </row>
    <row r="117" spans="3:30" x14ac:dyDescent="0.25">
      <c r="C117" s="90"/>
      <c r="F117" s="1"/>
      <c r="G117" s="1"/>
      <c r="H117" s="1"/>
      <c r="L117"/>
      <c r="M117"/>
      <c r="N117"/>
      <c r="O117"/>
      <c r="P117"/>
      <c r="R117"/>
      <c r="S117"/>
      <c r="T117"/>
      <c r="U117" s="62"/>
      <c r="V117" s="62"/>
      <c r="W117" s="62"/>
      <c r="X117" s="62"/>
      <c r="Y117" s="62"/>
      <c r="Z117" s="62"/>
      <c r="AA117" s="62"/>
      <c r="AB117" s="62"/>
      <c r="AC117" s="62"/>
      <c r="AD117" s="62"/>
    </row>
    <row r="118" spans="3:30" x14ac:dyDescent="0.25">
      <c r="C118" s="90"/>
      <c r="F118" s="1"/>
      <c r="G118" s="1"/>
      <c r="H118" s="1"/>
      <c r="L118"/>
      <c r="M118"/>
      <c r="N118"/>
      <c r="O118"/>
      <c r="P118"/>
      <c r="R118"/>
      <c r="S118"/>
      <c r="T118"/>
      <c r="U118" s="62"/>
      <c r="V118" s="62"/>
      <c r="W118" s="62"/>
      <c r="X118" s="62"/>
      <c r="Y118" s="62"/>
      <c r="Z118" s="62"/>
      <c r="AA118" s="62"/>
      <c r="AB118" s="62"/>
      <c r="AC118" s="62"/>
      <c r="AD118" s="62"/>
    </row>
    <row r="119" spans="3:30" x14ac:dyDescent="0.25">
      <c r="C119" s="90"/>
      <c r="F119" s="1"/>
      <c r="G119" s="1"/>
      <c r="H119" s="1"/>
      <c r="L119"/>
      <c r="M119"/>
      <c r="N119"/>
      <c r="O119"/>
      <c r="P119"/>
      <c r="R119"/>
      <c r="S119"/>
      <c r="T119"/>
      <c r="U119" s="62"/>
      <c r="V119" s="62"/>
      <c r="W119" s="62"/>
      <c r="X119" s="62"/>
      <c r="Y119" s="62"/>
      <c r="Z119" s="62"/>
      <c r="AA119" s="62"/>
      <c r="AB119" s="62"/>
      <c r="AC119" s="62"/>
      <c r="AD119" s="62"/>
    </row>
    <row r="120" spans="3:30" x14ac:dyDescent="0.25">
      <c r="C120" s="90"/>
      <c r="F120" s="1"/>
      <c r="G120" s="1"/>
      <c r="H120" s="1"/>
      <c r="L120"/>
      <c r="M120"/>
      <c r="N120"/>
      <c r="O120"/>
      <c r="P120"/>
      <c r="R120"/>
      <c r="S120"/>
      <c r="T120"/>
      <c r="U120" s="62"/>
      <c r="V120" s="62"/>
      <c r="W120" s="62"/>
      <c r="X120" s="62"/>
      <c r="Y120" s="62"/>
      <c r="Z120" s="62"/>
      <c r="AA120" s="62"/>
      <c r="AB120" s="62"/>
      <c r="AC120" s="62"/>
      <c r="AD120" s="62"/>
    </row>
    <row r="121" spans="3:30" x14ac:dyDescent="0.25">
      <c r="C121" s="90"/>
      <c r="F121" s="1"/>
      <c r="G121" s="1"/>
      <c r="H121" s="1"/>
      <c r="L121"/>
      <c r="M121"/>
      <c r="N121"/>
      <c r="O121"/>
      <c r="P121"/>
      <c r="R121"/>
      <c r="S121"/>
      <c r="T121"/>
      <c r="U121" s="62"/>
      <c r="V121" s="62"/>
      <c r="W121" s="62"/>
      <c r="X121" s="62"/>
      <c r="Y121" s="62"/>
      <c r="Z121" s="62"/>
      <c r="AA121" s="62"/>
      <c r="AB121" s="62"/>
      <c r="AC121" s="62"/>
      <c r="AD121" s="62"/>
    </row>
    <row r="122" spans="3:30" x14ac:dyDescent="0.25">
      <c r="C122" s="90"/>
      <c r="F122" s="1"/>
      <c r="G122" s="1"/>
      <c r="H122" s="1"/>
      <c r="L122"/>
      <c r="M122"/>
      <c r="N122"/>
      <c r="O122"/>
      <c r="P122"/>
      <c r="R122"/>
      <c r="S122"/>
      <c r="T122"/>
      <c r="U122" s="62"/>
      <c r="V122" s="62"/>
      <c r="W122" s="62"/>
      <c r="X122" s="62"/>
      <c r="Y122" s="62"/>
      <c r="Z122" s="62"/>
      <c r="AA122" s="62"/>
      <c r="AB122" s="62"/>
      <c r="AC122" s="62"/>
      <c r="AD122" s="62"/>
    </row>
    <row r="123" spans="3:30" x14ac:dyDescent="0.25">
      <c r="C123" s="90"/>
      <c r="F123" s="1"/>
      <c r="G123" s="1"/>
      <c r="H123" s="1"/>
      <c r="L123"/>
      <c r="M123"/>
      <c r="N123"/>
      <c r="O123"/>
      <c r="P123"/>
      <c r="R123"/>
      <c r="S123"/>
      <c r="T123"/>
      <c r="U123" s="62"/>
      <c r="V123" s="62"/>
      <c r="W123" s="62"/>
      <c r="X123" s="62"/>
      <c r="Y123" s="62"/>
      <c r="Z123" s="62"/>
      <c r="AA123" s="62"/>
      <c r="AB123" s="62"/>
      <c r="AC123" s="62"/>
      <c r="AD123" s="62"/>
    </row>
    <row r="124" spans="3:30" x14ac:dyDescent="0.25">
      <c r="C124" s="90"/>
      <c r="F124" s="1"/>
      <c r="G124" s="1"/>
      <c r="H124" s="1"/>
      <c r="L124"/>
      <c r="M124"/>
      <c r="N124"/>
      <c r="O124"/>
      <c r="P124"/>
      <c r="R124"/>
      <c r="S124"/>
      <c r="T124"/>
      <c r="U124" s="62"/>
      <c r="V124" s="62"/>
      <c r="W124" s="62"/>
      <c r="X124" s="62"/>
      <c r="Y124" s="62"/>
      <c r="Z124" s="62"/>
      <c r="AA124" s="62"/>
      <c r="AB124" s="62"/>
      <c r="AC124" s="62"/>
      <c r="AD124" s="62"/>
    </row>
    <row r="125" spans="3:30" x14ac:dyDescent="0.25">
      <c r="C125" s="90"/>
      <c r="F125" s="1"/>
      <c r="G125" s="1"/>
      <c r="H125" s="1"/>
      <c r="L125"/>
      <c r="M125"/>
      <c r="N125"/>
      <c r="O125"/>
      <c r="P125"/>
      <c r="R125"/>
      <c r="S125"/>
      <c r="T125"/>
      <c r="U125" s="62"/>
      <c r="V125" s="62"/>
      <c r="W125" s="62"/>
      <c r="X125" s="62"/>
      <c r="Y125" s="62"/>
      <c r="Z125" s="62"/>
      <c r="AA125" s="62"/>
      <c r="AB125" s="62"/>
      <c r="AC125" s="62"/>
      <c r="AD125" s="62"/>
    </row>
    <row r="126" spans="3:30" x14ac:dyDescent="0.25">
      <c r="C126" s="90"/>
      <c r="F126" s="1"/>
      <c r="G126" s="1"/>
      <c r="H126" s="1"/>
      <c r="L126"/>
      <c r="M126"/>
      <c r="N126"/>
      <c r="O126"/>
      <c r="P126"/>
      <c r="R126"/>
      <c r="S126"/>
      <c r="T126"/>
      <c r="U126" s="62"/>
      <c r="V126" s="62"/>
      <c r="W126" s="62"/>
      <c r="X126" s="62"/>
      <c r="Y126" s="62"/>
      <c r="Z126" s="62"/>
      <c r="AA126" s="62"/>
      <c r="AB126" s="62"/>
      <c r="AC126" s="62"/>
      <c r="AD126" s="62"/>
    </row>
    <row r="127" spans="3:30" x14ac:dyDescent="0.25">
      <c r="C127" s="90"/>
      <c r="F127" s="1"/>
      <c r="G127" s="1"/>
      <c r="H127" s="1"/>
      <c r="L127"/>
      <c r="M127"/>
      <c r="N127"/>
      <c r="O127"/>
      <c r="P127"/>
      <c r="R127"/>
      <c r="S127"/>
      <c r="T127"/>
      <c r="U127" s="62"/>
      <c r="V127" s="62"/>
      <c r="W127" s="62"/>
      <c r="X127" s="62"/>
      <c r="Y127" s="62"/>
      <c r="Z127" s="62"/>
      <c r="AA127" s="62"/>
      <c r="AB127" s="62"/>
      <c r="AC127" s="62"/>
      <c r="AD127" s="62"/>
    </row>
    <row r="128" spans="3:30" x14ac:dyDescent="0.25">
      <c r="C128" s="90"/>
      <c r="F128" s="1"/>
      <c r="G128" s="1"/>
      <c r="H128" s="1"/>
      <c r="L128"/>
      <c r="M128"/>
      <c r="N128"/>
      <c r="O128"/>
      <c r="P128"/>
      <c r="R128"/>
      <c r="S128"/>
      <c r="T128"/>
      <c r="U128" s="62"/>
      <c r="V128" s="62"/>
      <c r="W128" s="62"/>
      <c r="X128" s="62"/>
      <c r="Y128" s="62"/>
      <c r="Z128" s="62"/>
      <c r="AA128" s="62"/>
      <c r="AB128" s="62"/>
      <c r="AC128" s="62"/>
      <c r="AD128" s="62"/>
    </row>
    <row r="129" spans="3:30" x14ac:dyDescent="0.25">
      <c r="C129" s="90"/>
      <c r="F129" s="1"/>
      <c r="G129" s="1"/>
      <c r="H129" s="1"/>
      <c r="L129"/>
      <c r="M129"/>
      <c r="N129"/>
      <c r="O129"/>
      <c r="P129"/>
      <c r="R129"/>
      <c r="S129"/>
      <c r="T129"/>
      <c r="U129" s="62"/>
      <c r="V129" s="62"/>
      <c r="W129" s="62"/>
      <c r="X129" s="62"/>
      <c r="Y129" s="62"/>
      <c r="Z129" s="62"/>
      <c r="AA129" s="62"/>
      <c r="AB129" s="62"/>
      <c r="AC129" s="62"/>
      <c r="AD129" s="62"/>
    </row>
    <row r="130" spans="3:30" x14ac:dyDescent="0.25">
      <c r="C130" s="90"/>
      <c r="F130" s="1"/>
      <c r="G130" s="1"/>
      <c r="H130" s="1"/>
      <c r="L130"/>
      <c r="M130"/>
      <c r="N130"/>
      <c r="O130"/>
      <c r="P130"/>
      <c r="R130"/>
      <c r="S130"/>
      <c r="T130" s="63"/>
      <c r="U130" s="62"/>
      <c r="V130" s="62"/>
      <c r="W130" s="62"/>
      <c r="X130" s="62"/>
      <c r="Y130" s="62"/>
      <c r="Z130" s="62"/>
      <c r="AA130" s="62"/>
      <c r="AB130" s="62"/>
      <c r="AC130" s="62"/>
      <c r="AD130" s="62"/>
    </row>
    <row r="131" spans="3:30" x14ac:dyDescent="0.25">
      <c r="C131" s="90"/>
      <c r="F131" s="1"/>
      <c r="G131" s="1"/>
      <c r="H131" s="1"/>
      <c r="L131"/>
      <c r="M131"/>
      <c r="N131"/>
      <c r="O131"/>
      <c r="P131"/>
      <c r="R131"/>
      <c r="S131"/>
      <c r="T131" s="63"/>
      <c r="U131" s="62"/>
      <c r="V131" s="62"/>
      <c r="W131" s="62"/>
      <c r="X131" s="62"/>
      <c r="Y131" s="62"/>
      <c r="Z131" s="62"/>
      <c r="AA131" s="62"/>
      <c r="AB131" s="62"/>
      <c r="AC131" s="62"/>
      <c r="AD131" s="62"/>
    </row>
    <row r="132" spans="3:30" x14ac:dyDescent="0.25">
      <c r="C132" s="90"/>
      <c r="F132" s="1"/>
      <c r="G132" s="1"/>
      <c r="H132" s="1"/>
      <c r="L132"/>
      <c r="M132"/>
      <c r="N132"/>
      <c r="O132"/>
      <c r="P132"/>
      <c r="R132"/>
      <c r="S132"/>
      <c r="T132" s="63"/>
      <c r="U132" s="62"/>
      <c r="V132" s="62"/>
      <c r="W132" s="62"/>
      <c r="X132" s="62"/>
      <c r="Y132" s="62"/>
      <c r="Z132" s="62"/>
      <c r="AA132" s="62"/>
      <c r="AB132" s="62"/>
      <c r="AC132" s="62"/>
      <c r="AD132" s="62"/>
    </row>
    <row r="133" spans="3:30" x14ac:dyDescent="0.25">
      <c r="C133" s="90"/>
      <c r="F133" s="1"/>
      <c r="G133" s="1"/>
      <c r="H133" s="1"/>
      <c r="L133"/>
      <c r="M133"/>
      <c r="N133"/>
      <c r="O133"/>
      <c r="P133"/>
      <c r="R133"/>
      <c r="S133"/>
      <c r="T133" s="63"/>
      <c r="U133" s="62"/>
      <c r="V133" s="62"/>
      <c r="W133" s="62"/>
      <c r="X133" s="62"/>
      <c r="Y133" s="62"/>
      <c r="Z133" s="62"/>
      <c r="AA133" s="62"/>
      <c r="AB133" s="62"/>
      <c r="AC133" s="62"/>
      <c r="AD133" s="62"/>
    </row>
    <row r="134" spans="3:30" x14ac:dyDescent="0.25">
      <c r="C134" s="90"/>
      <c r="F134" s="1"/>
      <c r="G134" s="1"/>
      <c r="H134" s="1"/>
      <c r="L134"/>
      <c r="M134"/>
      <c r="N134"/>
      <c r="O134"/>
      <c r="P134"/>
      <c r="R134"/>
      <c r="S134"/>
      <c r="T134" s="63"/>
      <c r="U134" s="62"/>
      <c r="V134" s="62"/>
      <c r="W134" s="62"/>
      <c r="X134" s="62"/>
      <c r="Y134" s="62"/>
      <c r="Z134" s="62"/>
      <c r="AA134" s="62"/>
      <c r="AB134" s="62"/>
      <c r="AC134" s="62"/>
      <c r="AD134" s="62"/>
    </row>
    <row r="135" spans="3:30" x14ac:dyDescent="0.25">
      <c r="C135" s="90"/>
      <c r="F135" s="1"/>
      <c r="G135" s="1"/>
      <c r="H135" s="1"/>
      <c r="L135"/>
      <c r="M135"/>
      <c r="N135"/>
      <c r="O135"/>
      <c r="P135"/>
      <c r="R135"/>
      <c r="S135"/>
      <c r="T135" s="63"/>
      <c r="U135" s="62"/>
      <c r="V135" s="62"/>
      <c r="W135" s="62"/>
      <c r="X135" s="62"/>
      <c r="Y135" s="62"/>
      <c r="Z135" s="62"/>
      <c r="AA135" s="62"/>
      <c r="AB135" s="62"/>
      <c r="AC135" s="62"/>
      <c r="AD135" s="62"/>
    </row>
    <row r="136" spans="3:30" x14ac:dyDescent="0.25">
      <c r="C136" s="90"/>
      <c r="F136" s="1"/>
      <c r="G136" s="1"/>
      <c r="H136" s="1"/>
      <c r="L136"/>
      <c r="M136"/>
      <c r="N136"/>
      <c r="O136"/>
      <c r="P136"/>
      <c r="R136"/>
      <c r="S136"/>
      <c r="T136" s="63"/>
      <c r="U136" s="62"/>
      <c r="V136" s="62"/>
      <c r="W136" s="62"/>
      <c r="X136" s="62"/>
      <c r="Y136" s="62"/>
      <c r="Z136" s="62"/>
      <c r="AA136" s="62"/>
      <c r="AB136" s="62"/>
      <c r="AC136" s="62"/>
      <c r="AD136" s="62"/>
    </row>
    <row r="137" spans="3:30" x14ac:dyDescent="0.25">
      <c r="C137" s="90"/>
      <c r="F137" s="1"/>
      <c r="G137" s="1"/>
      <c r="H137" s="1"/>
      <c r="L137"/>
      <c r="M137"/>
      <c r="N137"/>
      <c r="O137"/>
      <c r="P137"/>
      <c r="R137"/>
      <c r="S137"/>
      <c r="T137" s="63"/>
      <c r="U137" s="62"/>
      <c r="V137" s="62"/>
      <c r="W137" s="62"/>
      <c r="X137" s="62"/>
      <c r="Y137" s="62"/>
      <c r="Z137" s="62"/>
      <c r="AA137" s="62"/>
      <c r="AB137" s="62"/>
      <c r="AC137" s="62"/>
      <c r="AD137" s="62"/>
    </row>
    <row r="138" spans="3:30" x14ac:dyDescent="0.25">
      <c r="C138" s="90"/>
      <c r="F138" s="1"/>
      <c r="G138" s="1"/>
      <c r="H138" s="1"/>
      <c r="L138"/>
      <c r="M138"/>
      <c r="N138"/>
      <c r="O138"/>
      <c r="P138"/>
      <c r="R138"/>
      <c r="S138"/>
      <c r="T138" s="63"/>
      <c r="U138" s="62"/>
      <c r="V138" s="62"/>
      <c r="W138" s="62"/>
      <c r="X138" s="62"/>
      <c r="Y138" s="62"/>
      <c r="Z138" s="62"/>
      <c r="AA138" s="62"/>
      <c r="AB138" s="62"/>
      <c r="AC138" s="62"/>
      <c r="AD138" s="62"/>
    </row>
    <row r="139" spans="3:30" x14ac:dyDescent="0.25">
      <c r="C139" s="90"/>
      <c r="F139" s="1"/>
      <c r="G139" s="1"/>
      <c r="H139" s="1"/>
      <c r="L139"/>
      <c r="M139"/>
      <c r="N139"/>
      <c r="O139"/>
      <c r="P139"/>
      <c r="R139"/>
      <c r="S139"/>
      <c r="T139" s="63"/>
      <c r="U139" s="62"/>
      <c r="V139" s="62"/>
      <c r="W139" s="62"/>
      <c r="X139" s="62"/>
      <c r="Y139" s="62"/>
      <c r="Z139" s="62"/>
      <c r="AA139" s="62"/>
      <c r="AB139" s="62"/>
      <c r="AC139" s="62"/>
      <c r="AD139" s="62"/>
    </row>
    <row r="140" spans="3:30" x14ac:dyDescent="0.25">
      <c r="C140" s="90"/>
      <c r="F140" s="1"/>
      <c r="G140" s="1"/>
      <c r="H140" s="1"/>
      <c r="L140"/>
      <c r="M140"/>
      <c r="N140"/>
      <c r="O140"/>
      <c r="P140"/>
      <c r="R140"/>
      <c r="S140"/>
      <c r="T140" s="63"/>
      <c r="U140" s="62"/>
      <c r="V140" s="62"/>
      <c r="W140" s="62"/>
      <c r="X140" s="62"/>
      <c r="Y140" s="62"/>
      <c r="Z140" s="62"/>
      <c r="AA140" s="62"/>
      <c r="AB140" s="62"/>
      <c r="AC140" s="62"/>
      <c r="AD140" s="62"/>
    </row>
    <row r="141" spans="3:30" x14ac:dyDescent="0.25">
      <c r="C141" s="90"/>
      <c r="F141" s="1"/>
      <c r="G141" s="1"/>
      <c r="H141" s="1"/>
      <c r="L141"/>
      <c r="M141"/>
      <c r="N141"/>
      <c r="O141"/>
      <c r="P141"/>
      <c r="R141"/>
      <c r="S141"/>
      <c r="T141" s="63"/>
      <c r="U141" s="62"/>
      <c r="V141" s="62"/>
      <c r="W141" s="62"/>
      <c r="X141" s="62"/>
      <c r="Y141" s="62"/>
      <c r="Z141" s="62"/>
      <c r="AA141" s="62"/>
      <c r="AB141" s="62"/>
      <c r="AC141" s="62"/>
      <c r="AD141" s="62"/>
    </row>
    <row r="142" spans="3:30" x14ac:dyDescent="0.25">
      <c r="C142" s="90"/>
      <c r="F142" s="1"/>
      <c r="G142" s="1"/>
      <c r="H142" s="1"/>
      <c r="L142"/>
      <c r="M142"/>
      <c r="N142"/>
      <c r="O142"/>
      <c r="P142"/>
      <c r="R142"/>
      <c r="S142"/>
      <c r="T142" s="63"/>
      <c r="U142" s="62"/>
      <c r="V142" s="62"/>
      <c r="W142" s="62"/>
      <c r="X142" s="62"/>
      <c r="Y142" s="62"/>
      <c r="Z142" s="62"/>
      <c r="AA142" s="62"/>
      <c r="AB142" s="62"/>
      <c r="AC142" s="62"/>
      <c r="AD142" s="62"/>
    </row>
    <row r="143" spans="3:30" x14ac:dyDescent="0.25">
      <c r="C143" s="90"/>
      <c r="F143" s="1"/>
      <c r="G143" s="1"/>
      <c r="H143" s="1"/>
      <c r="L143"/>
      <c r="M143"/>
      <c r="N143"/>
      <c r="O143"/>
      <c r="P143"/>
      <c r="R143"/>
      <c r="S143"/>
      <c r="T143" s="63"/>
      <c r="U143" s="62"/>
      <c r="V143" s="62"/>
      <c r="W143" s="62"/>
      <c r="X143" s="62"/>
      <c r="Y143" s="62"/>
      <c r="Z143" s="62"/>
      <c r="AA143" s="62"/>
      <c r="AB143" s="62"/>
      <c r="AC143" s="62"/>
      <c r="AD143" s="62"/>
    </row>
    <row r="144" spans="3:30" x14ac:dyDescent="0.25">
      <c r="C144" s="90"/>
      <c r="F144" s="1"/>
      <c r="G144" s="1"/>
      <c r="H144" s="1"/>
      <c r="L144"/>
      <c r="M144"/>
      <c r="N144"/>
      <c r="O144"/>
      <c r="P144"/>
      <c r="R144"/>
      <c r="S144"/>
      <c r="T144" s="63"/>
      <c r="U144" s="62"/>
      <c r="V144" s="62"/>
      <c r="W144" s="62"/>
      <c r="X144" s="62"/>
      <c r="Y144" s="62"/>
      <c r="Z144" s="62"/>
      <c r="AA144" s="62"/>
      <c r="AB144" s="62"/>
      <c r="AC144" s="62"/>
      <c r="AD144" s="62"/>
    </row>
    <row r="145" spans="3:30" x14ac:dyDescent="0.25">
      <c r="C145" s="90"/>
      <c r="F145" s="1"/>
      <c r="G145" s="1"/>
      <c r="H145" s="1"/>
      <c r="L145"/>
      <c r="M145"/>
      <c r="N145"/>
      <c r="O145"/>
      <c r="P145"/>
      <c r="R145"/>
      <c r="S145"/>
      <c r="T145" s="63"/>
      <c r="U145" s="62"/>
      <c r="V145" s="62"/>
      <c r="W145" s="62"/>
      <c r="X145" s="62"/>
      <c r="Y145" s="62"/>
      <c r="Z145" s="62"/>
      <c r="AA145" s="62"/>
      <c r="AB145" s="62"/>
      <c r="AC145" s="62"/>
      <c r="AD145" s="62"/>
    </row>
    <row r="146" spans="3:30" x14ac:dyDescent="0.25">
      <c r="C146" s="90"/>
      <c r="F146" s="1"/>
      <c r="G146" s="1"/>
      <c r="H146" s="1"/>
      <c r="L146"/>
      <c r="M146"/>
      <c r="N146"/>
      <c r="O146"/>
      <c r="P146"/>
      <c r="R146"/>
      <c r="S146"/>
      <c r="T146" s="63"/>
      <c r="U146" s="62"/>
      <c r="V146" s="62"/>
      <c r="W146" s="62"/>
      <c r="X146" s="62"/>
      <c r="Y146" s="62"/>
      <c r="Z146" s="62"/>
      <c r="AA146" s="62"/>
      <c r="AB146" s="62"/>
      <c r="AC146" s="62"/>
      <c r="AD146" s="62"/>
    </row>
    <row r="147" spans="3:30" x14ac:dyDescent="0.25">
      <c r="C147" s="90"/>
      <c r="F147" s="1"/>
      <c r="G147" s="1"/>
      <c r="H147" s="1"/>
      <c r="L147"/>
      <c r="M147"/>
      <c r="N147"/>
      <c r="O147"/>
      <c r="P147"/>
      <c r="R147"/>
      <c r="S147"/>
      <c r="T147" s="63"/>
      <c r="U147" s="62"/>
      <c r="V147" s="62"/>
      <c r="W147" s="62"/>
      <c r="X147" s="62"/>
      <c r="Y147" s="62"/>
      <c r="Z147" s="62"/>
      <c r="AA147" s="62"/>
      <c r="AB147" s="62"/>
      <c r="AC147" s="62"/>
      <c r="AD147" s="62"/>
    </row>
    <row r="148" spans="3:30" x14ac:dyDescent="0.25">
      <c r="C148" s="90"/>
      <c r="F148" s="1"/>
      <c r="G148" s="1"/>
      <c r="H148" s="1"/>
      <c r="L148"/>
      <c r="M148"/>
      <c r="N148"/>
      <c r="O148"/>
      <c r="P148"/>
      <c r="R148"/>
      <c r="S148"/>
      <c r="T148" s="63"/>
      <c r="U148" s="62"/>
      <c r="V148" s="62"/>
      <c r="W148" s="62"/>
      <c r="X148" s="62"/>
      <c r="Y148" s="62"/>
      <c r="Z148" s="62"/>
      <c r="AA148" s="62"/>
      <c r="AB148" s="62"/>
      <c r="AC148" s="62"/>
      <c r="AD148" s="62"/>
    </row>
    <row r="149" spans="3:30" x14ac:dyDescent="0.25">
      <c r="C149" s="90"/>
      <c r="F149" s="1"/>
      <c r="G149" s="1"/>
      <c r="H149" s="1"/>
      <c r="L149"/>
      <c r="M149"/>
      <c r="N149"/>
      <c r="O149"/>
      <c r="P149"/>
      <c r="R149"/>
      <c r="S149"/>
      <c r="T149" s="63"/>
      <c r="U149" s="62"/>
      <c r="V149" s="62"/>
      <c r="W149" s="62"/>
      <c r="X149" s="62"/>
      <c r="Y149" s="62"/>
      <c r="Z149" s="62"/>
      <c r="AA149" s="62"/>
      <c r="AB149" s="62"/>
      <c r="AC149" s="62"/>
      <c r="AD149" s="62"/>
    </row>
    <row r="150" spans="3:30" x14ac:dyDescent="0.25">
      <c r="C150" s="90"/>
      <c r="F150" s="1"/>
      <c r="G150" s="1"/>
      <c r="H150" s="1"/>
      <c r="L150"/>
      <c r="M150"/>
      <c r="N150"/>
      <c r="O150"/>
      <c r="P150"/>
      <c r="R150"/>
      <c r="S150"/>
      <c r="T150" s="63"/>
      <c r="U150" s="62"/>
      <c r="V150" s="62"/>
      <c r="W150" s="62"/>
      <c r="X150" s="62"/>
      <c r="Y150" s="62"/>
      <c r="Z150" s="62"/>
      <c r="AA150" s="62"/>
      <c r="AB150" s="62"/>
      <c r="AC150" s="62"/>
      <c r="AD150" s="62"/>
    </row>
    <row r="151" spans="3:30" x14ac:dyDescent="0.25">
      <c r="C151" s="90"/>
      <c r="F151" s="1"/>
      <c r="G151" s="1"/>
      <c r="H151" s="1"/>
      <c r="L151"/>
      <c r="M151"/>
      <c r="N151"/>
      <c r="O151"/>
      <c r="P151"/>
      <c r="R151"/>
      <c r="S151"/>
      <c r="T151" s="63"/>
      <c r="U151" s="62"/>
      <c r="V151" s="62"/>
      <c r="W151" s="62"/>
      <c r="X151" s="62"/>
      <c r="Y151" s="62"/>
      <c r="Z151" s="62"/>
      <c r="AA151" s="62"/>
      <c r="AB151" s="62"/>
      <c r="AC151" s="62"/>
      <c r="AD151" s="62"/>
    </row>
    <row r="152" spans="3:30" x14ac:dyDescent="0.25">
      <c r="C152" s="90"/>
      <c r="F152" s="1"/>
      <c r="G152" s="1"/>
      <c r="H152" s="1"/>
      <c r="L152"/>
      <c r="M152"/>
      <c r="N152"/>
      <c r="O152"/>
      <c r="P152"/>
      <c r="R152"/>
      <c r="S152"/>
      <c r="T152" s="63"/>
      <c r="U152" s="62"/>
      <c r="V152" s="62"/>
      <c r="W152" s="62"/>
      <c r="X152" s="62"/>
      <c r="Y152" s="62"/>
      <c r="Z152" s="62"/>
      <c r="AA152" s="62"/>
      <c r="AB152" s="62"/>
      <c r="AC152" s="62"/>
      <c r="AD152" s="62"/>
    </row>
    <row r="153" spans="3:30" x14ac:dyDescent="0.25">
      <c r="C153" s="90"/>
      <c r="F153" s="1"/>
      <c r="G153" s="1"/>
      <c r="H153" s="1"/>
      <c r="L153"/>
      <c r="M153"/>
      <c r="N153"/>
      <c r="O153"/>
      <c r="P153"/>
      <c r="R153"/>
      <c r="S153"/>
      <c r="T153" s="63"/>
      <c r="U153" s="62"/>
      <c r="V153" s="62"/>
      <c r="W153" s="62"/>
      <c r="X153" s="62"/>
      <c r="Y153" s="62"/>
      <c r="Z153" s="62"/>
      <c r="AA153" s="62"/>
      <c r="AB153" s="62"/>
      <c r="AC153" s="62"/>
      <c r="AD153" s="62"/>
    </row>
    <row r="154" spans="3:30" x14ac:dyDescent="0.25">
      <c r="C154" s="90"/>
      <c r="F154" s="1"/>
      <c r="G154" s="1"/>
      <c r="H154" s="1"/>
      <c r="L154"/>
      <c r="M154"/>
      <c r="N154"/>
      <c r="O154"/>
      <c r="P154"/>
      <c r="R154"/>
      <c r="S154"/>
      <c r="T154" s="63"/>
      <c r="U154" s="62"/>
      <c r="V154" s="62"/>
      <c r="W154" s="62"/>
      <c r="X154" s="62"/>
      <c r="Y154" s="62"/>
      <c r="Z154" s="62"/>
      <c r="AA154" s="62"/>
      <c r="AB154" s="62"/>
      <c r="AC154" s="62"/>
      <c r="AD154" s="62"/>
    </row>
    <row r="155" spans="3:30" x14ac:dyDescent="0.25">
      <c r="C155" s="90"/>
      <c r="F155" s="1"/>
      <c r="G155" s="1"/>
      <c r="H155" s="1"/>
      <c r="L155"/>
      <c r="M155"/>
      <c r="N155"/>
      <c r="O155"/>
      <c r="P155"/>
      <c r="R155"/>
      <c r="S155"/>
      <c r="T155" s="63"/>
      <c r="U155" s="62"/>
      <c r="V155" s="62"/>
      <c r="W155" s="62"/>
      <c r="X155" s="62"/>
      <c r="Y155" s="62"/>
      <c r="Z155" s="62"/>
      <c r="AA155" s="62"/>
      <c r="AB155" s="62"/>
      <c r="AC155" s="62"/>
      <c r="AD155" s="62"/>
    </row>
    <row r="156" spans="3:30" x14ac:dyDescent="0.25">
      <c r="C156" s="90"/>
      <c r="F156" s="1"/>
      <c r="G156" s="1"/>
      <c r="H156" s="1"/>
      <c r="L156"/>
      <c r="M156"/>
      <c r="N156"/>
      <c r="O156"/>
      <c r="P156"/>
      <c r="R156"/>
      <c r="S156"/>
      <c r="T156" s="63"/>
      <c r="U156" s="62"/>
      <c r="V156" s="62"/>
      <c r="W156" s="62"/>
      <c r="X156" s="62"/>
      <c r="Y156" s="62"/>
      <c r="Z156" s="62"/>
      <c r="AA156" s="62"/>
      <c r="AB156" s="62"/>
      <c r="AC156" s="62"/>
      <c r="AD156" s="62"/>
    </row>
    <row r="157" spans="3:30" x14ac:dyDescent="0.25">
      <c r="C157" s="90"/>
      <c r="F157" s="1"/>
      <c r="G157" s="1"/>
      <c r="H157" s="1"/>
      <c r="L157"/>
      <c r="M157"/>
      <c r="N157"/>
      <c r="O157"/>
      <c r="P157"/>
      <c r="R157"/>
      <c r="S157"/>
      <c r="T157" s="63"/>
      <c r="U157" s="62"/>
      <c r="V157" s="62"/>
      <c r="W157" s="62"/>
      <c r="X157" s="62"/>
      <c r="Y157" s="62"/>
      <c r="Z157" s="62"/>
      <c r="AA157" s="62"/>
      <c r="AB157" s="62"/>
      <c r="AC157" s="62"/>
      <c r="AD157" s="62"/>
    </row>
    <row r="158" spans="3:30" x14ac:dyDescent="0.25">
      <c r="C158" s="90"/>
      <c r="F158" s="1"/>
      <c r="G158" s="1"/>
      <c r="H158" s="1"/>
      <c r="L158"/>
      <c r="M158"/>
      <c r="N158"/>
      <c r="O158"/>
      <c r="P158"/>
      <c r="R158"/>
      <c r="S158"/>
      <c r="T158" s="63"/>
      <c r="U158" s="62"/>
      <c r="V158" s="62"/>
      <c r="W158" s="62"/>
      <c r="X158" s="62"/>
      <c r="Y158" s="62"/>
      <c r="Z158" s="62"/>
      <c r="AA158" s="62"/>
      <c r="AB158" s="62"/>
      <c r="AC158" s="62"/>
      <c r="AD158" s="62"/>
    </row>
    <row r="159" spans="3:30" x14ac:dyDescent="0.25">
      <c r="C159" s="90"/>
      <c r="F159" s="1"/>
      <c r="G159" s="1"/>
      <c r="H159" s="1"/>
      <c r="L159"/>
      <c r="M159"/>
      <c r="N159"/>
      <c r="O159"/>
      <c r="P159"/>
      <c r="R159"/>
      <c r="S159"/>
    </row>
    <row r="160" spans="3:30" x14ac:dyDescent="0.25">
      <c r="C160" s="90"/>
      <c r="F160" s="1"/>
      <c r="G160" s="1"/>
      <c r="H160" s="1"/>
      <c r="L160"/>
      <c r="M160"/>
      <c r="N160"/>
      <c r="O160"/>
      <c r="P160"/>
      <c r="R160"/>
      <c r="S160"/>
    </row>
    <row r="161" spans="1:32" x14ac:dyDescent="0.25">
      <c r="C161" s="90"/>
      <c r="F161" s="1"/>
      <c r="G161" s="1"/>
      <c r="H161" s="1"/>
      <c r="L161"/>
      <c r="M161"/>
      <c r="N161"/>
      <c r="O161"/>
      <c r="P161"/>
      <c r="R161"/>
      <c r="S161"/>
    </row>
    <row r="162" spans="1:32" x14ac:dyDescent="0.25">
      <c r="C162" s="90"/>
      <c r="F162" s="1"/>
      <c r="G162" s="1"/>
      <c r="H162" s="1"/>
      <c r="L162"/>
      <c r="M162"/>
      <c r="N162"/>
      <c r="O162"/>
      <c r="P162"/>
      <c r="R162"/>
      <c r="S162"/>
    </row>
    <row r="163" spans="1:32" x14ac:dyDescent="0.25">
      <c r="C163" s="90"/>
      <c r="F163" s="1"/>
      <c r="G163" s="1"/>
      <c r="H163" s="1"/>
      <c r="L163"/>
      <c r="M163"/>
      <c r="N163"/>
      <c r="O163"/>
      <c r="P163"/>
      <c r="R163"/>
      <c r="S163"/>
    </row>
    <row r="164" spans="1:32" x14ac:dyDescent="0.25">
      <c r="C164" s="90"/>
      <c r="F164" s="1"/>
      <c r="G164" s="1"/>
      <c r="H164" s="1"/>
      <c r="L164"/>
      <c r="M164"/>
      <c r="N164"/>
      <c r="O164"/>
      <c r="P164"/>
      <c r="R164"/>
      <c r="S164"/>
    </row>
    <row r="165" spans="1:32" x14ac:dyDescent="0.25">
      <c r="C165" s="90"/>
      <c r="F165" s="1"/>
      <c r="G165" s="1"/>
      <c r="H165" s="1"/>
      <c r="L165"/>
      <c r="M165"/>
      <c r="N165"/>
      <c r="O165"/>
      <c r="P165"/>
      <c r="R165"/>
      <c r="S165"/>
    </row>
    <row r="166" spans="1:32" x14ac:dyDescent="0.25">
      <c r="C166" s="90"/>
      <c r="F166" s="1"/>
      <c r="G166" s="1"/>
      <c r="H166" s="1"/>
      <c r="L166"/>
      <c r="M166"/>
      <c r="N166"/>
      <c r="O166"/>
      <c r="P166"/>
      <c r="R166"/>
      <c r="S166"/>
    </row>
    <row r="167" spans="1:32" x14ac:dyDescent="0.25">
      <c r="C167" s="90"/>
      <c r="F167" s="1"/>
      <c r="G167" s="1"/>
      <c r="H167" s="1"/>
      <c r="L167"/>
      <c r="M167"/>
      <c r="N167"/>
      <c r="O167"/>
      <c r="P167"/>
      <c r="R167"/>
      <c r="S167"/>
    </row>
    <row r="168" spans="1:32" x14ac:dyDescent="0.25">
      <c r="C168" s="90"/>
      <c r="F168" s="1"/>
      <c r="G168" s="1"/>
      <c r="H168" s="1"/>
      <c r="L168"/>
      <c r="M168"/>
      <c r="N168"/>
      <c r="O168"/>
      <c r="P168"/>
      <c r="R168"/>
      <c r="S168"/>
    </row>
    <row r="169" spans="1:32" x14ac:dyDescent="0.25">
      <c r="C169" s="90"/>
      <c r="F169" s="1"/>
      <c r="G169" s="1"/>
      <c r="H169" s="1"/>
      <c r="L169"/>
      <c r="M169"/>
      <c r="N169"/>
      <c r="O169"/>
      <c r="P169"/>
      <c r="R169"/>
      <c r="S169"/>
    </row>
    <row r="170" spans="1:32" s="4" customFormat="1" x14ac:dyDescent="0.25">
      <c r="A170"/>
      <c r="B170"/>
      <c r="C170" s="90"/>
      <c r="D170" s="90"/>
      <c r="E170" s="1"/>
      <c r="F170" s="1"/>
      <c r="G170" s="1"/>
      <c r="H170" s="1"/>
      <c r="I170" s="1"/>
      <c r="J170" s="1"/>
      <c r="K170" s="3"/>
      <c r="L170"/>
      <c r="M170"/>
      <c r="N170"/>
      <c r="O170"/>
      <c r="P170"/>
      <c r="Q170"/>
      <c r="R170"/>
      <c r="S170"/>
      <c r="U170"/>
      <c r="V170"/>
      <c r="W170"/>
      <c r="X170"/>
      <c r="Y170"/>
      <c r="Z170"/>
      <c r="AA170"/>
      <c r="AB170"/>
      <c r="AC170"/>
      <c r="AD170"/>
      <c r="AE170"/>
      <c r="AF170"/>
    </row>
    <row r="171" spans="1:32" s="4" customFormat="1" x14ac:dyDescent="0.25">
      <c r="A171"/>
      <c r="B171"/>
      <c r="C171" s="90"/>
      <c r="D171" s="90"/>
      <c r="E171" s="1"/>
      <c r="F171" s="1"/>
      <c r="G171" s="1"/>
      <c r="H171" s="1"/>
      <c r="I171" s="1"/>
      <c r="J171" s="1"/>
      <c r="K171" s="3"/>
      <c r="L171"/>
      <c r="M171"/>
      <c r="N171"/>
      <c r="O171"/>
      <c r="P171"/>
      <c r="Q171"/>
      <c r="R171"/>
      <c r="S171"/>
      <c r="U171"/>
      <c r="V171"/>
      <c r="W171"/>
      <c r="X171"/>
      <c r="Y171"/>
      <c r="Z171"/>
      <c r="AA171"/>
      <c r="AB171"/>
      <c r="AC171"/>
      <c r="AD171"/>
      <c r="AE171"/>
      <c r="AF171"/>
    </row>
    <row r="172" spans="1:32" s="4" customFormat="1" x14ac:dyDescent="0.25">
      <c r="A172"/>
      <c r="B172"/>
      <c r="C172" s="90"/>
      <c r="D172" s="90"/>
      <c r="E172" s="1"/>
      <c r="F172" s="1"/>
      <c r="G172" s="1"/>
      <c r="H172" s="1"/>
      <c r="I172" s="1"/>
      <c r="J172" s="1"/>
      <c r="K172" s="3"/>
      <c r="L172"/>
      <c r="M172"/>
      <c r="N172"/>
      <c r="O172"/>
      <c r="P172"/>
      <c r="Q172"/>
      <c r="R172"/>
      <c r="S172"/>
      <c r="U172"/>
      <c r="V172"/>
      <c r="W172"/>
      <c r="X172"/>
      <c r="Y172"/>
      <c r="Z172"/>
      <c r="AA172"/>
      <c r="AB172"/>
      <c r="AC172"/>
      <c r="AD172"/>
      <c r="AE172"/>
      <c r="AF172"/>
    </row>
    <row r="173" spans="1:32" s="4" customFormat="1" x14ac:dyDescent="0.25">
      <c r="A173"/>
      <c r="B173"/>
      <c r="C173" s="57"/>
      <c r="D173" s="90"/>
      <c r="E173" s="1"/>
      <c r="F173" s="1"/>
      <c r="G173" s="1"/>
      <c r="H173" s="92"/>
      <c r="I173" s="1"/>
      <c r="J173" s="1"/>
      <c r="K173" s="3"/>
      <c r="L173"/>
      <c r="M173"/>
      <c r="N173"/>
      <c r="O173"/>
      <c r="P173"/>
      <c r="Q173"/>
      <c r="U173"/>
      <c r="V173"/>
      <c r="W173"/>
      <c r="X173"/>
      <c r="Y173"/>
      <c r="Z173"/>
      <c r="AA173"/>
      <c r="AB173"/>
      <c r="AC173"/>
      <c r="AD173"/>
      <c r="AE173"/>
      <c r="AF173"/>
    </row>
    <row r="174" spans="1:32" s="4" customFormat="1" x14ac:dyDescent="0.25">
      <c r="A174"/>
      <c r="B174"/>
      <c r="C174" s="57"/>
      <c r="D174" s="90"/>
      <c r="E174" s="1"/>
      <c r="F174" s="1"/>
      <c r="G174" s="1"/>
      <c r="H174" s="92"/>
      <c r="I174" s="1"/>
      <c r="J174" s="1"/>
      <c r="K174" s="3"/>
      <c r="L174"/>
      <c r="M174"/>
      <c r="N174"/>
      <c r="O174"/>
      <c r="P174"/>
      <c r="Q174"/>
      <c r="U174"/>
      <c r="V174"/>
      <c r="W174"/>
      <c r="X174"/>
      <c r="Y174"/>
      <c r="Z174"/>
      <c r="AA174"/>
      <c r="AB174"/>
      <c r="AC174"/>
      <c r="AD174"/>
      <c r="AE174"/>
      <c r="AF174"/>
    </row>
    <row r="175" spans="1:32" s="4" customFormat="1" x14ac:dyDescent="0.25">
      <c r="A175"/>
      <c r="B175"/>
      <c r="C175" s="57"/>
      <c r="D175" s="90"/>
      <c r="E175" s="1"/>
      <c r="F175" s="1"/>
      <c r="G175" s="1"/>
      <c r="H175" s="92"/>
      <c r="I175" s="1"/>
      <c r="J175" s="1"/>
      <c r="K175" s="3"/>
      <c r="L175"/>
      <c r="M175"/>
      <c r="N175"/>
      <c r="O175"/>
      <c r="P175"/>
      <c r="Q175"/>
      <c r="U175"/>
      <c r="V175"/>
      <c r="W175"/>
      <c r="X175"/>
      <c r="Y175"/>
      <c r="Z175"/>
      <c r="AA175"/>
      <c r="AB175"/>
      <c r="AC175"/>
      <c r="AD175"/>
      <c r="AE175"/>
      <c r="AF175"/>
    </row>
    <row r="176" spans="1:32" s="4" customFormat="1" x14ac:dyDescent="0.25">
      <c r="A176"/>
      <c r="B176"/>
      <c r="C176" s="57"/>
      <c r="D176" s="90"/>
      <c r="E176" s="1"/>
      <c r="F176" s="1"/>
      <c r="G176" s="1"/>
      <c r="H176" s="92"/>
      <c r="I176" s="1"/>
      <c r="J176" s="1"/>
      <c r="K176" s="3"/>
      <c r="L176"/>
      <c r="M176"/>
      <c r="N176"/>
      <c r="O176"/>
      <c r="P176"/>
      <c r="Q176"/>
      <c r="U176"/>
      <c r="V176"/>
      <c r="W176"/>
      <c r="X176"/>
      <c r="Y176"/>
      <c r="Z176"/>
      <c r="AA176"/>
      <c r="AB176"/>
      <c r="AC176"/>
      <c r="AD176"/>
      <c r="AE176"/>
      <c r="AF176"/>
    </row>
    <row r="177" spans="1:32" s="4" customFormat="1" x14ac:dyDescent="0.25">
      <c r="A177"/>
      <c r="B177"/>
      <c r="C177" s="57"/>
      <c r="D177" s="90"/>
      <c r="E177" s="1"/>
      <c r="F177" s="1"/>
      <c r="G177" s="1"/>
      <c r="H177" s="92"/>
      <c r="I177" s="1"/>
      <c r="J177" s="1"/>
      <c r="K177" s="3"/>
      <c r="L177"/>
      <c r="M177"/>
      <c r="N177"/>
      <c r="O177"/>
      <c r="P177"/>
      <c r="Q177"/>
      <c r="U177"/>
      <c r="V177"/>
      <c r="W177"/>
      <c r="X177"/>
      <c r="Y177"/>
      <c r="Z177"/>
      <c r="AA177"/>
      <c r="AB177"/>
      <c r="AC177"/>
      <c r="AD177"/>
      <c r="AE177"/>
      <c r="AF177"/>
    </row>
    <row r="178" spans="1:32" s="4" customFormat="1" x14ac:dyDescent="0.25">
      <c r="A178"/>
      <c r="B178"/>
      <c r="C178" s="57"/>
      <c r="D178" s="90"/>
      <c r="E178" s="1"/>
      <c r="F178" s="1"/>
      <c r="G178" s="1"/>
      <c r="H178" s="92"/>
      <c r="I178" s="1"/>
      <c r="J178" s="1"/>
      <c r="K178" s="3"/>
      <c r="L178"/>
      <c r="M178"/>
      <c r="N178"/>
      <c r="O178"/>
      <c r="P178"/>
      <c r="Q178"/>
      <c r="U178"/>
      <c r="V178"/>
      <c r="W178"/>
      <c r="X178"/>
      <c r="Y178"/>
      <c r="Z178"/>
      <c r="AA178"/>
      <c r="AB178"/>
      <c r="AC178"/>
      <c r="AD178"/>
      <c r="AE178"/>
      <c r="AF178"/>
    </row>
    <row r="179" spans="1:32" s="4" customFormat="1" x14ac:dyDescent="0.25">
      <c r="A179"/>
      <c r="B179"/>
      <c r="C179" s="57"/>
      <c r="D179" s="90"/>
      <c r="E179" s="1"/>
      <c r="F179" s="1"/>
      <c r="G179" s="1"/>
      <c r="H179" s="92"/>
      <c r="I179" s="1"/>
      <c r="J179" s="1"/>
      <c r="K179" s="3"/>
      <c r="L179"/>
      <c r="M179"/>
      <c r="N179"/>
      <c r="O179"/>
      <c r="P179"/>
      <c r="Q179"/>
      <c r="U179"/>
      <c r="V179"/>
      <c r="W179"/>
      <c r="X179"/>
      <c r="Y179"/>
      <c r="Z179"/>
      <c r="AA179"/>
      <c r="AB179"/>
      <c r="AC179"/>
      <c r="AD179"/>
      <c r="AE179"/>
      <c r="AF179"/>
    </row>
    <row r="180" spans="1:32" s="4" customFormat="1" x14ac:dyDescent="0.25">
      <c r="A180"/>
      <c r="B180"/>
      <c r="C180" s="57"/>
      <c r="D180" s="90"/>
      <c r="E180" s="1"/>
      <c r="F180" s="1"/>
      <c r="G180" s="1"/>
      <c r="H180" s="92"/>
      <c r="I180" s="1"/>
      <c r="J180" s="1"/>
      <c r="K180" s="3"/>
      <c r="L180"/>
      <c r="M180"/>
      <c r="N180"/>
      <c r="O180"/>
      <c r="P180"/>
      <c r="Q180"/>
      <c r="U180"/>
      <c r="V180"/>
      <c r="W180"/>
      <c r="X180"/>
      <c r="Y180"/>
      <c r="Z180"/>
      <c r="AA180"/>
      <c r="AB180"/>
      <c r="AC180"/>
      <c r="AD180"/>
      <c r="AE180"/>
      <c r="AF180"/>
    </row>
    <row r="181" spans="1:32" s="4" customFormat="1" x14ac:dyDescent="0.25">
      <c r="A181"/>
      <c r="B181"/>
      <c r="C181" s="57"/>
      <c r="D181" s="90"/>
      <c r="E181" s="1"/>
      <c r="F181" s="1"/>
      <c r="G181" s="1"/>
      <c r="H181" s="92"/>
      <c r="I181" s="1"/>
      <c r="J181" s="1"/>
      <c r="K181" s="3"/>
      <c r="L181"/>
      <c r="M181"/>
      <c r="N181"/>
      <c r="O181"/>
      <c r="P181"/>
      <c r="Q181"/>
      <c r="U181"/>
      <c r="V181"/>
      <c r="W181"/>
      <c r="X181"/>
      <c r="Y181"/>
      <c r="Z181"/>
      <c r="AA181"/>
      <c r="AB181"/>
      <c r="AC181"/>
      <c r="AD181"/>
      <c r="AE181"/>
      <c r="AF181"/>
    </row>
    <row r="182" spans="1:32" s="4" customFormat="1" x14ac:dyDescent="0.25">
      <c r="A182"/>
      <c r="B182"/>
      <c r="C182" s="57"/>
      <c r="D182" s="90"/>
      <c r="E182" s="1"/>
      <c r="F182" s="1"/>
      <c r="G182" s="1"/>
      <c r="H182" s="92"/>
      <c r="I182" s="1"/>
      <c r="J182" s="1"/>
      <c r="K182" s="3"/>
      <c r="L182"/>
      <c r="M182"/>
      <c r="N182"/>
      <c r="O182"/>
      <c r="P182"/>
      <c r="Q182"/>
      <c r="U182"/>
      <c r="V182"/>
      <c r="W182"/>
      <c r="X182"/>
      <c r="Y182"/>
      <c r="Z182"/>
      <c r="AA182"/>
      <c r="AB182"/>
      <c r="AC182"/>
      <c r="AD182"/>
      <c r="AE182"/>
      <c r="AF182"/>
    </row>
    <row r="183" spans="1:32" s="4" customFormat="1" x14ac:dyDescent="0.25">
      <c r="A183"/>
      <c r="B183"/>
      <c r="C183" s="57"/>
      <c r="D183" s="90"/>
      <c r="E183" s="1"/>
      <c r="F183" s="1"/>
      <c r="G183" s="1"/>
      <c r="H183" s="92"/>
      <c r="I183" s="1"/>
      <c r="J183" s="1"/>
      <c r="K183" s="3"/>
      <c r="L183"/>
      <c r="M183"/>
      <c r="N183"/>
      <c r="O183"/>
      <c r="P183"/>
      <c r="Q183"/>
      <c r="U183"/>
      <c r="V183"/>
      <c r="W183"/>
      <c r="X183"/>
      <c r="Y183"/>
      <c r="Z183"/>
      <c r="AA183"/>
      <c r="AB183"/>
      <c r="AC183"/>
      <c r="AD183"/>
      <c r="AE183"/>
      <c r="AF183"/>
    </row>
    <row r="184" spans="1:32" s="4" customFormat="1" x14ac:dyDescent="0.25">
      <c r="A184"/>
      <c r="B184"/>
      <c r="C184" s="57"/>
      <c r="D184" s="90"/>
      <c r="E184" s="1"/>
      <c r="F184" s="1"/>
      <c r="G184" s="1"/>
      <c r="H184" s="92"/>
      <c r="I184" s="1"/>
      <c r="J184" s="1"/>
      <c r="K184" s="3"/>
      <c r="L184"/>
      <c r="M184"/>
      <c r="N184"/>
      <c r="O184"/>
      <c r="P184"/>
      <c r="Q184"/>
      <c r="U184"/>
      <c r="V184"/>
      <c r="W184"/>
      <c r="X184"/>
      <c r="Y184"/>
      <c r="Z184"/>
      <c r="AA184"/>
      <c r="AB184"/>
      <c r="AC184"/>
      <c r="AD184"/>
      <c r="AE184"/>
      <c r="AF184"/>
    </row>
    <row r="185" spans="1:32" s="4" customFormat="1" x14ac:dyDescent="0.25">
      <c r="A185"/>
      <c r="B185"/>
      <c r="C185" s="57"/>
      <c r="D185" s="90"/>
      <c r="E185" s="1"/>
      <c r="F185" s="1"/>
      <c r="G185" s="1"/>
      <c r="H185" s="92"/>
      <c r="I185" s="1"/>
      <c r="J185" s="1"/>
      <c r="K185" s="3"/>
      <c r="L185"/>
      <c r="M185"/>
      <c r="N185"/>
      <c r="O185"/>
      <c r="P185"/>
      <c r="Q185"/>
      <c r="U185"/>
      <c r="V185"/>
      <c r="W185"/>
      <c r="X185"/>
      <c r="Y185"/>
      <c r="Z185"/>
      <c r="AA185"/>
      <c r="AB185"/>
      <c r="AC185"/>
      <c r="AD185"/>
      <c r="AE185"/>
      <c r="AF185"/>
    </row>
    <row r="186" spans="1:32" x14ac:dyDescent="0.25">
      <c r="F186" s="1"/>
      <c r="G186" s="1"/>
      <c r="L186"/>
      <c r="M186"/>
      <c r="N186"/>
      <c r="O186"/>
      <c r="P186"/>
    </row>
    <row r="187" spans="1:32" x14ac:dyDescent="0.25">
      <c r="F187" s="1"/>
      <c r="G187" s="1"/>
      <c r="L187"/>
      <c r="M187"/>
      <c r="N187"/>
      <c r="O187"/>
      <c r="P187"/>
    </row>
    <row r="188" spans="1:32" x14ac:dyDescent="0.25">
      <c r="F188" s="1"/>
      <c r="G188" s="1"/>
      <c r="L188"/>
      <c r="M188"/>
      <c r="N188"/>
      <c r="O188"/>
      <c r="P188"/>
    </row>
    <row r="189" spans="1:32" x14ac:dyDescent="0.25">
      <c r="F189" s="1"/>
      <c r="G189" s="1"/>
      <c r="L189"/>
      <c r="M189"/>
      <c r="N189"/>
      <c r="O189"/>
      <c r="P189"/>
    </row>
    <row r="190" spans="1:32" x14ac:dyDescent="0.25">
      <c r="F190" s="1"/>
      <c r="G190" s="1"/>
      <c r="L190"/>
      <c r="M190"/>
      <c r="N190"/>
      <c r="O190"/>
      <c r="P190"/>
    </row>
    <row r="191" spans="1:32" x14ac:dyDescent="0.25">
      <c r="F191" s="1"/>
      <c r="G191" s="1"/>
      <c r="L191"/>
      <c r="M191"/>
      <c r="N191"/>
      <c r="O191"/>
      <c r="P191"/>
    </row>
    <row r="192" spans="1:32" x14ac:dyDescent="0.25">
      <c r="F192" s="1"/>
      <c r="G192" s="1"/>
      <c r="L192"/>
      <c r="M192"/>
      <c r="N192"/>
      <c r="O192"/>
      <c r="P192"/>
    </row>
    <row r="193" spans="6:16" x14ac:dyDescent="0.25">
      <c r="F193" s="1"/>
      <c r="G193" s="1"/>
      <c r="L193"/>
      <c r="M193"/>
      <c r="N193"/>
      <c r="O193"/>
      <c r="P193"/>
    </row>
    <row r="194" spans="6:16" x14ac:dyDescent="0.25">
      <c r="F194" s="1"/>
      <c r="G194" s="1"/>
      <c r="L194"/>
      <c r="M194"/>
      <c r="N194"/>
      <c r="O194"/>
      <c r="P194"/>
    </row>
    <row r="195" spans="6:16" x14ac:dyDescent="0.25">
      <c r="F195" s="1"/>
      <c r="G195" s="1"/>
      <c r="L195"/>
      <c r="M195"/>
      <c r="N195"/>
      <c r="O195"/>
      <c r="P195"/>
    </row>
    <row r="196" spans="6:16" x14ac:dyDescent="0.25">
      <c r="F196" s="1"/>
      <c r="G196" s="1"/>
      <c r="L196"/>
      <c r="M196"/>
      <c r="N196"/>
      <c r="O196"/>
      <c r="P196"/>
    </row>
    <row r="197" spans="6:16" x14ac:dyDescent="0.25">
      <c r="F197" s="1"/>
      <c r="G197" s="1"/>
      <c r="L197"/>
      <c r="M197"/>
      <c r="N197"/>
      <c r="O197"/>
      <c r="P197"/>
    </row>
    <row r="198" spans="6:16" x14ac:dyDescent="0.25">
      <c r="F198" s="1"/>
      <c r="G198" s="1"/>
      <c r="L198"/>
      <c r="M198"/>
      <c r="N198"/>
      <c r="O198"/>
      <c r="P198"/>
    </row>
    <row r="199" spans="6:16" x14ac:dyDescent="0.25">
      <c r="F199" s="1"/>
      <c r="G199" s="1"/>
      <c r="L199"/>
      <c r="M199"/>
      <c r="N199"/>
      <c r="O199"/>
      <c r="P199"/>
    </row>
    <row r="200" spans="6:16" x14ac:dyDescent="0.25">
      <c r="F200" s="1"/>
      <c r="G200" s="1"/>
      <c r="L200"/>
      <c r="M200"/>
      <c r="N200"/>
      <c r="O200"/>
      <c r="P200"/>
    </row>
    <row r="201" spans="6:16" x14ac:dyDescent="0.25">
      <c r="F201" s="1"/>
      <c r="G201" s="1"/>
      <c r="L201"/>
      <c r="M201"/>
      <c r="N201"/>
      <c r="O201"/>
      <c r="P201"/>
    </row>
    <row r="202" spans="6:16" x14ac:dyDescent="0.25">
      <c r="F202" s="1"/>
      <c r="G202" s="1"/>
      <c r="L202"/>
      <c r="M202"/>
      <c r="N202"/>
      <c r="O202"/>
      <c r="P202"/>
    </row>
    <row r="203" spans="6:16" x14ac:dyDescent="0.25">
      <c r="F203" s="1"/>
      <c r="G203" s="1"/>
      <c r="L203"/>
      <c r="M203"/>
      <c r="N203"/>
      <c r="O203"/>
      <c r="P203"/>
    </row>
    <row r="204" spans="6:16" x14ac:dyDescent="0.25">
      <c r="F204" s="1"/>
      <c r="G204" s="1"/>
      <c r="L204"/>
      <c r="M204"/>
      <c r="N204"/>
      <c r="O204"/>
      <c r="P204"/>
    </row>
    <row r="205" spans="6:16" x14ac:dyDescent="0.25">
      <c r="F205" s="1"/>
      <c r="G205" s="1"/>
      <c r="L205"/>
      <c r="M205"/>
      <c r="N205"/>
      <c r="O205"/>
      <c r="P205"/>
    </row>
    <row r="206" spans="6:16" x14ac:dyDescent="0.25">
      <c r="F206" s="1"/>
      <c r="G206" s="1"/>
      <c r="L206"/>
      <c r="M206"/>
      <c r="N206"/>
      <c r="O206"/>
      <c r="P206"/>
    </row>
    <row r="207" spans="6:16" x14ac:dyDescent="0.25">
      <c r="F207" s="1"/>
      <c r="G207" s="1"/>
      <c r="L207"/>
      <c r="M207"/>
      <c r="N207"/>
      <c r="O207"/>
      <c r="P207"/>
    </row>
    <row r="208" spans="6:16" x14ac:dyDescent="0.25">
      <c r="F208" s="1"/>
      <c r="G208" s="1"/>
      <c r="L208"/>
      <c r="M208"/>
      <c r="N208"/>
      <c r="O208"/>
      <c r="P208"/>
    </row>
    <row r="209" spans="6:16" x14ac:dyDescent="0.25">
      <c r="F209" s="1"/>
      <c r="G209" s="1"/>
      <c r="L209"/>
      <c r="M209"/>
      <c r="N209"/>
      <c r="O209"/>
      <c r="P209"/>
    </row>
    <row r="210" spans="6:16" x14ac:dyDescent="0.25">
      <c r="F210" s="1"/>
      <c r="G210" s="1"/>
      <c r="L210"/>
      <c r="M210"/>
      <c r="N210"/>
      <c r="O210"/>
      <c r="P210"/>
    </row>
    <row r="211" spans="6:16" x14ac:dyDescent="0.25">
      <c r="F211" s="1"/>
      <c r="G211" s="1"/>
      <c r="L211"/>
      <c r="M211"/>
      <c r="N211"/>
      <c r="O211"/>
      <c r="P211"/>
    </row>
    <row r="212" spans="6:16" x14ac:dyDescent="0.25">
      <c r="F212" s="1"/>
      <c r="G212" s="1"/>
      <c r="L212"/>
      <c r="M212"/>
      <c r="N212"/>
      <c r="O212"/>
      <c r="P212"/>
    </row>
    <row r="213" spans="6:16" x14ac:dyDescent="0.25">
      <c r="F213" s="1"/>
      <c r="G213" s="1"/>
      <c r="L213"/>
      <c r="M213"/>
      <c r="N213"/>
      <c r="O213"/>
      <c r="P213"/>
    </row>
    <row r="214" spans="6:16" x14ac:dyDescent="0.25">
      <c r="F214" s="1"/>
      <c r="G214" s="1"/>
      <c r="L214"/>
      <c r="M214"/>
      <c r="N214"/>
      <c r="O214"/>
      <c r="P214"/>
    </row>
    <row r="215" spans="6:16" x14ac:dyDescent="0.25">
      <c r="F215" s="1"/>
      <c r="G215" s="1"/>
      <c r="L215"/>
      <c r="M215"/>
      <c r="N215"/>
      <c r="O215"/>
      <c r="P215"/>
    </row>
    <row r="216" spans="6:16" x14ac:dyDescent="0.25">
      <c r="F216" s="1"/>
      <c r="G216" s="1"/>
      <c r="L216"/>
      <c r="M216"/>
      <c r="N216"/>
      <c r="O216"/>
      <c r="P216"/>
    </row>
    <row r="217" spans="6:16" x14ac:dyDescent="0.25">
      <c r="F217" s="1"/>
      <c r="G217" s="1"/>
      <c r="L217"/>
      <c r="M217"/>
      <c r="N217"/>
      <c r="O217"/>
      <c r="P217"/>
    </row>
    <row r="218" spans="6:16" x14ac:dyDescent="0.25">
      <c r="F218" s="1"/>
      <c r="G218" s="1"/>
      <c r="L218"/>
      <c r="M218"/>
      <c r="N218"/>
      <c r="O218"/>
      <c r="P218"/>
    </row>
    <row r="219" spans="6:16" x14ac:dyDescent="0.25">
      <c r="F219" s="1"/>
      <c r="G219" s="1"/>
      <c r="L219"/>
      <c r="M219"/>
      <c r="N219"/>
      <c r="O219"/>
      <c r="P219"/>
    </row>
    <row r="220" spans="6:16" x14ac:dyDescent="0.25">
      <c r="F220" s="1"/>
      <c r="G220" s="1"/>
      <c r="L220"/>
      <c r="M220"/>
      <c r="N220"/>
      <c r="O220"/>
      <c r="P220"/>
    </row>
    <row r="221" spans="6:16" x14ac:dyDescent="0.25">
      <c r="F221" s="1"/>
      <c r="G221" s="1"/>
      <c r="L221"/>
      <c r="M221"/>
      <c r="N221"/>
      <c r="O221"/>
      <c r="P221"/>
    </row>
    <row r="222" spans="6:16" x14ac:dyDescent="0.25">
      <c r="F222" s="1"/>
      <c r="G222" s="1"/>
      <c r="L222"/>
      <c r="M222"/>
      <c r="N222"/>
      <c r="O222"/>
      <c r="P222"/>
    </row>
    <row r="223" spans="6:16" x14ac:dyDescent="0.25">
      <c r="F223" s="1"/>
      <c r="G223" s="1"/>
      <c r="L223"/>
      <c r="M223"/>
      <c r="N223"/>
      <c r="O223"/>
      <c r="P223"/>
    </row>
    <row r="224" spans="6:16" x14ac:dyDescent="0.25">
      <c r="F224" s="1"/>
      <c r="G224" s="1"/>
      <c r="L224"/>
      <c r="M224"/>
      <c r="N224"/>
      <c r="O224"/>
      <c r="P224"/>
    </row>
  </sheetData>
  <mergeCells count="2">
    <mergeCell ref="A1:H2"/>
    <mergeCell ref="N1:S2"/>
  </mergeCells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8296E7-19DD-49EB-96A0-0095C37ADE60}">
  <sheetPr codeName="Feuil16">
    <tabColor rgb="FFFFFF00"/>
  </sheetPr>
  <dimension ref="A1:AF215"/>
  <sheetViews>
    <sheetView workbookViewId="0">
      <selection activeCell="M9" sqref="M9"/>
    </sheetView>
  </sheetViews>
  <sheetFormatPr baseColWidth="10" defaultRowHeight="15" x14ac:dyDescent="0.25"/>
  <cols>
    <col min="1" max="1" width="16.7109375" customWidth="1"/>
    <col min="2" max="2" width="20.7109375" customWidth="1"/>
    <col min="3" max="3" width="8.7109375" style="57" customWidth="1"/>
    <col min="4" max="4" width="8.7109375" style="90" customWidth="1"/>
    <col min="5" max="5" width="12.7109375" style="1" customWidth="1"/>
    <col min="6" max="7" width="12.7109375" style="93" customWidth="1"/>
    <col min="8" max="8" width="12.7109375" style="92" customWidth="1"/>
    <col min="9" max="10" width="12.7109375" style="1" customWidth="1"/>
    <col min="11" max="11" width="12.7109375" style="3" customWidth="1"/>
    <col min="12" max="12" width="12.42578125" style="1" bestFit="1" customWidth="1"/>
    <col min="13" max="13" width="9.85546875" style="1" bestFit="1" customWidth="1"/>
    <col min="14" max="14" width="10.28515625" style="1" bestFit="1" customWidth="1"/>
    <col min="15" max="15" width="10.28515625" style="1" customWidth="1"/>
    <col min="16" max="16" width="10.140625" style="3" customWidth="1"/>
    <col min="17" max="17" width="12.42578125" customWidth="1"/>
    <col min="18" max="20" width="11.42578125" style="4"/>
  </cols>
  <sheetData>
    <row r="1" spans="1:32" x14ac:dyDescent="0.25">
      <c r="C1" s="256"/>
      <c r="D1" s="256"/>
      <c r="E1" s="255"/>
      <c r="F1" s="255"/>
      <c r="G1" s="255"/>
      <c r="H1" s="255"/>
      <c r="I1" s="255"/>
      <c r="J1" s="255"/>
      <c r="K1" s="254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60"/>
      <c r="Z1" s="60"/>
      <c r="AA1" s="60"/>
      <c r="AB1" s="60"/>
      <c r="AC1" s="61"/>
      <c r="AD1" s="5"/>
      <c r="AE1" s="5"/>
      <c r="AF1" s="5"/>
    </row>
    <row r="2" spans="1:32" x14ac:dyDescent="0.25">
      <c r="C2" s="90"/>
      <c r="F2" s="1"/>
      <c r="G2" s="1"/>
      <c r="H2" s="1"/>
      <c r="L2"/>
      <c r="M2"/>
      <c r="N2"/>
      <c r="O2"/>
      <c r="P2"/>
      <c r="R2"/>
      <c r="S2"/>
      <c r="T2"/>
      <c r="U2" s="62"/>
      <c r="V2" s="62"/>
      <c r="W2" s="62"/>
      <c r="X2" s="62"/>
      <c r="Y2" s="62"/>
      <c r="Z2" s="62"/>
      <c r="AA2" s="62"/>
      <c r="AB2" s="62"/>
      <c r="AC2" s="62"/>
      <c r="AD2" s="62"/>
    </row>
    <row r="3" spans="1:32" x14ac:dyDescent="0.25">
      <c r="A3" s="43" t="s">
        <v>5</v>
      </c>
      <c r="B3" t="s">
        <v>33</v>
      </c>
      <c r="C3" s="90"/>
      <c r="F3" s="1"/>
      <c r="G3" s="1"/>
      <c r="H3" s="1"/>
      <c r="L3"/>
      <c r="M3"/>
      <c r="N3"/>
      <c r="O3"/>
      <c r="P3"/>
      <c r="R3"/>
      <c r="S3"/>
      <c r="T3"/>
      <c r="U3" s="62"/>
      <c r="V3" s="62"/>
      <c r="W3" s="62"/>
      <c r="X3" s="62"/>
      <c r="Y3" s="62"/>
      <c r="Z3" s="62"/>
      <c r="AA3" s="62"/>
      <c r="AB3" s="62"/>
      <c r="AC3" s="62"/>
      <c r="AD3" s="62"/>
    </row>
    <row r="4" spans="1:32" x14ac:dyDescent="0.25">
      <c r="A4" s="43" t="s">
        <v>1</v>
      </c>
      <c r="B4" t="s">
        <v>213</v>
      </c>
      <c r="C4" s="90"/>
      <c r="F4" s="1"/>
      <c r="G4" s="1"/>
      <c r="H4" s="1"/>
      <c r="L4"/>
      <c r="M4"/>
      <c r="N4"/>
      <c r="O4"/>
      <c r="P4"/>
      <c r="R4"/>
      <c r="S4"/>
      <c r="T4"/>
      <c r="U4" s="62"/>
      <c r="V4" s="62"/>
      <c r="W4" s="62"/>
      <c r="X4" s="62"/>
      <c r="Y4" s="62"/>
      <c r="Z4" s="62"/>
      <c r="AA4" s="62"/>
      <c r="AB4" s="62"/>
      <c r="AC4" s="62"/>
      <c r="AD4" s="62"/>
    </row>
    <row r="5" spans="1:32" x14ac:dyDescent="0.25">
      <c r="A5" s="52" t="s">
        <v>2</v>
      </c>
      <c r="B5" t="s">
        <v>213</v>
      </c>
      <c r="C5" s="90"/>
      <c r="F5" s="1"/>
      <c r="G5" s="1"/>
      <c r="H5" s="1"/>
      <c r="L5"/>
      <c r="M5"/>
      <c r="N5"/>
      <c r="O5"/>
      <c r="P5"/>
      <c r="R5"/>
      <c r="S5"/>
      <c r="T5"/>
      <c r="U5" s="62"/>
      <c r="V5" s="62"/>
      <c r="W5" s="62"/>
      <c r="X5" s="62"/>
      <c r="Y5" s="62"/>
      <c r="Z5" s="62"/>
      <c r="AA5" s="62"/>
      <c r="AB5" s="62"/>
      <c r="AC5" s="62"/>
      <c r="AD5" s="62"/>
    </row>
    <row r="6" spans="1:32" x14ac:dyDescent="0.25">
      <c r="C6"/>
      <c r="D6"/>
      <c r="E6"/>
      <c r="F6"/>
      <c r="G6"/>
      <c r="H6"/>
      <c r="I6"/>
      <c r="J6"/>
      <c r="K6"/>
      <c r="L6"/>
      <c r="M6"/>
      <c r="N6"/>
      <c r="O6"/>
      <c r="P6"/>
      <c r="R6"/>
      <c r="S6"/>
      <c r="T6"/>
    </row>
    <row r="7" spans="1:32" x14ac:dyDescent="0.25">
      <c r="A7" s="43" t="s">
        <v>0</v>
      </c>
      <c r="B7" t="s">
        <v>236</v>
      </c>
      <c r="C7" s="385" t="s">
        <v>240</v>
      </c>
      <c r="D7" s="90" t="s">
        <v>208</v>
      </c>
      <c r="E7" s="1" t="s">
        <v>209</v>
      </c>
      <c r="F7" s="1" t="s">
        <v>178</v>
      </c>
      <c r="G7" s="1" t="s">
        <v>210</v>
      </c>
      <c r="H7" s="1" t="s">
        <v>179</v>
      </c>
      <c r="I7" s="1" t="s">
        <v>211</v>
      </c>
      <c r="J7" s="1" t="s">
        <v>212</v>
      </c>
      <c r="K7" s="3" t="s">
        <v>180</v>
      </c>
      <c r="L7"/>
      <c r="M7"/>
      <c r="N7"/>
      <c r="O7"/>
      <c r="P7"/>
      <c r="R7"/>
      <c r="S7"/>
      <c r="T7"/>
    </row>
    <row r="8" spans="1:32" x14ac:dyDescent="0.25">
      <c r="A8" t="s">
        <v>23</v>
      </c>
      <c r="B8" s="611">
        <v>2158</v>
      </c>
      <c r="C8" s="384">
        <v>3.0000000000000002E-2</v>
      </c>
      <c r="D8" s="90" t="s">
        <v>237</v>
      </c>
      <c r="E8" s="611">
        <v>2093.2599999999998</v>
      </c>
      <c r="F8" s="1">
        <v>2.378175629469693</v>
      </c>
      <c r="G8" s="611">
        <v>4970</v>
      </c>
      <c r="H8" s="1">
        <v>1.5486213204857555</v>
      </c>
      <c r="I8" s="611">
        <v>3236.2296000000001</v>
      </c>
      <c r="J8" s="611">
        <v>1142.9696000000001</v>
      </c>
      <c r="K8" s="3">
        <v>0.35422787100640879</v>
      </c>
      <c r="L8"/>
      <c r="M8"/>
      <c r="N8"/>
      <c r="O8"/>
      <c r="P8"/>
      <c r="R8"/>
      <c r="S8"/>
      <c r="T8"/>
    </row>
    <row r="9" spans="1:32" x14ac:dyDescent="0.25">
      <c r="A9" t="s">
        <v>54</v>
      </c>
      <c r="B9" s="611">
        <v>4546.4800000000005</v>
      </c>
      <c r="C9" s="384">
        <v>0.14999999999999997</v>
      </c>
      <c r="D9" s="90" t="s">
        <v>237</v>
      </c>
      <c r="E9" s="611">
        <v>3864.5079999999998</v>
      </c>
      <c r="F9" s="1">
        <v>2.1921614489280024</v>
      </c>
      <c r="G9" s="611">
        <v>9775</v>
      </c>
      <c r="H9" s="1">
        <v>1.429697181217239</v>
      </c>
      <c r="I9" s="611">
        <v>6375.1196799999998</v>
      </c>
      <c r="J9" s="611">
        <v>2510.6116800000004</v>
      </c>
      <c r="K9" s="3">
        <v>0.34130288520544039</v>
      </c>
      <c r="L9"/>
      <c r="M9"/>
      <c r="N9"/>
      <c r="O9"/>
      <c r="P9"/>
      <c r="R9"/>
      <c r="S9"/>
      <c r="T9"/>
    </row>
    <row r="10" spans="1:32" x14ac:dyDescent="0.25">
      <c r="A10" t="s">
        <v>204</v>
      </c>
      <c r="B10" s="611">
        <v>0</v>
      </c>
      <c r="C10" s="384" t="s">
        <v>237</v>
      </c>
      <c r="D10" s="90" t="s">
        <v>237</v>
      </c>
      <c r="E10" s="611">
        <v>0</v>
      </c>
      <c r="F10" s="1">
        <v>0</v>
      </c>
      <c r="G10" s="611">
        <v>0</v>
      </c>
      <c r="H10" s="1">
        <v>0</v>
      </c>
      <c r="I10" s="611">
        <v>0</v>
      </c>
      <c r="J10" s="611">
        <v>0</v>
      </c>
      <c r="K10" s="3">
        <v>0</v>
      </c>
      <c r="L10"/>
      <c r="M10"/>
      <c r="N10"/>
      <c r="O10"/>
      <c r="P10"/>
      <c r="R10"/>
      <c r="S10"/>
      <c r="T10"/>
      <c r="U10" s="62"/>
      <c r="V10" s="62"/>
      <c r="W10" s="62"/>
      <c r="X10" s="62"/>
      <c r="Y10" s="62"/>
      <c r="Z10" s="62"/>
      <c r="AA10" s="62"/>
      <c r="AB10" s="62"/>
      <c r="AC10" s="62"/>
      <c r="AD10" s="62"/>
    </row>
    <row r="11" spans="1:32" x14ac:dyDescent="0.25">
      <c r="A11" t="s">
        <v>205</v>
      </c>
      <c r="B11" s="611">
        <v>0</v>
      </c>
      <c r="C11" s="384" t="s">
        <v>237</v>
      </c>
      <c r="D11" s="90" t="s">
        <v>237</v>
      </c>
      <c r="E11" s="611">
        <v>0</v>
      </c>
      <c r="F11" s="1">
        <v>0</v>
      </c>
      <c r="G11" s="611">
        <v>0</v>
      </c>
      <c r="H11" s="1">
        <v>0</v>
      </c>
      <c r="I11" s="611">
        <v>0</v>
      </c>
      <c r="J11" s="611">
        <v>0</v>
      </c>
      <c r="K11" s="3">
        <v>0</v>
      </c>
      <c r="L11"/>
      <c r="M11"/>
      <c r="N11"/>
      <c r="O11"/>
      <c r="P11"/>
      <c r="R11"/>
      <c r="S11"/>
      <c r="T11"/>
      <c r="U11" s="62"/>
      <c r="V11" s="62"/>
      <c r="W11" s="62"/>
      <c r="X11" s="62"/>
      <c r="Y11" s="62"/>
      <c r="Z11" s="62"/>
      <c r="AA11" s="62"/>
      <c r="AB11" s="62"/>
      <c r="AC11" s="62"/>
      <c r="AD11" s="62"/>
    </row>
    <row r="12" spans="1:32" x14ac:dyDescent="0.25">
      <c r="A12" t="s">
        <v>203</v>
      </c>
      <c r="B12" s="611">
        <v>0</v>
      </c>
      <c r="C12" s="384" t="s">
        <v>237</v>
      </c>
      <c r="D12" s="90" t="s">
        <v>237</v>
      </c>
      <c r="E12" s="611">
        <v>0</v>
      </c>
      <c r="F12" s="1">
        <v>0</v>
      </c>
      <c r="G12" s="611">
        <v>0</v>
      </c>
      <c r="H12" s="1">
        <v>0</v>
      </c>
      <c r="I12" s="611">
        <v>0</v>
      </c>
      <c r="J12" s="611">
        <v>0</v>
      </c>
      <c r="K12" s="3">
        <v>0</v>
      </c>
      <c r="L12"/>
      <c r="M12"/>
      <c r="N12"/>
      <c r="O12"/>
      <c r="P12"/>
      <c r="R12"/>
      <c r="S12"/>
      <c r="T12"/>
      <c r="U12" s="62"/>
      <c r="V12" s="62"/>
      <c r="W12" s="62"/>
      <c r="X12" s="62"/>
      <c r="Y12" s="62"/>
      <c r="Z12" s="62"/>
      <c r="AA12" s="62"/>
      <c r="AB12" s="62"/>
      <c r="AC12" s="62"/>
      <c r="AD12" s="62"/>
    </row>
    <row r="13" spans="1:32" x14ac:dyDescent="0.25">
      <c r="A13" t="s">
        <v>99</v>
      </c>
      <c r="B13" s="611">
        <v>7532.0599999999986</v>
      </c>
      <c r="C13" s="384">
        <v>0.14897435897435907</v>
      </c>
      <c r="D13" s="90">
        <v>2.6410256410256423E-2</v>
      </c>
      <c r="E13" s="611">
        <v>6210.6583099999998</v>
      </c>
      <c r="F13" s="1">
        <v>2.5257118143547888</v>
      </c>
      <c r="G13" s="611">
        <v>15741</v>
      </c>
      <c r="H13" s="1">
        <v>1.6471754919889992</v>
      </c>
      <c r="I13" s="611">
        <v>10266.561667600003</v>
      </c>
      <c r="J13" s="611">
        <v>4055.9033576000015</v>
      </c>
      <c r="K13" s="3">
        <v>0.39275617774768784</v>
      </c>
      <c r="L13"/>
      <c r="M13"/>
      <c r="N13"/>
      <c r="O13"/>
      <c r="P13"/>
      <c r="R13"/>
      <c r="S13"/>
      <c r="T13"/>
      <c r="U13" s="62"/>
      <c r="V13" s="62"/>
      <c r="W13" s="62"/>
      <c r="X13" s="62"/>
      <c r="Y13" s="62"/>
      <c r="Z13" s="62"/>
      <c r="AA13" s="62"/>
      <c r="AB13" s="62"/>
      <c r="AC13" s="62"/>
      <c r="AD13" s="62"/>
    </row>
    <row r="14" spans="1:32" x14ac:dyDescent="0.25">
      <c r="A14">
        <v>10</v>
      </c>
      <c r="B14" s="611">
        <v>0</v>
      </c>
      <c r="C14" s="384" t="s">
        <v>237</v>
      </c>
      <c r="D14" s="90" t="s">
        <v>237</v>
      </c>
      <c r="E14" s="611">
        <v>0</v>
      </c>
      <c r="F14" s="1">
        <v>0</v>
      </c>
      <c r="G14" s="611">
        <v>0</v>
      </c>
      <c r="H14" s="1">
        <v>0</v>
      </c>
      <c r="I14" s="611">
        <v>0</v>
      </c>
      <c r="J14" s="611">
        <v>0</v>
      </c>
      <c r="K14" s="3">
        <v>0</v>
      </c>
      <c r="L14"/>
      <c r="M14"/>
      <c r="N14"/>
      <c r="O14"/>
      <c r="P14"/>
      <c r="R14"/>
      <c r="S14"/>
      <c r="T14"/>
      <c r="U14" s="62"/>
      <c r="V14" s="62"/>
      <c r="W14" s="62"/>
      <c r="X14" s="62"/>
      <c r="Y14" s="62"/>
      <c r="Z14" s="62"/>
      <c r="AA14" s="62"/>
      <c r="AB14" s="62"/>
      <c r="AC14" s="62"/>
      <c r="AD14" s="62"/>
    </row>
    <row r="15" spans="1:32" x14ac:dyDescent="0.25">
      <c r="A15">
        <v>9</v>
      </c>
      <c r="B15" s="611">
        <v>0</v>
      </c>
      <c r="C15" s="384" t="s">
        <v>237</v>
      </c>
      <c r="D15" s="90" t="s">
        <v>237</v>
      </c>
      <c r="E15" s="611">
        <v>0</v>
      </c>
      <c r="F15" s="1">
        <v>0</v>
      </c>
      <c r="G15" s="611">
        <v>0</v>
      </c>
      <c r="H15" s="1">
        <v>0</v>
      </c>
      <c r="I15" s="611">
        <v>0</v>
      </c>
      <c r="J15" s="611">
        <v>0</v>
      </c>
      <c r="K15" s="3">
        <v>0</v>
      </c>
      <c r="L15"/>
      <c r="M15"/>
      <c r="N15"/>
      <c r="O15"/>
      <c r="P15"/>
      <c r="R15"/>
      <c r="S15"/>
      <c r="T15"/>
      <c r="U15" s="62"/>
      <c r="V15" s="62"/>
      <c r="W15" s="62"/>
      <c r="X15" s="62"/>
      <c r="Y15" s="62"/>
      <c r="Z15" s="62"/>
      <c r="AA15" s="62"/>
      <c r="AB15" s="62"/>
      <c r="AC15" s="62"/>
      <c r="AD15" s="62"/>
    </row>
    <row r="16" spans="1:32" x14ac:dyDescent="0.25">
      <c r="A16">
        <v>8</v>
      </c>
      <c r="B16" s="611">
        <v>0</v>
      </c>
      <c r="C16" s="384" t="s">
        <v>237</v>
      </c>
      <c r="D16" s="90" t="s">
        <v>237</v>
      </c>
      <c r="E16" s="611">
        <v>0</v>
      </c>
      <c r="F16" s="1">
        <v>0</v>
      </c>
      <c r="G16" s="611">
        <v>0</v>
      </c>
      <c r="H16" s="1">
        <v>0</v>
      </c>
      <c r="I16" s="611">
        <v>0</v>
      </c>
      <c r="J16" s="611">
        <v>0</v>
      </c>
      <c r="K16" s="3">
        <v>0</v>
      </c>
      <c r="L16"/>
      <c r="M16"/>
      <c r="N16"/>
      <c r="O16"/>
      <c r="P16"/>
      <c r="R16"/>
      <c r="S16"/>
      <c r="T16"/>
      <c r="U16" s="62"/>
      <c r="V16" s="62"/>
      <c r="W16" s="62"/>
      <c r="X16" s="62"/>
      <c r="Y16" s="62"/>
      <c r="Z16" s="62"/>
      <c r="AA16" s="62"/>
      <c r="AB16" s="62"/>
      <c r="AC16" s="62"/>
      <c r="AD16" s="62"/>
    </row>
    <row r="17" spans="1:30" x14ac:dyDescent="0.25">
      <c r="A17">
        <v>7</v>
      </c>
      <c r="B17" s="611">
        <v>0</v>
      </c>
      <c r="C17" s="384" t="s">
        <v>237</v>
      </c>
      <c r="D17" s="90" t="s">
        <v>237</v>
      </c>
      <c r="E17" s="611">
        <v>0</v>
      </c>
      <c r="F17" s="1">
        <v>0</v>
      </c>
      <c r="G17" s="611">
        <v>0</v>
      </c>
      <c r="H17" s="1">
        <v>0</v>
      </c>
      <c r="I17" s="611">
        <v>0</v>
      </c>
      <c r="J17" s="611">
        <v>0</v>
      </c>
      <c r="K17" s="3">
        <v>0</v>
      </c>
      <c r="L17"/>
      <c r="M17"/>
      <c r="N17"/>
      <c r="O17"/>
      <c r="P17"/>
      <c r="R17"/>
      <c r="S17"/>
      <c r="T17"/>
      <c r="U17" s="62"/>
      <c r="V17" s="62"/>
      <c r="W17" s="62"/>
      <c r="X17" s="62"/>
      <c r="Y17" s="62"/>
      <c r="Z17" s="62"/>
      <c r="AA17" s="62"/>
      <c r="AB17" s="62"/>
      <c r="AC17" s="62"/>
      <c r="AD17" s="62"/>
    </row>
    <row r="18" spans="1:30" x14ac:dyDescent="0.25">
      <c r="A18" t="s">
        <v>177</v>
      </c>
      <c r="B18" s="611">
        <v>14236.54</v>
      </c>
      <c r="C18" s="384">
        <v>0.1316393442622952</v>
      </c>
      <c r="D18" s="90">
        <v>2.6410256410256423E-2</v>
      </c>
      <c r="E18" s="611">
        <v>12168.426309999999</v>
      </c>
      <c r="F18" s="1">
        <v>1.678997397351472</v>
      </c>
      <c r="G18" s="611">
        <v>30486</v>
      </c>
      <c r="H18" s="1">
        <v>1.0947570746175972</v>
      </c>
      <c r="I18" s="611">
        <v>19877.910947600009</v>
      </c>
      <c r="J18" s="611">
        <v>7709.4846376000014</v>
      </c>
      <c r="K18" s="3">
        <v>0.25961631922306727</v>
      </c>
      <c r="L18"/>
      <c r="M18"/>
      <c r="N18"/>
      <c r="O18"/>
      <c r="P18"/>
      <c r="R18"/>
      <c r="S18"/>
      <c r="T18"/>
      <c r="U18" s="62"/>
      <c r="V18" s="62"/>
      <c r="W18" s="62"/>
      <c r="X18" s="62"/>
      <c r="Y18" s="62"/>
      <c r="Z18" s="62"/>
      <c r="AA18" s="62"/>
      <c r="AB18" s="62"/>
      <c r="AC18" s="62"/>
      <c r="AD18" s="62"/>
    </row>
    <row r="19" spans="1:30" x14ac:dyDescent="0.25"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R19"/>
      <c r="S19"/>
      <c r="T19"/>
      <c r="U19" s="62"/>
      <c r="V19" s="62"/>
      <c r="W19" s="62"/>
      <c r="X19" s="62"/>
      <c r="Y19" s="62"/>
      <c r="Z19" s="62"/>
      <c r="AA19" s="62"/>
      <c r="AB19" s="62"/>
      <c r="AC19" s="62"/>
      <c r="AD19" s="62"/>
    </row>
    <row r="20" spans="1:30" x14ac:dyDescent="0.25"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R20"/>
      <c r="S20"/>
      <c r="T20"/>
      <c r="U20" s="62"/>
      <c r="V20" s="62"/>
      <c r="W20" s="62"/>
      <c r="X20" s="62"/>
      <c r="Y20" s="62"/>
      <c r="Z20" s="62"/>
      <c r="AA20" s="62"/>
      <c r="AB20" s="62"/>
      <c r="AC20" s="62"/>
      <c r="AD20" s="62"/>
    </row>
    <row r="21" spans="1:30" x14ac:dyDescent="0.25"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R21"/>
      <c r="S21"/>
      <c r="T21"/>
      <c r="U21" s="62"/>
      <c r="V21" s="62"/>
      <c r="W21" s="62"/>
      <c r="X21" s="62"/>
      <c r="Y21" s="62"/>
      <c r="Z21" s="62"/>
      <c r="AA21" s="62"/>
      <c r="AB21" s="62"/>
      <c r="AC21" s="62"/>
      <c r="AD21" s="62"/>
    </row>
    <row r="22" spans="1:30" x14ac:dyDescent="0.25"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R22"/>
      <c r="S22"/>
      <c r="T22"/>
      <c r="U22" s="62"/>
      <c r="V22" s="62"/>
      <c r="W22" s="62"/>
      <c r="X22" s="62"/>
      <c r="Y22" s="62"/>
      <c r="Z22" s="62"/>
      <c r="AA22" s="62"/>
      <c r="AB22" s="62"/>
      <c r="AC22" s="62"/>
      <c r="AD22" s="62"/>
    </row>
    <row r="23" spans="1:30" x14ac:dyDescent="0.25">
      <c r="C23" s="90"/>
      <c r="F23" s="1"/>
      <c r="G23" s="1"/>
      <c r="H23" s="1"/>
      <c r="L23"/>
      <c r="M23"/>
      <c r="N23"/>
      <c r="O23"/>
      <c r="P23"/>
      <c r="R23"/>
      <c r="S23"/>
      <c r="T23"/>
      <c r="U23" s="62"/>
      <c r="V23" s="62"/>
      <c r="W23" s="62"/>
      <c r="X23" s="62"/>
      <c r="Y23" s="62"/>
      <c r="Z23" s="62"/>
      <c r="AA23" s="62"/>
      <c r="AB23" s="62"/>
      <c r="AC23" s="62"/>
      <c r="AD23" s="62"/>
    </row>
    <row r="24" spans="1:30" x14ac:dyDescent="0.25">
      <c r="C24" s="90"/>
      <c r="F24" s="1"/>
      <c r="G24" s="1"/>
      <c r="H24" s="1"/>
      <c r="L24"/>
      <c r="M24"/>
      <c r="N24"/>
      <c r="O24"/>
      <c r="P24"/>
      <c r="R24"/>
      <c r="S24"/>
      <c r="T24"/>
      <c r="U24" s="62"/>
      <c r="V24" s="62"/>
      <c r="W24" s="62"/>
      <c r="X24" s="62"/>
      <c r="Y24" s="62"/>
      <c r="Z24" s="62"/>
      <c r="AA24" s="62"/>
      <c r="AB24" s="62"/>
      <c r="AC24" s="62"/>
      <c r="AD24" s="62"/>
    </row>
    <row r="25" spans="1:30" x14ac:dyDescent="0.25">
      <c r="C25" s="90"/>
      <c r="F25" s="1"/>
      <c r="G25" s="1"/>
      <c r="H25" s="1"/>
      <c r="L25"/>
      <c r="M25"/>
      <c r="N25"/>
      <c r="O25"/>
      <c r="P25"/>
      <c r="R25"/>
      <c r="S25"/>
      <c r="T25"/>
      <c r="U25" s="62"/>
      <c r="V25" s="62"/>
      <c r="W25" s="62"/>
      <c r="X25" s="62"/>
      <c r="Y25" s="62"/>
      <c r="Z25" s="62"/>
      <c r="AA25" s="62"/>
      <c r="AB25" s="62"/>
      <c r="AC25" s="62"/>
      <c r="AD25" s="62"/>
    </row>
    <row r="26" spans="1:30" x14ac:dyDescent="0.25">
      <c r="C26" s="90"/>
      <c r="F26" s="1"/>
      <c r="G26" s="1"/>
      <c r="H26" s="1"/>
      <c r="L26"/>
      <c r="M26"/>
      <c r="N26"/>
      <c r="O26"/>
      <c r="P26"/>
      <c r="R26"/>
      <c r="S26"/>
      <c r="T26"/>
      <c r="U26" s="62"/>
      <c r="V26" s="62"/>
      <c r="W26" s="62"/>
      <c r="X26" s="62"/>
      <c r="Y26" s="62"/>
      <c r="Z26" s="62"/>
      <c r="AA26" s="62"/>
      <c r="AB26" s="62"/>
      <c r="AC26" s="62"/>
      <c r="AD26" s="62"/>
    </row>
    <row r="27" spans="1:30" x14ac:dyDescent="0.25">
      <c r="C27" s="90"/>
      <c r="F27" s="1"/>
      <c r="G27" s="1"/>
      <c r="H27" s="1"/>
      <c r="L27"/>
      <c r="M27"/>
      <c r="N27"/>
      <c r="O27"/>
      <c r="P27"/>
      <c r="R27"/>
      <c r="S27"/>
      <c r="T27"/>
      <c r="U27" s="62"/>
      <c r="V27" s="62"/>
      <c r="W27" s="62"/>
      <c r="X27" s="62"/>
      <c r="Y27" s="62"/>
      <c r="Z27" s="62"/>
      <c r="AA27" s="62"/>
      <c r="AB27" s="62"/>
      <c r="AC27" s="62"/>
      <c r="AD27" s="62"/>
    </row>
    <row r="28" spans="1:30" x14ac:dyDescent="0.25">
      <c r="C28" s="90"/>
      <c r="F28" s="1"/>
      <c r="G28" s="1"/>
      <c r="H28" s="1"/>
      <c r="L28"/>
      <c r="M28"/>
      <c r="N28"/>
      <c r="O28"/>
      <c r="P28"/>
      <c r="R28"/>
      <c r="S28"/>
      <c r="T28"/>
      <c r="U28" s="62"/>
      <c r="V28" s="62"/>
      <c r="W28" s="62"/>
      <c r="X28" s="62"/>
      <c r="Y28" s="62"/>
      <c r="Z28" s="62"/>
      <c r="AA28" s="62"/>
      <c r="AB28" s="62"/>
      <c r="AC28" s="62"/>
      <c r="AD28" s="62"/>
    </row>
    <row r="29" spans="1:30" x14ac:dyDescent="0.25">
      <c r="C29" s="90"/>
      <c r="F29" s="1"/>
      <c r="G29" s="1"/>
      <c r="H29" s="1"/>
      <c r="L29"/>
      <c r="M29"/>
      <c r="N29"/>
      <c r="O29"/>
      <c r="P29"/>
      <c r="R29"/>
      <c r="S29"/>
      <c r="T29"/>
      <c r="U29" s="62"/>
      <c r="V29" s="62"/>
      <c r="W29" s="62"/>
      <c r="X29" s="62"/>
      <c r="Y29" s="62"/>
      <c r="Z29" s="62"/>
      <c r="AA29" s="62"/>
      <c r="AB29" s="62"/>
      <c r="AC29" s="62"/>
      <c r="AD29" s="62"/>
    </row>
    <row r="30" spans="1:30" x14ac:dyDescent="0.25">
      <c r="C30" s="90"/>
      <c r="F30" s="1"/>
      <c r="G30" s="1"/>
      <c r="H30" s="1"/>
      <c r="L30"/>
      <c r="M30"/>
      <c r="N30"/>
      <c r="O30"/>
      <c r="P30"/>
      <c r="R30"/>
      <c r="S30"/>
      <c r="T30"/>
      <c r="U30" s="62"/>
      <c r="V30" s="62"/>
      <c r="W30" s="62"/>
      <c r="X30" s="62"/>
      <c r="Y30" s="62"/>
      <c r="Z30" s="62"/>
      <c r="AA30" s="62"/>
      <c r="AB30" s="62"/>
      <c r="AC30" s="62"/>
      <c r="AD30" s="62"/>
    </row>
    <row r="31" spans="1:30" x14ac:dyDescent="0.25">
      <c r="C31" s="90"/>
      <c r="F31" s="1"/>
      <c r="G31" s="1"/>
      <c r="H31" s="1"/>
      <c r="L31"/>
      <c r="M31"/>
      <c r="N31"/>
      <c r="O31"/>
      <c r="P31"/>
      <c r="R31"/>
      <c r="S31"/>
      <c r="T31"/>
      <c r="U31" s="62"/>
      <c r="V31" s="62"/>
      <c r="W31" s="62"/>
      <c r="X31" s="62"/>
      <c r="Y31" s="62"/>
      <c r="Z31" s="62"/>
      <c r="AA31" s="62"/>
      <c r="AB31" s="62"/>
      <c r="AC31" s="62"/>
      <c r="AD31" s="62"/>
    </row>
    <row r="32" spans="1:30" x14ac:dyDescent="0.25">
      <c r="C32" s="90"/>
      <c r="F32" s="1"/>
      <c r="G32" s="1"/>
      <c r="H32" s="1"/>
      <c r="L32"/>
      <c r="M32"/>
      <c r="N32"/>
      <c r="O32"/>
      <c r="P32"/>
      <c r="R32"/>
      <c r="S32"/>
      <c r="T32"/>
      <c r="U32" s="62"/>
      <c r="V32" s="62"/>
      <c r="W32" s="62"/>
      <c r="X32" s="62"/>
      <c r="Y32" s="62"/>
      <c r="Z32" s="62"/>
      <c r="AA32" s="62"/>
      <c r="AB32" s="62"/>
      <c r="AC32" s="62"/>
      <c r="AD32" s="62"/>
    </row>
    <row r="33" spans="3:30" x14ac:dyDescent="0.25">
      <c r="C33" s="90"/>
      <c r="F33" s="1"/>
      <c r="G33" s="1"/>
      <c r="H33" s="1"/>
      <c r="L33"/>
      <c r="M33"/>
      <c r="N33"/>
      <c r="O33"/>
      <c r="P33"/>
      <c r="R33"/>
      <c r="S33"/>
      <c r="T33"/>
      <c r="U33" s="62"/>
      <c r="V33" s="62"/>
      <c r="W33" s="62"/>
      <c r="X33" s="62"/>
      <c r="Y33" s="62"/>
      <c r="Z33" s="62"/>
      <c r="AA33" s="62"/>
      <c r="AB33" s="62"/>
      <c r="AC33" s="62"/>
      <c r="AD33" s="62"/>
    </row>
    <row r="34" spans="3:30" x14ac:dyDescent="0.25">
      <c r="C34" s="90"/>
      <c r="F34" s="1"/>
      <c r="G34" s="1"/>
      <c r="H34" s="1"/>
      <c r="L34"/>
      <c r="M34"/>
      <c r="N34"/>
      <c r="O34"/>
      <c r="P34"/>
      <c r="R34"/>
      <c r="S34"/>
      <c r="T34"/>
      <c r="U34" s="62"/>
      <c r="V34" s="62"/>
      <c r="W34" s="62"/>
      <c r="X34" s="62"/>
      <c r="Y34" s="62"/>
      <c r="Z34" s="62"/>
      <c r="AA34" s="62"/>
      <c r="AB34" s="62"/>
      <c r="AC34" s="62"/>
      <c r="AD34" s="62"/>
    </row>
    <row r="35" spans="3:30" x14ac:dyDescent="0.25">
      <c r="C35" s="90"/>
      <c r="F35" s="1"/>
      <c r="G35" s="1"/>
      <c r="H35" s="1"/>
      <c r="L35"/>
      <c r="M35"/>
      <c r="N35"/>
      <c r="O35"/>
      <c r="P35"/>
      <c r="R35"/>
      <c r="S35"/>
      <c r="T35"/>
      <c r="U35" s="62"/>
      <c r="V35" s="62"/>
      <c r="W35" s="62"/>
      <c r="X35" s="62"/>
      <c r="Y35" s="62"/>
      <c r="Z35" s="62"/>
      <c r="AA35" s="62"/>
      <c r="AB35" s="62"/>
      <c r="AC35" s="62"/>
      <c r="AD35" s="62"/>
    </row>
    <row r="36" spans="3:30" x14ac:dyDescent="0.25">
      <c r="C36" s="90"/>
      <c r="F36" s="1"/>
      <c r="G36" s="1"/>
      <c r="H36" s="1"/>
      <c r="L36"/>
      <c r="M36"/>
      <c r="N36"/>
      <c r="O36"/>
      <c r="P36"/>
      <c r="R36"/>
      <c r="S36"/>
      <c r="T36"/>
      <c r="U36" s="62"/>
      <c r="V36" s="62"/>
      <c r="W36" s="62"/>
      <c r="X36" s="62"/>
      <c r="Y36" s="62"/>
      <c r="Z36" s="62"/>
      <c r="AA36" s="62"/>
      <c r="AB36" s="62"/>
      <c r="AC36" s="62"/>
      <c r="AD36" s="62"/>
    </row>
    <row r="37" spans="3:30" x14ac:dyDescent="0.25">
      <c r="C37" s="90"/>
      <c r="F37" s="1"/>
      <c r="G37" s="1"/>
      <c r="H37" s="1"/>
      <c r="L37"/>
      <c r="M37"/>
      <c r="N37"/>
      <c r="O37"/>
      <c r="P37"/>
      <c r="R37"/>
      <c r="S37"/>
      <c r="T37"/>
      <c r="U37" s="62"/>
      <c r="V37" s="62"/>
      <c r="W37" s="62"/>
      <c r="X37" s="62"/>
      <c r="Y37" s="62"/>
      <c r="Z37" s="62"/>
      <c r="AA37" s="62"/>
      <c r="AB37" s="62"/>
      <c r="AC37" s="62"/>
      <c r="AD37" s="62"/>
    </row>
    <row r="38" spans="3:30" x14ac:dyDescent="0.25">
      <c r="C38" s="90"/>
      <c r="F38" s="1"/>
      <c r="G38" s="1"/>
      <c r="H38" s="1"/>
      <c r="L38"/>
      <c r="M38"/>
      <c r="N38"/>
      <c r="O38"/>
      <c r="P38"/>
      <c r="R38"/>
      <c r="S38"/>
      <c r="T38"/>
      <c r="U38" s="62"/>
      <c r="V38" s="62"/>
      <c r="W38" s="62"/>
      <c r="X38" s="62"/>
      <c r="Y38" s="62"/>
      <c r="Z38" s="62"/>
      <c r="AA38" s="62"/>
      <c r="AB38" s="62"/>
      <c r="AC38" s="62"/>
      <c r="AD38" s="62"/>
    </row>
    <row r="39" spans="3:30" x14ac:dyDescent="0.25">
      <c r="C39" s="90"/>
      <c r="F39" s="1"/>
      <c r="G39" s="1"/>
      <c r="H39" s="1"/>
      <c r="L39"/>
      <c r="M39"/>
      <c r="N39"/>
      <c r="O39"/>
      <c r="P39"/>
      <c r="R39"/>
      <c r="S39"/>
      <c r="T39"/>
      <c r="U39" s="62"/>
      <c r="V39" s="62"/>
      <c r="W39" s="62"/>
      <c r="X39" s="62"/>
      <c r="Y39" s="62"/>
      <c r="Z39" s="62"/>
      <c r="AA39" s="62"/>
      <c r="AB39" s="62"/>
      <c r="AC39" s="62"/>
      <c r="AD39" s="62"/>
    </row>
    <row r="40" spans="3:30" x14ac:dyDescent="0.25">
      <c r="C40" s="90"/>
      <c r="F40" s="1"/>
      <c r="G40" s="1"/>
      <c r="H40" s="1"/>
      <c r="L40"/>
      <c r="M40"/>
      <c r="N40"/>
      <c r="O40"/>
      <c r="P40"/>
      <c r="R40"/>
      <c r="S40"/>
      <c r="T40"/>
      <c r="U40" s="62"/>
      <c r="V40" s="62"/>
      <c r="W40" s="62"/>
      <c r="X40" s="62"/>
      <c r="Y40" s="62"/>
      <c r="Z40" s="62"/>
      <c r="AA40" s="62"/>
      <c r="AB40" s="62"/>
      <c r="AC40" s="62"/>
      <c r="AD40" s="62"/>
    </row>
    <row r="41" spans="3:30" x14ac:dyDescent="0.25">
      <c r="C41" s="90"/>
      <c r="F41" s="1"/>
      <c r="G41" s="1"/>
      <c r="H41" s="1"/>
      <c r="L41"/>
      <c r="M41"/>
      <c r="N41"/>
      <c r="O41"/>
      <c r="P41"/>
      <c r="R41"/>
      <c r="S41"/>
      <c r="T41"/>
      <c r="U41" s="62"/>
      <c r="V41" s="62"/>
      <c r="W41" s="62"/>
      <c r="X41" s="62"/>
      <c r="Y41" s="62"/>
      <c r="Z41" s="62"/>
      <c r="AA41" s="62"/>
      <c r="AB41" s="62"/>
      <c r="AC41" s="62"/>
      <c r="AD41" s="62"/>
    </row>
    <row r="42" spans="3:30" x14ac:dyDescent="0.25">
      <c r="C42" s="90"/>
      <c r="F42" s="1"/>
      <c r="G42" s="1"/>
      <c r="H42" s="1"/>
      <c r="L42"/>
      <c r="M42"/>
      <c r="N42"/>
      <c r="O42"/>
      <c r="P42"/>
      <c r="R42"/>
      <c r="S42"/>
      <c r="T42"/>
      <c r="U42" s="62"/>
      <c r="V42" s="62"/>
      <c r="W42" s="62"/>
      <c r="X42" s="62"/>
      <c r="Y42" s="62"/>
      <c r="Z42" s="62"/>
      <c r="AA42" s="62"/>
      <c r="AB42" s="62"/>
      <c r="AC42" s="62"/>
      <c r="AD42" s="62"/>
    </row>
    <row r="43" spans="3:30" x14ac:dyDescent="0.25">
      <c r="C43" s="90"/>
      <c r="F43" s="1"/>
      <c r="G43" s="1"/>
      <c r="H43" s="1"/>
      <c r="L43"/>
      <c r="M43"/>
      <c r="N43"/>
      <c r="O43"/>
      <c r="P43"/>
      <c r="R43"/>
      <c r="S43"/>
      <c r="T43"/>
      <c r="U43" s="62"/>
      <c r="V43" s="62"/>
      <c r="W43" s="62"/>
      <c r="X43" s="62"/>
      <c r="Y43" s="62"/>
      <c r="Z43" s="62"/>
      <c r="AA43" s="62"/>
      <c r="AB43" s="62"/>
      <c r="AC43" s="62"/>
      <c r="AD43" s="62"/>
    </row>
    <row r="44" spans="3:30" x14ac:dyDescent="0.25">
      <c r="C44" s="90"/>
      <c r="F44" s="1"/>
      <c r="G44" s="1"/>
      <c r="H44" s="1"/>
      <c r="L44"/>
      <c r="M44"/>
      <c r="N44"/>
      <c r="O44"/>
      <c r="P44"/>
      <c r="R44"/>
      <c r="S44"/>
      <c r="T44"/>
      <c r="U44" s="62"/>
      <c r="V44" s="62"/>
      <c r="W44" s="62"/>
      <c r="X44" s="62"/>
      <c r="Y44" s="62"/>
      <c r="Z44" s="62"/>
      <c r="AA44" s="62"/>
      <c r="AB44" s="62"/>
      <c r="AC44" s="62"/>
      <c r="AD44" s="62"/>
    </row>
    <row r="45" spans="3:30" x14ac:dyDescent="0.25">
      <c r="C45" s="90"/>
      <c r="F45" s="1"/>
      <c r="G45" s="1"/>
      <c r="H45" s="1"/>
      <c r="L45"/>
      <c r="M45"/>
      <c r="N45"/>
      <c r="O45"/>
      <c r="P45"/>
      <c r="R45"/>
      <c r="S45"/>
      <c r="T45"/>
      <c r="U45" s="62"/>
      <c r="V45" s="62"/>
      <c r="W45" s="62"/>
      <c r="X45" s="62"/>
      <c r="Y45" s="62"/>
      <c r="Z45" s="62"/>
      <c r="AA45" s="62"/>
      <c r="AB45" s="62"/>
      <c r="AC45" s="62"/>
      <c r="AD45" s="62"/>
    </row>
    <row r="46" spans="3:30" x14ac:dyDescent="0.25">
      <c r="C46" s="90"/>
      <c r="F46" s="1"/>
      <c r="G46" s="1"/>
      <c r="H46" s="1"/>
      <c r="L46"/>
      <c r="M46"/>
      <c r="N46"/>
      <c r="O46"/>
      <c r="P46"/>
      <c r="R46"/>
      <c r="S46"/>
      <c r="T46"/>
      <c r="U46" s="62"/>
      <c r="V46" s="62"/>
      <c r="W46" s="62"/>
      <c r="X46" s="62"/>
      <c r="Y46" s="62"/>
      <c r="Z46" s="62"/>
      <c r="AA46" s="62"/>
      <c r="AB46" s="62"/>
      <c r="AC46" s="62"/>
      <c r="AD46" s="62"/>
    </row>
    <row r="47" spans="3:30" x14ac:dyDescent="0.25">
      <c r="C47" s="90"/>
      <c r="F47" s="1"/>
      <c r="G47" s="1"/>
      <c r="H47" s="1"/>
      <c r="L47"/>
      <c r="M47"/>
      <c r="N47"/>
      <c r="O47"/>
      <c r="P47"/>
      <c r="R47"/>
      <c r="S47"/>
      <c r="T47"/>
      <c r="U47" s="62"/>
      <c r="V47" s="62"/>
      <c r="W47" s="62"/>
      <c r="X47" s="62"/>
      <c r="Y47" s="62"/>
      <c r="Z47" s="62"/>
      <c r="AA47" s="62"/>
      <c r="AB47" s="62"/>
      <c r="AC47" s="62"/>
      <c r="AD47" s="62"/>
    </row>
    <row r="48" spans="3:30" x14ac:dyDescent="0.25">
      <c r="C48" s="90"/>
      <c r="F48" s="1"/>
      <c r="G48" s="1"/>
      <c r="H48" s="1"/>
      <c r="L48"/>
      <c r="M48"/>
      <c r="N48"/>
      <c r="O48"/>
      <c r="P48"/>
      <c r="R48"/>
      <c r="S48"/>
      <c r="T48"/>
      <c r="U48" s="62"/>
      <c r="V48" s="62"/>
      <c r="W48" s="62"/>
      <c r="X48" s="62"/>
      <c r="Y48" s="62"/>
      <c r="Z48" s="62"/>
      <c r="AA48" s="62"/>
      <c r="AB48" s="62"/>
      <c r="AC48" s="62"/>
      <c r="AD48" s="62"/>
    </row>
    <row r="49" spans="3:30" x14ac:dyDescent="0.25">
      <c r="C49" s="90"/>
      <c r="F49" s="1"/>
      <c r="G49" s="1"/>
      <c r="H49" s="1"/>
      <c r="L49"/>
      <c r="M49"/>
      <c r="N49"/>
      <c r="O49"/>
      <c r="P49"/>
      <c r="R49"/>
      <c r="S49"/>
      <c r="T49"/>
      <c r="U49" s="62"/>
      <c r="V49" s="62"/>
      <c r="W49" s="62"/>
      <c r="X49" s="62"/>
      <c r="Y49" s="62"/>
      <c r="Z49" s="62"/>
      <c r="AA49" s="62"/>
      <c r="AB49" s="62"/>
      <c r="AC49" s="62"/>
      <c r="AD49" s="62"/>
    </row>
    <row r="50" spans="3:30" x14ac:dyDescent="0.25">
      <c r="C50" s="90"/>
      <c r="F50" s="1"/>
      <c r="G50" s="1"/>
      <c r="H50" s="1"/>
      <c r="L50"/>
      <c r="M50"/>
      <c r="N50"/>
      <c r="O50"/>
      <c r="P50"/>
      <c r="R50"/>
      <c r="S50"/>
      <c r="T50"/>
      <c r="U50" s="62"/>
      <c r="V50" s="62"/>
      <c r="W50" s="62"/>
      <c r="X50" s="62"/>
      <c r="Y50" s="62"/>
      <c r="Z50" s="62"/>
      <c r="AA50" s="62"/>
      <c r="AB50" s="62"/>
      <c r="AC50" s="62"/>
      <c r="AD50" s="62"/>
    </row>
    <row r="51" spans="3:30" x14ac:dyDescent="0.25">
      <c r="C51" s="90"/>
      <c r="F51" s="1"/>
      <c r="G51" s="1"/>
      <c r="H51" s="1"/>
      <c r="L51"/>
      <c r="M51"/>
      <c r="N51"/>
      <c r="O51"/>
      <c r="P51"/>
      <c r="R51"/>
      <c r="S51"/>
      <c r="T51"/>
      <c r="U51" s="62"/>
      <c r="V51" s="62"/>
      <c r="W51" s="62"/>
      <c r="X51" s="62"/>
      <c r="Y51" s="62"/>
      <c r="Z51" s="62"/>
      <c r="AA51" s="62"/>
      <c r="AB51" s="62"/>
      <c r="AC51" s="62"/>
      <c r="AD51" s="62"/>
    </row>
    <row r="52" spans="3:30" x14ac:dyDescent="0.25">
      <c r="C52" s="90"/>
      <c r="F52" s="1"/>
      <c r="G52" s="1"/>
      <c r="H52" s="1"/>
      <c r="L52"/>
      <c r="M52"/>
      <c r="N52"/>
      <c r="O52"/>
      <c r="P52"/>
      <c r="R52"/>
      <c r="S52"/>
      <c r="T52"/>
      <c r="U52" s="62"/>
      <c r="V52" s="62"/>
      <c r="W52" s="62"/>
      <c r="X52" s="62"/>
      <c r="Y52" s="62"/>
      <c r="Z52" s="62"/>
      <c r="AA52" s="62"/>
      <c r="AB52" s="62"/>
      <c r="AC52" s="62"/>
      <c r="AD52" s="62"/>
    </row>
    <row r="53" spans="3:30" x14ac:dyDescent="0.25">
      <c r="C53" s="90"/>
      <c r="F53" s="1"/>
      <c r="G53" s="1"/>
      <c r="H53" s="1"/>
      <c r="L53"/>
      <c r="M53"/>
      <c r="N53"/>
      <c r="O53"/>
      <c r="P53"/>
      <c r="R53"/>
      <c r="S53"/>
      <c r="T53"/>
      <c r="U53" s="62"/>
      <c r="V53" s="62"/>
      <c r="W53" s="62"/>
      <c r="X53" s="62"/>
      <c r="Y53" s="62"/>
      <c r="Z53" s="62"/>
      <c r="AA53" s="62"/>
      <c r="AB53" s="62"/>
      <c r="AC53" s="62"/>
      <c r="AD53" s="62"/>
    </row>
    <row r="54" spans="3:30" x14ac:dyDescent="0.25">
      <c r="C54" s="90"/>
      <c r="F54" s="1"/>
      <c r="G54" s="1"/>
      <c r="H54" s="1"/>
      <c r="L54"/>
      <c r="M54"/>
      <c r="N54"/>
      <c r="O54"/>
      <c r="P54"/>
      <c r="R54"/>
      <c r="S54"/>
      <c r="T54"/>
      <c r="U54" s="62"/>
      <c r="V54" s="62"/>
      <c r="W54" s="62"/>
      <c r="X54" s="62"/>
      <c r="Y54" s="62"/>
      <c r="Z54" s="62"/>
      <c r="AA54" s="62"/>
      <c r="AB54" s="62"/>
      <c r="AC54" s="62"/>
      <c r="AD54" s="62"/>
    </row>
    <row r="55" spans="3:30" x14ac:dyDescent="0.25">
      <c r="C55" s="90"/>
      <c r="F55" s="1"/>
      <c r="G55" s="1"/>
      <c r="H55" s="1"/>
      <c r="L55"/>
      <c r="M55"/>
      <c r="N55"/>
      <c r="O55"/>
      <c r="P55"/>
      <c r="R55"/>
      <c r="S55"/>
      <c r="T55"/>
      <c r="U55" s="62"/>
      <c r="V55" s="62"/>
      <c r="W55" s="62"/>
      <c r="X55" s="62"/>
      <c r="Y55" s="62"/>
      <c r="Z55" s="62"/>
      <c r="AA55" s="62"/>
      <c r="AB55" s="62"/>
      <c r="AC55" s="62"/>
      <c r="AD55" s="62"/>
    </row>
    <row r="56" spans="3:30" x14ac:dyDescent="0.25">
      <c r="C56" s="90"/>
      <c r="F56" s="1"/>
      <c r="G56" s="1"/>
      <c r="H56" s="1"/>
      <c r="L56"/>
      <c r="M56"/>
      <c r="N56"/>
      <c r="O56"/>
      <c r="P56"/>
      <c r="R56"/>
      <c r="S56"/>
      <c r="T56"/>
      <c r="U56" s="62"/>
      <c r="V56" s="62"/>
      <c r="W56" s="62"/>
      <c r="X56" s="62"/>
      <c r="Y56" s="62"/>
      <c r="Z56" s="62"/>
      <c r="AA56" s="62"/>
      <c r="AB56" s="62"/>
      <c r="AC56" s="62"/>
      <c r="AD56" s="62"/>
    </row>
    <row r="57" spans="3:30" x14ac:dyDescent="0.25">
      <c r="C57" s="90"/>
      <c r="F57" s="1"/>
      <c r="G57" s="1"/>
      <c r="H57" s="1"/>
      <c r="L57"/>
      <c r="M57"/>
      <c r="N57"/>
      <c r="O57"/>
      <c r="P57"/>
      <c r="R57"/>
      <c r="S57"/>
      <c r="T57"/>
      <c r="U57" s="62"/>
      <c r="V57" s="62"/>
      <c r="W57" s="62"/>
      <c r="X57" s="62"/>
      <c r="Y57" s="62"/>
      <c r="Z57" s="62"/>
      <c r="AA57" s="62"/>
      <c r="AB57" s="62"/>
      <c r="AC57" s="62"/>
      <c r="AD57" s="62"/>
    </row>
    <row r="58" spans="3:30" x14ac:dyDescent="0.25">
      <c r="C58" s="90"/>
      <c r="F58" s="1"/>
      <c r="G58" s="1"/>
      <c r="H58" s="1"/>
      <c r="L58"/>
      <c r="M58"/>
      <c r="N58"/>
      <c r="O58"/>
      <c r="P58"/>
      <c r="R58"/>
      <c r="S58"/>
      <c r="T58"/>
      <c r="U58" s="62"/>
      <c r="V58" s="62"/>
      <c r="W58" s="62"/>
      <c r="X58" s="62"/>
      <c r="Y58" s="62"/>
      <c r="Z58" s="62"/>
      <c r="AA58" s="62"/>
      <c r="AB58" s="62"/>
      <c r="AC58" s="62"/>
      <c r="AD58" s="62"/>
    </row>
    <row r="59" spans="3:30" x14ac:dyDescent="0.25">
      <c r="C59" s="90"/>
      <c r="F59" s="1"/>
      <c r="G59" s="1"/>
      <c r="H59" s="1"/>
      <c r="L59"/>
      <c r="M59"/>
      <c r="N59"/>
      <c r="O59"/>
      <c r="P59"/>
      <c r="R59"/>
      <c r="S59"/>
      <c r="T59"/>
      <c r="U59" s="62"/>
      <c r="V59" s="62"/>
      <c r="W59" s="62"/>
      <c r="X59" s="62"/>
      <c r="Y59" s="62"/>
      <c r="Z59" s="62"/>
      <c r="AA59" s="62"/>
      <c r="AB59" s="62"/>
      <c r="AC59" s="62"/>
      <c r="AD59" s="62"/>
    </row>
    <row r="60" spans="3:30" x14ac:dyDescent="0.25">
      <c r="C60" s="90"/>
      <c r="F60" s="1"/>
      <c r="G60" s="1"/>
      <c r="H60" s="1"/>
      <c r="L60"/>
      <c r="M60"/>
      <c r="N60"/>
      <c r="O60"/>
      <c r="P60"/>
      <c r="R60"/>
      <c r="S60"/>
      <c r="T60"/>
      <c r="U60" s="62"/>
      <c r="V60" s="62"/>
      <c r="W60" s="62"/>
      <c r="X60" s="62"/>
      <c r="Y60" s="62"/>
      <c r="Z60" s="62"/>
      <c r="AA60" s="62"/>
      <c r="AB60" s="62"/>
      <c r="AC60" s="62"/>
      <c r="AD60" s="62"/>
    </row>
    <row r="61" spans="3:30" x14ac:dyDescent="0.25">
      <c r="C61" s="90"/>
      <c r="F61" s="1"/>
      <c r="G61" s="1"/>
      <c r="H61" s="1"/>
      <c r="L61"/>
      <c r="M61"/>
      <c r="N61"/>
      <c r="O61"/>
      <c r="P61"/>
      <c r="R61"/>
      <c r="S61"/>
      <c r="T61"/>
      <c r="U61" s="62"/>
      <c r="V61" s="62"/>
      <c r="W61" s="62"/>
      <c r="X61" s="62"/>
      <c r="Y61" s="62"/>
      <c r="Z61" s="62"/>
      <c r="AA61" s="62"/>
      <c r="AB61" s="62"/>
      <c r="AC61" s="62"/>
      <c r="AD61" s="62"/>
    </row>
    <row r="62" spans="3:30" x14ac:dyDescent="0.25">
      <c r="C62" s="90"/>
      <c r="F62" s="1"/>
      <c r="G62" s="1"/>
      <c r="H62" s="1"/>
      <c r="L62"/>
      <c r="M62"/>
      <c r="N62"/>
      <c r="O62"/>
      <c r="P62"/>
      <c r="R62"/>
      <c r="S62"/>
      <c r="T62"/>
      <c r="U62" s="62"/>
      <c r="V62" s="62"/>
      <c r="W62" s="62"/>
      <c r="X62" s="62"/>
      <c r="Y62" s="62"/>
      <c r="Z62" s="62"/>
      <c r="AA62" s="62"/>
      <c r="AB62" s="62"/>
      <c r="AC62" s="62"/>
      <c r="AD62" s="62"/>
    </row>
    <row r="63" spans="3:30" x14ac:dyDescent="0.25">
      <c r="C63" s="90"/>
      <c r="F63" s="1"/>
      <c r="G63" s="1"/>
      <c r="H63" s="1"/>
      <c r="L63"/>
      <c r="M63"/>
      <c r="N63"/>
      <c r="O63"/>
      <c r="P63"/>
      <c r="R63"/>
      <c r="S63"/>
      <c r="T63"/>
      <c r="U63" s="62"/>
      <c r="V63" s="62"/>
      <c r="W63" s="62"/>
      <c r="X63" s="62"/>
      <c r="Y63" s="62"/>
      <c r="Z63" s="62"/>
      <c r="AA63" s="62"/>
      <c r="AB63" s="62"/>
      <c r="AC63" s="62"/>
      <c r="AD63" s="62"/>
    </row>
    <row r="64" spans="3:30" x14ac:dyDescent="0.25">
      <c r="C64" s="90"/>
      <c r="F64" s="1"/>
      <c r="G64" s="1"/>
      <c r="H64" s="1"/>
      <c r="L64"/>
      <c r="M64"/>
      <c r="N64"/>
      <c r="O64"/>
      <c r="P64"/>
      <c r="R64"/>
      <c r="S64"/>
      <c r="T64"/>
      <c r="U64" s="62"/>
      <c r="V64" s="62"/>
      <c r="W64" s="62"/>
      <c r="X64" s="62"/>
      <c r="Y64" s="62"/>
      <c r="Z64" s="62"/>
      <c r="AA64" s="62"/>
      <c r="AB64" s="62"/>
      <c r="AC64" s="62"/>
      <c r="AD64" s="62"/>
    </row>
    <row r="65" spans="3:30" x14ac:dyDescent="0.25">
      <c r="C65" s="90"/>
      <c r="F65" s="1"/>
      <c r="G65" s="1"/>
      <c r="H65" s="1"/>
      <c r="L65"/>
      <c r="M65"/>
      <c r="N65"/>
      <c r="O65"/>
      <c r="P65"/>
      <c r="R65"/>
      <c r="S65"/>
      <c r="T65"/>
      <c r="U65" s="62"/>
      <c r="V65" s="62"/>
      <c r="W65" s="62"/>
      <c r="X65" s="62"/>
      <c r="Y65" s="62"/>
      <c r="Z65" s="62"/>
      <c r="AA65" s="62"/>
      <c r="AB65" s="62"/>
      <c r="AC65" s="62"/>
      <c r="AD65" s="62"/>
    </row>
    <row r="66" spans="3:30" x14ac:dyDescent="0.25">
      <c r="C66" s="90"/>
      <c r="F66" s="1"/>
      <c r="G66" s="1"/>
      <c r="H66" s="1"/>
      <c r="L66"/>
      <c r="M66"/>
      <c r="N66"/>
      <c r="O66"/>
      <c r="P66"/>
      <c r="R66"/>
      <c r="S66"/>
      <c r="T66"/>
      <c r="U66" s="62"/>
      <c r="V66" s="62"/>
      <c r="W66" s="62"/>
      <c r="X66" s="62"/>
      <c r="Y66" s="62"/>
      <c r="Z66" s="62"/>
      <c r="AA66" s="62"/>
      <c r="AB66" s="62"/>
      <c r="AC66" s="62"/>
      <c r="AD66" s="62"/>
    </row>
    <row r="67" spans="3:30" x14ac:dyDescent="0.25">
      <c r="C67" s="90"/>
      <c r="F67" s="1"/>
      <c r="G67" s="1"/>
      <c r="H67" s="1"/>
      <c r="L67"/>
      <c r="M67"/>
      <c r="N67"/>
      <c r="O67"/>
      <c r="P67"/>
      <c r="R67"/>
      <c r="S67"/>
      <c r="T67"/>
      <c r="U67" s="62"/>
      <c r="V67" s="62"/>
      <c r="W67" s="62"/>
      <c r="X67" s="62"/>
      <c r="Y67" s="62"/>
      <c r="Z67" s="62"/>
      <c r="AA67" s="62"/>
      <c r="AB67" s="62"/>
      <c r="AC67" s="62"/>
      <c r="AD67" s="62"/>
    </row>
    <row r="68" spans="3:30" x14ac:dyDescent="0.25">
      <c r="C68" s="90"/>
      <c r="F68" s="1"/>
      <c r="G68" s="1"/>
      <c r="H68" s="1"/>
      <c r="L68"/>
      <c r="M68"/>
      <c r="N68"/>
      <c r="O68"/>
      <c r="P68"/>
      <c r="R68"/>
      <c r="S68"/>
      <c r="T68"/>
      <c r="U68" s="62"/>
      <c r="V68" s="62"/>
      <c r="W68" s="62"/>
      <c r="X68" s="62"/>
      <c r="Y68" s="62"/>
      <c r="Z68" s="62"/>
      <c r="AA68" s="62"/>
      <c r="AB68" s="62"/>
      <c r="AC68" s="62"/>
      <c r="AD68" s="62"/>
    </row>
    <row r="69" spans="3:30" x14ac:dyDescent="0.25">
      <c r="C69" s="90"/>
      <c r="F69" s="1"/>
      <c r="G69" s="1"/>
      <c r="H69" s="1"/>
      <c r="L69"/>
      <c r="M69"/>
      <c r="N69"/>
      <c r="O69"/>
      <c r="P69"/>
      <c r="R69"/>
      <c r="S69"/>
      <c r="T69"/>
      <c r="U69" s="62"/>
      <c r="V69" s="62"/>
      <c r="W69" s="62"/>
      <c r="X69" s="62"/>
      <c r="Y69" s="62"/>
      <c r="Z69" s="62"/>
      <c r="AA69" s="62"/>
      <c r="AB69" s="62"/>
      <c r="AC69" s="62"/>
      <c r="AD69" s="62"/>
    </row>
    <row r="70" spans="3:30" x14ac:dyDescent="0.25">
      <c r="C70" s="90"/>
      <c r="F70" s="1"/>
      <c r="G70" s="1"/>
      <c r="H70" s="1"/>
      <c r="L70"/>
      <c r="M70"/>
      <c r="N70"/>
      <c r="O70"/>
      <c r="P70"/>
      <c r="R70"/>
      <c r="S70"/>
      <c r="T70"/>
      <c r="U70" s="62"/>
      <c r="V70" s="62"/>
      <c r="W70" s="62"/>
      <c r="X70" s="62"/>
      <c r="Y70" s="62"/>
      <c r="Z70" s="62"/>
      <c r="AA70" s="62"/>
      <c r="AB70" s="62"/>
      <c r="AC70" s="62"/>
      <c r="AD70" s="62"/>
    </row>
    <row r="71" spans="3:30" x14ac:dyDescent="0.25">
      <c r="C71" s="90"/>
      <c r="F71" s="1"/>
      <c r="G71" s="1"/>
      <c r="H71" s="1"/>
      <c r="L71"/>
      <c r="M71"/>
      <c r="N71"/>
      <c r="O71"/>
      <c r="P71"/>
      <c r="R71"/>
      <c r="S71"/>
      <c r="T71"/>
      <c r="U71" s="62"/>
      <c r="V71" s="62"/>
      <c r="W71" s="62"/>
      <c r="X71" s="62"/>
      <c r="Y71" s="62"/>
      <c r="Z71" s="62"/>
      <c r="AA71" s="62"/>
      <c r="AB71" s="62"/>
      <c r="AC71" s="62"/>
      <c r="AD71" s="62"/>
    </row>
    <row r="72" spans="3:30" x14ac:dyDescent="0.25">
      <c r="C72" s="90"/>
      <c r="F72" s="1"/>
      <c r="G72" s="1"/>
      <c r="H72" s="1"/>
      <c r="L72"/>
      <c r="M72"/>
      <c r="N72"/>
      <c r="O72"/>
      <c r="P72"/>
      <c r="R72"/>
      <c r="S72"/>
      <c r="T72"/>
      <c r="U72" s="62"/>
      <c r="V72" s="62"/>
      <c r="W72" s="62"/>
      <c r="X72" s="62"/>
      <c r="Y72" s="62"/>
      <c r="Z72" s="62"/>
      <c r="AA72" s="62"/>
      <c r="AB72" s="62"/>
      <c r="AC72" s="62"/>
      <c r="AD72" s="62"/>
    </row>
    <row r="73" spans="3:30" x14ac:dyDescent="0.25">
      <c r="C73" s="90"/>
      <c r="F73" s="1"/>
      <c r="G73" s="1"/>
      <c r="H73" s="1"/>
      <c r="L73"/>
      <c r="M73"/>
      <c r="N73"/>
      <c r="O73"/>
      <c r="P73"/>
      <c r="R73"/>
      <c r="S73"/>
      <c r="T73"/>
      <c r="U73" s="62"/>
      <c r="V73" s="62"/>
      <c r="W73" s="62"/>
      <c r="X73" s="62"/>
      <c r="Y73" s="62"/>
      <c r="Z73" s="62"/>
      <c r="AA73" s="62"/>
      <c r="AB73" s="62"/>
      <c r="AC73" s="62"/>
      <c r="AD73" s="62"/>
    </row>
    <row r="74" spans="3:30" x14ac:dyDescent="0.25">
      <c r="C74" s="90"/>
      <c r="F74" s="1"/>
      <c r="G74" s="1"/>
      <c r="H74" s="1"/>
      <c r="L74"/>
      <c r="M74"/>
      <c r="N74"/>
      <c r="O74"/>
      <c r="P74"/>
      <c r="R74"/>
      <c r="S74"/>
      <c r="T74"/>
      <c r="U74" s="62"/>
      <c r="V74" s="62"/>
      <c r="W74" s="62"/>
      <c r="X74" s="62"/>
      <c r="Y74" s="62"/>
      <c r="Z74" s="62"/>
      <c r="AA74" s="62"/>
      <c r="AB74" s="62"/>
      <c r="AC74" s="62"/>
      <c r="AD74" s="62"/>
    </row>
    <row r="75" spans="3:30" x14ac:dyDescent="0.25">
      <c r="C75" s="90"/>
      <c r="F75" s="1"/>
      <c r="G75" s="1"/>
      <c r="H75" s="1"/>
      <c r="L75"/>
      <c r="M75"/>
      <c r="N75"/>
      <c r="O75"/>
      <c r="P75"/>
      <c r="R75"/>
      <c r="S75"/>
      <c r="T75"/>
      <c r="U75" s="62"/>
      <c r="V75" s="62"/>
      <c r="W75" s="62"/>
      <c r="X75" s="62"/>
      <c r="Y75" s="62"/>
      <c r="Z75" s="62"/>
      <c r="AA75" s="62"/>
      <c r="AB75" s="62"/>
      <c r="AC75" s="62"/>
      <c r="AD75" s="62"/>
    </row>
    <row r="76" spans="3:30" x14ac:dyDescent="0.25">
      <c r="C76" s="90"/>
      <c r="F76" s="1"/>
      <c r="G76" s="1"/>
      <c r="H76" s="1"/>
      <c r="L76"/>
      <c r="M76"/>
      <c r="N76"/>
      <c r="O76"/>
      <c r="P76"/>
      <c r="R76"/>
      <c r="S76"/>
      <c r="T76"/>
      <c r="U76" s="62"/>
      <c r="V76" s="62"/>
      <c r="W76" s="62"/>
      <c r="X76" s="62"/>
      <c r="Y76" s="62"/>
      <c r="Z76" s="62"/>
      <c r="AA76" s="62"/>
      <c r="AB76" s="62"/>
      <c r="AC76" s="62"/>
      <c r="AD76" s="62"/>
    </row>
    <row r="77" spans="3:30" x14ac:dyDescent="0.25">
      <c r="C77" s="90"/>
      <c r="F77" s="1"/>
      <c r="G77" s="1"/>
      <c r="H77" s="1"/>
      <c r="L77"/>
      <c r="M77"/>
      <c r="N77"/>
      <c r="O77"/>
      <c r="P77"/>
      <c r="R77"/>
      <c r="S77"/>
      <c r="T77"/>
      <c r="U77" s="62"/>
      <c r="V77" s="62"/>
      <c r="W77" s="62"/>
      <c r="X77" s="62"/>
      <c r="Y77" s="62"/>
      <c r="Z77" s="62"/>
      <c r="AA77" s="62"/>
      <c r="AB77" s="62"/>
      <c r="AC77" s="62"/>
      <c r="AD77" s="62"/>
    </row>
    <row r="78" spans="3:30" x14ac:dyDescent="0.25">
      <c r="C78" s="90"/>
      <c r="F78" s="1"/>
      <c r="G78" s="1"/>
      <c r="H78" s="1"/>
      <c r="L78"/>
      <c r="M78"/>
      <c r="N78"/>
      <c r="O78"/>
      <c r="P78"/>
      <c r="R78"/>
      <c r="S78"/>
      <c r="T78"/>
      <c r="U78" s="62"/>
      <c r="V78" s="62"/>
      <c r="W78" s="62"/>
      <c r="X78" s="62"/>
      <c r="Y78" s="62"/>
      <c r="Z78" s="62"/>
      <c r="AA78" s="62"/>
      <c r="AB78" s="62"/>
      <c r="AC78" s="62"/>
      <c r="AD78" s="62"/>
    </row>
    <row r="79" spans="3:30" x14ac:dyDescent="0.25">
      <c r="C79" s="90"/>
      <c r="F79" s="1"/>
      <c r="G79" s="1"/>
      <c r="H79" s="1"/>
      <c r="L79"/>
      <c r="M79"/>
      <c r="N79"/>
      <c r="O79"/>
      <c r="P79"/>
      <c r="R79"/>
      <c r="S79"/>
      <c r="T79"/>
      <c r="U79" s="62"/>
      <c r="V79" s="62"/>
      <c r="W79" s="62"/>
      <c r="X79" s="62"/>
      <c r="Y79" s="62"/>
      <c r="Z79" s="62"/>
      <c r="AA79" s="62"/>
      <c r="AB79" s="62"/>
      <c r="AC79" s="62"/>
      <c r="AD79" s="62"/>
    </row>
    <row r="80" spans="3:30" x14ac:dyDescent="0.25">
      <c r="C80" s="90"/>
      <c r="F80" s="1"/>
      <c r="G80" s="1"/>
      <c r="H80" s="1"/>
      <c r="L80"/>
      <c r="M80"/>
      <c r="N80"/>
      <c r="O80"/>
      <c r="P80"/>
      <c r="R80"/>
      <c r="S80"/>
      <c r="T80"/>
      <c r="U80" s="62"/>
      <c r="V80" s="62"/>
      <c r="W80" s="62"/>
      <c r="X80" s="62"/>
      <c r="Y80" s="62"/>
      <c r="Z80" s="62"/>
      <c r="AA80" s="62"/>
      <c r="AB80" s="62"/>
      <c r="AC80" s="62"/>
      <c r="AD80" s="62"/>
    </row>
    <row r="81" spans="3:30" x14ac:dyDescent="0.25">
      <c r="C81" s="90"/>
      <c r="F81" s="1"/>
      <c r="G81" s="1"/>
      <c r="H81" s="1"/>
      <c r="L81"/>
      <c r="M81"/>
      <c r="N81"/>
      <c r="O81"/>
      <c r="P81"/>
      <c r="R81"/>
      <c r="S81"/>
      <c r="T81"/>
      <c r="U81" s="62"/>
      <c r="V81" s="62"/>
      <c r="W81" s="62"/>
      <c r="X81" s="62"/>
      <c r="Y81" s="62"/>
      <c r="Z81" s="62"/>
      <c r="AA81" s="62"/>
      <c r="AB81" s="62"/>
      <c r="AC81" s="62"/>
      <c r="AD81" s="62"/>
    </row>
    <row r="82" spans="3:30" x14ac:dyDescent="0.25">
      <c r="C82" s="90"/>
      <c r="F82" s="1"/>
      <c r="G82" s="1"/>
      <c r="H82" s="1"/>
      <c r="L82"/>
      <c r="M82"/>
      <c r="N82"/>
      <c r="O82"/>
      <c r="P82"/>
      <c r="R82"/>
      <c r="S82"/>
      <c r="T82"/>
      <c r="U82" s="62"/>
      <c r="V82" s="62"/>
      <c r="W82" s="62"/>
      <c r="X82" s="62"/>
      <c r="Y82" s="62"/>
      <c r="Z82" s="62"/>
      <c r="AA82" s="62"/>
      <c r="AB82" s="62"/>
      <c r="AC82" s="62"/>
      <c r="AD82" s="62"/>
    </row>
    <row r="83" spans="3:30" x14ac:dyDescent="0.25">
      <c r="C83" s="90"/>
      <c r="F83" s="1"/>
      <c r="G83" s="1"/>
      <c r="H83" s="1"/>
      <c r="L83"/>
      <c r="M83"/>
      <c r="N83"/>
      <c r="O83"/>
      <c r="P83"/>
      <c r="R83"/>
      <c r="S83"/>
      <c r="T83"/>
      <c r="U83" s="62"/>
      <c r="V83" s="62"/>
      <c r="W83" s="62"/>
      <c r="X83" s="62"/>
      <c r="Y83" s="62"/>
      <c r="Z83" s="62"/>
      <c r="AA83" s="62"/>
      <c r="AB83" s="62"/>
      <c r="AC83" s="62"/>
      <c r="AD83" s="62"/>
    </row>
    <row r="84" spans="3:30" x14ac:dyDescent="0.25">
      <c r="C84" s="90"/>
      <c r="F84" s="1"/>
      <c r="G84" s="1"/>
      <c r="H84" s="1"/>
      <c r="L84"/>
      <c r="M84"/>
      <c r="N84"/>
      <c r="O84"/>
      <c r="P84"/>
      <c r="R84"/>
      <c r="S84"/>
      <c r="T84"/>
      <c r="U84" s="62"/>
      <c r="V84" s="62"/>
      <c r="W84" s="62"/>
      <c r="X84" s="62"/>
      <c r="Y84" s="62"/>
      <c r="Z84" s="62"/>
      <c r="AA84" s="62"/>
      <c r="AB84" s="62"/>
      <c r="AC84" s="62"/>
      <c r="AD84" s="62"/>
    </row>
    <row r="85" spans="3:30" x14ac:dyDescent="0.25">
      <c r="C85" s="90"/>
      <c r="F85" s="1"/>
      <c r="G85" s="1"/>
      <c r="H85" s="1"/>
      <c r="L85"/>
      <c r="M85"/>
      <c r="N85"/>
      <c r="O85"/>
      <c r="P85"/>
      <c r="R85"/>
      <c r="S85"/>
      <c r="T85"/>
      <c r="U85" s="62"/>
      <c r="V85" s="62"/>
      <c r="W85" s="62"/>
      <c r="X85" s="62"/>
      <c r="Y85" s="62"/>
      <c r="Z85" s="62"/>
      <c r="AA85" s="62"/>
      <c r="AB85" s="62"/>
      <c r="AC85" s="62"/>
      <c r="AD85" s="62"/>
    </row>
    <row r="86" spans="3:30" x14ac:dyDescent="0.25">
      <c r="C86" s="90"/>
      <c r="F86" s="1"/>
      <c r="G86" s="1"/>
      <c r="H86" s="1"/>
      <c r="L86"/>
      <c r="M86"/>
      <c r="N86"/>
      <c r="O86"/>
      <c r="P86"/>
      <c r="R86"/>
      <c r="S86"/>
      <c r="T86"/>
      <c r="U86" s="62"/>
      <c r="V86" s="62"/>
      <c r="W86" s="62"/>
      <c r="X86" s="62"/>
      <c r="Y86" s="62"/>
      <c r="Z86" s="62"/>
      <c r="AA86" s="62"/>
      <c r="AB86" s="62"/>
      <c r="AC86" s="62"/>
      <c r="AD86" s="62"/>
    </row>
    <row r="87" spans="3:30" x14ac:dyDescent="0.25">
      <c r="C87" s="90"/>
      <c r="F87" s="1"/>
      <c r="G87" s="1"/>
      <c r="H87" s="1"/>
      <c r="L87"/>
      <c r="M87"/>
      <c r="N87"/>
      <c r="O87"/>
      <c r="P87"/>
      <c r="R87"/>
      <c r="S87"/>
      <c r="T87"/>
      <c r="U87" s="62"/>
      <c r="V87" s="62"/>
      <c r="W87" s="62"/>
      <c r="X87" s="62"/>
      <c r="Y87" s="62"/>
      <c r="Z87" s="62"/>
      <c r="AA87" s="62"/>
      <c r="AB87" s="62"/>
      <c r="AC87" s="62"/>
      <c r="AD87" s="62"/>
    </row>
    <row r="88" spans="3:30" x14ac:dyDescent="0.25">
      <c r="C88" s="90"/>
      <c r="F88" s="1"/>
      <c r="G88" s="1"/>
      <c r="H88" s="1"/>
      <c r="L88"/>
      <c r="M88"/>
      <c r="N88"/>
      <c r="O88"/>
      <c r="P88"/>
      <c r="R88"/>
      <c r="S88"/>
      <c r="T88"/>
      <c r="U88" s="62"/>
      <c r="V88" s="62"/>
      <c r="W88" s="62"/>
      <c r="X88" s="62"/>
      <c r="Y88" s="62"/>
      <c r="Z88" s="62"/>
      <c r="AA88" s="62"/>
      <c r="AB88" s="62"/>
      <c r="AC88" s="62"/>
      <c r="AD88" s="62"/>
    </row>
    <row r="89" spans="3:30" x14ac:dyDescent="0.25">
      <c r="C89" s="90"/>
      <c r="F89" s="1"/>
      <c r="G89" s="1"/>
      <c r="H89" s="1"/>
      <c r="L89"/>
      <c r="M89"/>
      <c r="N89"/>
      <c r="O89"/>
      <c r="P89"/>
      <c r="R89"/>
      <c r="S89"/>
      <c r="T89"/>
      <c r="U89" s="62"/>
      <c r="V89" s="62"/>
      <c r="W89" s="62"/>
      <c r="X89" s="62"/>
      <c r="Y89" s="62"/>
      <c r="Z89" s="62"/>
      <c r="AA89" s="62"/>
      <c r="AB89" s="62"/>
      <c r="AC89" s="62"/>
      <c r="AD89" s="62"/>
    </row>
    <row r="90" spans="3:30" x14ac:dyDescent="0.25">
      <c r="C90" s="90"/>
      <c r="F90" s="1"/>
      <c r="G90" s="1"/>
      <c r="H90" s="1"/>
      <c r="L90"/>
      <c r="M90"/>
      <c r="N90"/>
      <c r="O90"/>
      <c r="P90"/>
      <c r="R90"/>
      <c r="S90"/>
      <c r="T90"/>
      <c r="U90" s="62"/>
      <c r="V90" s="62"/>
      <c r="W90" s="62"/>
      <c r="X90" s="62"/>
      <c r="Y90" s="62"/>
      <c r="Z90" s="62"/>
      <c r="AA90" s="62"/>
      <c r="AB90" s="62"/>
      <c r="AC90" s="62"/>
      <c r="AD90" s="62"/>
    </row>
    <row r="91" spans="3:30" x14ac:dyDescent="0.25">
      <c r="C91" s="90"/>
      <c r="F91" s="1"/>
      <c r="G91" s="1"/>
      <c r="H91" s="1"/>
      <c r="L91"/>
      <c r="M91"/>
      <c r="N91"/>
      <c r="O91"/>
      <c r="P91"/>
      <c r="R91"/>
      <c r="S91"/>
      <c r="T91"/>
      <c r="U91" s="62"/>
      <c r="V91" s="62"/>
      <c r="W91" s="62"/>
      <c r="X91" s="62"/>
      <c r="Y91" s="62"/>
      <c r="Z91" s="62"/>
      <c r="AA91" s="62"/>
      <c r="AB91" s="62"/>
      <c r="AC91" s="62"/>
      <c r="AD91" s="62"/>
    </row>
    <row r="92" spans="3:30" x14ac:dyDescent="0.25">
      <c r="C92" s="90"/>
      <c r="F92" s="1"/>
      <c r="G92" s="1"/>
      <c r="H92" s="1"/>
      <c r="L92"/>
      <c r="M92"/>
      <c r="N92"/>
      <c r="O92"/>
      <c r="P92"/>
      <c r="R92"/>
      <c r="S92"/>
      <c r="T92"/>
      <c r="U92" s="62"/>
      <c r="V92" s="62"/>
      <c r="W92" s="62"/>
      <c r="X92" s="62"/>
      <c r="Y92" s="62"/>
      <c r="Z92" s="62"/>
      <c r="AA92" s="62"/>
      <c r="AB92" s="62"/>
      <c r="AC92" s="62"/>
      <c r="AD92" s="62"/>
    </row>
    <row r="93" spans="3:30" x14ac:dyDescent="0.25">
      <c r="C93" s="90"/>
      <c r="F93" s="1"/>
      <c r="G93" s="1"/>
      <c r="H93" s="1"/>
      <c r="L93"/>
      <c r="M93"/>
      <c r="N93"/>
      <c r="O93"/>
      <c r="P93"/>
      <c r="R93"/>
      <c r="S93"/>
      <c r="T93"/>
      <c r="U93" s="62"/>
      <c r="V93" s="62"/>
      <c r="W93" s="62"/>
      <c r="X93" s="62"/>
      <c r="Y93" s="62"/>
      <c r="Z93" s="62"/>
      <c r="AA93" s="62"/>
      <c r="AB93" s="62"/>
      <c r="AC93" s="62"/>
      <c r="AD93" s="62"/>
    </row>
    <row r="94" spans="3:30" x14ac:dyDescent="0.25">
      <c r="C94" s="90"/>
      <c r="F94" s="1"/>
      <c r="G94" s="1"/>
      <c r="H94" s="1"/>
      <c r="L94"/>
      <c r="M94"/>
      <c r="N94"/>
      <c r="O94"/>
      <c r="P94"/>
      <c r="R94"/>
      <c r="S94"/>
      <c r="T94"/>
      <c r="U94" s="62"/>
      <c r="V94" s="62"/>
      <c r="W94" s="62"/>
      <c r="X94" s="62"/>
      <c r="Y94" s="62"/>
      <c r="Z94" s="62"/>
      <c r="AA94" s="62"/>
      <c r="AB94" s="62"/>
      <c r="AC94" s="62"/>
      <c r="AD94" s="62"/>
    </row>
    <row r="95" spans="3:30" x14ac:dyDescent="0.25">
      <c r="C95" s="90"/>
      <c r="F95" s="1"/>
      <c r="G95" s="1"/>
      <c r="H95" s="1"/>
      <c r="L95"/>
      <c r="M95"/>
      <c r="N95"/>
      <c r="O95"/>
      <c r="P95"/>
      <c r="R95"/>
      <c r="S95"/>
      <c r="T95"/>
      <c r="U95" s="62"/>
      <c r="V95" s="62"/>
      <c r="W95" s="62"/>
      <c r="X95" s="62"/>
      <c r="Y95" s="62"/>
      <c r="Z95" s="62"/>
      <c r="AA95" s="62"/>
      <c r="AB95" s="62"/>
      <c r="AC95" s="62"/>
      <c r="AD95" s="62"/>
    </row>
    <row r="96" spans="3:30" x14ac:dyDescent="0.25">
      <c r="C96" s="90"/>
      <c r="F96" s="1"/>
      <c r="G96" s="1"/>
      <c r="H96" s="1"/>
      <c r="L96"/>
      <c r="M96"/>
      <c r="N96"/>
      <c r="O96"/>
      <c r="P96"/>
      <c r="R96"/>
      <c r="S96"/>
      <c r="T96"/>
      <c r="U96" s="62"/>
      <c r="V96" s="62"/>
      <c r="W96" s="62"/>
      <c r="X96" s="62"/>
      <c r="Y96" s="62"/>
      <c r="Z96" s="62"/>
      <c r="AA96" s="62"/>
      <c r="AB96" s="62"/>
      <c r="AC96" s="62"/>
      <c r="AD96" s="62"/>
    </row>
    <row r="97" spans="3:30" x14ac:dyDescent="0.25">
      <c r="C97" s="90"/>
      <c r="F97" s="1"/>
      <c r="G97" s="1"/>
      <c r="H97" s="1"/>
      <c r="L97"/>
      <c r="M97"/>
      <c r="N97"/>
      <c r="O97"/>
      <c r="P97"/>
      <c r="R97"/>
      <c r="S97"/>
      <c r="T97"/>
      <c r="U97" s="62"/>
      <c r="V97" s="62"/>
      <c r="W97" s="62"/>
      <c r="X97" s="62"/>
      <c r="Y97" s="62"/>
      <c r="Z97" s="62"/>
      <c r="AA97" s="62"/>
      <c r="AB97" s="62"/>
      <c r="AC97" s="62"/>
      <c r="AD97" s="62"/>
    </row>
    <row r="98" spans="3:30" x14ac:dyDescent="0.25">
      <c r="C98" s="90"/>
      <c r="F98" s="1"/>
      <c r="G98" s="1"/>
      <c r="H98" s="1"/>
      <c r="L98"/>
      <c r="M98"/>
      <c r="N98"/>
      <c r="O98"/>
      <c r="P98"/>
      <c r="R98"/>
      <c r="S98"/>
      <c r="T98"/>
      <c r="U98" s="62"/>
      <c r="V98" s="62"/>
      <c r="W98" s="62"/>
      <c r="X98" s="62"/>
      <c r="Y98" s="62"/>
      <c r="Z98" s="62"/>
      <c r="AA98" s="62"/>
      <c r="AB98" s="62"/>
      <c r="AC98" s="62"/>
      <c r="AD98" s="62"/>
    </row>
    <row r="99" spans="3:30" x14ac:dyDescent="0.25">
      <c r="C99" s="90"/>
      <c r="F99" s="1"/>
      <c r="G99" s="1"/>
      <c r="H99" s="1"/>
      <c r="L99"/>
      <c r="M99"/>
      <c r="N99"/>
      <c r="O99"/>
      <c r="P99"/>
      <c r="R99"/>
      <c r="S99"/>
      <c r="T99"/>
      <c r="U99" s="62"/>
      <c r="V99" s="62"/>
      <c r="W99" s="62"/>
      <c r="X99" s="62"/>
      <c r="Y99" s="62"/>
      <c r="Z99" s="62"/>
      <c r="AA99" s="62"/>
      <c r="AB99" s="62"/>
      <c r="AC99" s="62"/>
      <c r="AD99" s="62"/>
    </row>
    <row r="100" spans="3:30" x14ac:dyDescent="0.25">
      <c r="C100" s="90"/>
      <c r="F100" s="1"/>
      <c r="G100" s="1"/>
      <c r="H100" s="1"/>
      <c r="L100"/>
      <c r="M100"/>
      <c r="N100"/>
      <c r="O100"/>
      <c r="P100"/>
      <c r="R100"/>
      <c r="S100"/>
      <c r="T100"/>
      <c r="U100" s="62"/>
      <c r="V100" s="62"/>
      <c r="W100" s="62"/>
      <c r="X100" s="62"/>
      <c r="Y100" s="62"/>
      <c r="Z100" s="62"/>
      <c r="AA100" s="62"/>
      <c r="AB100" s="62"/>
      <c r="AC100" s="62"/>
      <c r="AD100" s="62"/>
    </row>
    <row r="101" spans="3:30" x14ac:dyDescent="0.25">
      <c r="C101" s="90"/>
      <c r="F101" s="1"/>
      <c r="G101" s="1"/>
      <c r="H101" s="1"/>
      <c r="L101"/>
      <c r="M101"/>
      <c r="N101"/>
      <c r="O101"/>
      <c r="P101"/>
      <c r="R101"/>
      <c r="S101"/>
      <c r="T101"/>
      <c r="U101" s="62"/>
      <c r="V101" s="62"/>
      <c r="W101" s="62"/>
      <c r="X101" s="62"/>
      <c r="Y101" s="62"/>
      <c r="Z101" s="62"/>
      <c r="AA101" s="62"/>
      <c r="AB101" s="62"/>
      <c r="AC101" s="62"/>
      <c r="AD101" s="62"/>
    </row>
    <row r="102" spans="3:30" x14ac:dyDescent="0.25">
      <c r="C102" s="90"/>
      <c r="F102" s="1"/>
      <c r="G102" s="1"/>
      <c r="H102" s="1"/>
      <c r="L102"/>
      <c r="M102"/>
      <c r="N102"/>
      <c r="O102"/>
      <c r="P102"/>
      <c r="R102"/>
      <c r="S102"/>
      <c r="T102"/>
      <c r="U102" s="62"/>
      <c r="V102" s="62"/>
      <c r="W102" s="62"/>
      <c r="X102" s="62"/>
      <c r="Y102" s="62"/>
      <c r="Z102" s="62"/>
      <c r="AA102" s="62"/>
      <c r="AB102" s="62"/>
      <c r="AC102" s="62"/>
      <c r="AD102" s="62"/>
    </row>
    <row r="103" spans="3:30" x14ac:dyDescent="0.25">
      <c r="C103" s="90"/>
      <c r="F103" s="1"/>
      <c r="G103" s="1"/>
      <c r="H103" s="1"/>
      <c r="L103"/>
      <c r="M103"/>
      <c r="N103"/>
      <c r="O103"/>
      <c r="P103"/>
      <c r="R103"/>
      <c r="S103"/>
      <c r="T103"/>
      <c r="U103" s="62"/>
      <c r="V103" s="62"/>
      <c r="W103" s="62"/>
      <c r="X103" s="62"/>
      <c r="Y103" s="62"/>
      <c r="Z103" s="62"/>
      <c r="AA103" s="62"/>
      <c r="AB103" s="62"/>
      <c r="AC103" s="62"/>
      <c r="AD103" s="62"/>
    </row>
    <row r="104" spans="3:30" x14ac:dyDescent="0.25">
      <c r="C104" s="90"/>
      <c r="F104" s="1"/>
      <c r="G104" s="1"/>
      <c r="H104" s="1"/>
      <c r="L104"/>
      <c r="M104"/>
      <c r="N104"/>
      <c r="O104"/>
      <c r="P104"/>
      <c r="R104"/>
      <c r="S104"/>
      <c r="T104"/>
      <c r="U104" s="62"/>
      <c r="V104" s="62"/>
      <c r="W104" s="62"/>
      <c r="X104" s="62"/>
      <c r="Y104" s="62"/>
      <c r="Z104" s="62"/>
      <c r="AA104" s="62"/>
      <c r="AB104" s="62"/>
      <c r="AC104" s="62"/>
      <c r="AD104" s="62"/>
    </row>
    <row r="105" spans="3:30" x14ac:dyDescent="0.25">
      <c r="C105" s="90"/>
      <c r="F105" s="1"/>
      <c r="G105" s="1"/>
      <c r="H105" s="1"/>
      <c r="L105"/>
      <c r="M105"/>
      <c r="N105"/>
      <c r="O105"/>
      <c r="P105"/>
      <c r="R105"/>
      <c r="S105"/>
      <c r="T105"/>
      <c r="U105" s="62"/>
      <c r="V105" s="62"/>
      <c r="W105" s="62"/>
      <c r="X105" s="62"/>
      <c r="Y105" s="62"/>
      <c r="Z105" s="62"/>
      <c r="AA105" s="62"/>
      <c r="AB105" s="62"/>
      <c r="AC105" s="62"/>
      <c r="AD105" s="62"/>
    </row>
    <row r="106" spans="3:30" x14ac:dyDescent="0.25">
      <c r="C106" s="90"/>
      <c r="F106" s="1"/>
      <c r="G106" s="1"/>
      <c r="H106" s="1"/>
      <c r="L106"/>
      <c r="M106"/>
      <c r="N106"/>
      <c r="O106"/>
      <c r="P106"/>
      <c r="R106"/>
      <c r="S106"/>
      <c r="T106"/>
      <c r="U106" s="62"/>
      <c r="V106" s="62"/>
      <c r="W106" s="62"/>
      <c r="X106" s="62"/>
      <c r="Y106" s="62"/>
      <c r="Z106" s="62"/>
      <c r="AA106" s="62"/>
      <c r="AB106" s="62"/>
      <c r="AC106" s="62"/>
      <c r="AD106" s="62"/>
    </row>
    <row r="107" spans="3:30" x14ac:dyDescent="0.25">
      <c r="C107" s="90"/>
      <c r="F107" s="1"/>
      <c r="G107" s="1"/>
      <c r="H107" s="1"/>
      <c r="L107"/>
      <c r="M107"/>
      <c r="N107"/>
      <c r="O107"/>
      <c r="P107"/>
      <c r="R107"/>
      <c r="S107"/>
      <c r="T107"/>
      <c r="U107" s="62"/>
      <c r="V107" s="62"/>
      <c r="W107" s="62"/>
      <c r="X107" s="62"/>
      <c r="Y107" s="62"/>
      <c r="Z107" s="62"/>
      <c r="AA107" s="62"/>
      <c r="AB107" s="62"/>
      <c r="AC107" s="62"/>
      <c r="AD107" s="62"/>
    </row>
    <row r="108" spans="3:30" x14ac:dyDescent="0.25">
      <c r="C108" s="90"/>
      <c r="F108" s="1"/>
      <c r="G108" s="1"/>
      <c r="H108" s="1"/>
      <c r="L108"/>
      <c r="M108"/>
      <c r="N108"/>
      <c r="O108"/>
      <c r="P108"/>
      <c r="R108"/>
      <c r="S108"/>
      <c r="T108"/>
      <c r="U108" s="62"/>
      <c r="V108" s="62"/>
      <c r="W108" s="62"/>
      <c r="X108" s="62"/>
      <c r="Y108" s="62"/>
      <c r="Z108" s="62"/>
      <c r="AA108" s="62"/>
      <c r="AB108" s="62"/>
      <c r="AC108" s="62"/>
      <c r="AD108" s="62"/>
    </row>
    <row r="109" spans="3:30" x14ac:dyDescent="0.25">
      <c r="C109" s="90"/>
      <c r="F109" s="1"/>
      <c r="G109" s="1"/>
      <c r="H109" s="1"/>
      <c r="L109"/>
      <c r="M109"/>
      <c r="N109"/>
      <c r="O109"/>
      <c r="P109"/>
      <c r="R109"/>
      <c r="S109"/>
      <c r="T109"/>
      <c r="U109" s="62"/>
      <c r="V109" s="62"/>
      <c r="W109" s="62"/>
      <c r="X109" s="62"/>
      <c r="Y109" s="62"/>
      <c r="Z109" s="62"/>
      <c r="AA109" s="62"/>
      <c r="AB109" s="62"/>
      <c r="AC109" s="62"/>
      <c r="AD109" s="62"/>
    </row>
    <row r="110" spans="3:30" x14ac:dyDescent="0.25">
      <c r="C110" s="90"/>
      <c r="F110" s="1"/>
      <c r="G110" s="1"/>
      <c r="H110" s="1"/>
      <c r="L110"/>
      <c r="M110"/>
      <c r="N110"/>
      <c r="O110"/>
      <c r="P110"/>
      <c r="R110"/>
      <c r="S110"/>
      <c r="T110"/>
      <c r="U110" s="62"/>
      <c r="V110" s="62"/>
      <c r="W110" s="62"/>
      <c r="X110" s="62"/>
      <c r="Y110" s="62"/>
      <c r="Z110" s="62"/>
      <c r="AA110" s="62"/>
      <c r="AB110" s="62"/>
      <c r="AC110" s="62"/>
      <c r="AD110" s="62"/>
    </row>
    <row r="111" spans="3:30" x14ac:dyDescent="0.25">
      <c r="C111" s="90"/>
      <c r="F111" s="1"/>
      <c r="G111" s="1"/>
      <c r="H111" s="1"/>
      <c r="L111"/>
      <c r="M111"/>
      <c r="N111"/>
      <c r="O111"/>
      <c r="P111"/>
      <c r="R111"/>
      <c r="S111"/>
      <c r="T111"/>
      <c r="U111" s="62"/>
      <c r="V111" s="62"/>
      <c r="W111" s="62"/>
      <c r="X111" s="62"/>
      <c r="Y111" s="62"/>
      <c r="Z111" s="62"/>
      <c r="AA111" s="62"/>
      <c r="AB111" s="62"/>
      <c r="AC111" s="62"/>
      <c r="AD111" s="62"/>
    </row>
    <row r="112" spans="3:30" x14ac:dyDescent="0.25">
      <c r="C112" s="90"/>
      <c r="F112" s="1"/>
      <c r="G112" s="1"/>
      <c r="H112" s="1"/>
      <c r="L112"/>
      <c r="M112"/>
      <c r="N112"/>
      <c r="O112"/>
      <c r="P112"/>
      <c r="R112"/>
      <c r="S112"/>
      <c r="T112"/>
      <c r="U112" s="62"/>
      <c r="V112" s="62"/>
      <c r="W112" s="62"/>
      <c r="X112" s="62"/>
      <c r="Y112" s="62"/>
      <c r="Z112" s="62"/>
      <c r="AA112" s="62"/>
      <c r="AB112" s="62"/>
      <c r="AC112" s="62"/>
      <c r="AD112" s="62"/>
    </row>
    <row r="113" spans="3:30" x14ac:dyDescent="0.25">
      <c r="C113" s="90"/>
      <c r="F113" s="1"/>
      <c r="G113" s="1"/>
      <c r="H113" s="1"/>
      <c r="L113"/>
      <c r="M113"/>
      <c r="N113"/>
      <c r="O113"/>
      <c r="P113"/>
      <c r="R113"/>
      <c r="S113"/>
      <c r="T113"/>
      <c r="U113" s="62"/>
      <c r="V113" s="62"/>
      <c r="W113" s="62"/>
      <c r="X113" s="62"/>
      <c r="Y113" s="62"/>
      <c r="Z113" s="62"/>
      <c r="AA113" s="62"/>
      <c r="AB113" s="62"/>
      <c r="AC113" s="62"/>
      <c r="AD113" s="62"/>
    </row>
    <row r="114" spans="3:30" x14ac:dyDescent="0.25">
      <c r="C114" s="90"/>
      <c r="F114" s="1"/>
      <c r="G114" s="1"/>
      <c r="H114" s="1"/>
      <c r="L114"/>
      <c r="M114"/>
      <c r="N114"/>
      <c r="O114"/>
      <c r="P114"/>
      <c r="R114"/>
      <c r="S114"/>
      <c r="T114"/>
      <c r="U114" s="62"/>
      <c r="V114" s="62"/>
      <c r="W114" s="62"/>
      <c r="X114" s="62"/>
      <c r="Y114" s="62"/>
      <c r="Z114" s="62"/>
      <c r="AA114" s="62"/>
      <c r="AB114" s="62"/>
      <c r="AC114" s="62"/>
      <c r="AD114" s="62"/>
    </row>
    <row r="115" spans="3:30" x14ac:dyDescent="0.25">
      <c r="C115" s="90"/>
      <c r="F115" s="1"/>
      <c r="G115" s="1"/>
      <c r="H115" s="1"/>
      <c r="L115"/>
      <c r="M115"/>
      <c r="N115"/>
      <c r="O115"/>
      <c r="P115"/>
      <c r="R115"/>
      <c r="S115"/>
      <c r="T115"/>
      <c r="U115" s="62"/>
      <c r="V115" s="62"/>
      <c r="W115" s="62"/>
      <c r="X115" s="62"/>
      <c r="Y115" s="62"/>
      <c r="Z115" s="62"/>
      <c r="AA115" s="62"/>
      <c r="AB115" s="62"/>
      <c r="AC115" s="62"/>
      <c r="AD115" s="62"/>
    </row>
    <row r="116" spans="3:30" x14ac:dyDescent="0.25">
      <c r="C116" s="90"/>
      <c r="F116" s="1"/>
      <c r="G116" s="1"/>
      <c r="H116" s="1"/>
      <c r="L116"/>
      <c r="M116"/>
      <c r="N116"/>
      <c r="O116"/>
      <c r="P116"/>
      <c r="R116"/>
      <c r="S116"/>
      <c r="T116"/>
      <c r="U116" s="62"/>
      <c r="V116" s="62"/>
      <c r="W116" s="62"/>
      <c r="X116" s="62"/>
      <c r="Y116" s="62"/>
      <c r="Z116" s="62"/>
      <c r="AA116" s="62"/>
      <c r="AB116" s="62"/>
      <c r="AC116" s="62"/>
      <c r="AD116" s="62"/>
    </row>
    <row r="117" spans="3:30" x14ac:dyDescent="0.25">
      <c r="C117" s="90"/>
      <c r="F117" s="1"/>
      <c r="G117" s="1"/>
      <c r="H117" s="1"/>
      <c r="L117"/>
      <c r="M117"/>
      <c r="N117"/>
      <c r="O117"/>
      <c r="P117"/>
      <c r="R117"/>
      <c r="S117"/>
      <c r="T117"/>
      <c r="U117" s="62"/>
      <c r="V117" s="62"/>
      <c r="W117" s="62"/>
      <c r="X117" s="62"/>
      <c r="Y117" s="62"/>
      <c r="Z117" s="62"/>
      <c r="AA117" s="62"/>
      <c r="AB117" s="62"/>
      <c r="AC117" s="62"/>
      <c r="AD117" s="62"/>
    </row>
    <row r="118" spans="3:30" x14ac:dyDescent="0.25">
      <c r="C118" s="90"/>
      <c r="F118" s="1"/>
      <c r="G118" s="1"/>
      <c r="H118" s="1"/>
      <c r="L118"/>
      <c r="M118"/>
      <c r="N118"/>
      <c r="O118"/>
      <c r="P118"/>
      <c r="R118"/>
      <c r="S118"/>
      <c r="T118"/>
      <c r="U118" s="62"/>
      <c r="V118" s="62"/>
      <c r="W118" s="62"/>
      <c r="X118" s="62"/>
      <c r="Y118" s="62"/>
      <c r="Z118" s="62"/>
      <c r="AA118" s="62"/>
      <c r="AB118" s="62"/>
      <c r="AC118" s="62"/>
      <c r="AD118" s="62"/>
    </row>
    <row r="119" spans="3:30" x14ac:dyDescent="0.25">
      <c r="C119" s="90"/>
      <c r="F119" s="1"/>
      <c r="G119" s="1"/>
      <c r="H119" s="1"/>
      <c r="L119"/>
      <c r="M119"/>
      <c r="N119"/>
      <c r="O119"/>
      <c r="P119"/>
      <c r="R119"/>
      <c r="S119"/>
      <c r="T119"/>
      <c r="U119" s="62"/>
      <c r="V119" s="62"/>
      <c r="W119" s="62"/>
      <c r="X119" s="62"/>
      <c r="Y119" s="62"/>
      <c r="Z119" s="62"/>
      <c r="AA119" s="62"/>
      <c r="AB119" s="62"/>
      <c r="AC119" s="62"/>
      <c r="AD119" s="62"/>
    </row>
    <row r="120" spans="3:30" x14ac:dyDescent="0.25">
      <c r="C120" s="90"/>
      <c r="F120" s="1"/>
      <c r="G120" s="1"/>
      <c r="H120" s="1"/>
      <c r="L120"/>
      <c r="M120"/>
      <c r="N120"/>
      <c r="O120"/>
      <c r="P120"/>
      <c r="R120"/>
      <c r="S120"/>
      <c r="T120"/>
      <c r="U120" s="62"/>
      <c r="V120" s="62"/>
      <c r="W120" s="62"/>
      <c r="X120" s="62"/>
      <c r="Y120" s="62"/>
      <c r="Z120" s="62"/>
      <c r="AA120" s="62"/>
      <c r="AB120" s="62"/>
      <c r="AC120" s="62"/>
      <c r="AD120" s="62"/>
    </row>
    <row r="121" spans="3:30" x14ac:dyDescent="0.25">
      <c r="C121" s="90"/>
      <c r="F121" s="1"/>
      <c r="G121" s="1"/>
      <c r="H121" s="1"/>
      <c r="L121"/>
      <c r="M121"/>
      <c r="N121"/>
      <c r="O121"/>
      <c r="P121"/>
      <c r="R121"/>
      <c r="S121"/>
      <c r="T121" s="63"/>
      <c r="U121" s="62"/>
      <c r="V121" s="62"/>
      <c r="W121" s="62"/>
      <c r="X121" s="62"/>
      <c r="Y121" s="62"/>
      <c r="Z121" s="62"/>
      <c r="AA121" s="62"/>
      <c r="AB121" s="62"/>
      <c r="AC121" s="62"/>
      <c r="AD121" s="62"/>
    </row>
    <row r="122" spans="3:30" x14ac:dyDescent="0.25">
      <c r="C122" s="90"/>
      <c r="F122" s="1"/>
      <c r="G122" s="1"/>
      <c r="H122" s="1"/>
      <c r="L122"/>
      <c r="M122"/>
      <c r="N122"/>
      <c r="O122"/>
      <c r="P122"/>
      <c r="R122"/>
      <c r="S122"/>
      <c r="T122" s="63"/>
      <c r="U122" s="62"/>
      <c r="V122" s="62"/>
      <c r="W122" s="62"/>
      <c r="X122" s="62"/>
      <c r="Y122" s="62"/>
      <c r="Z122" s="62"/>
      <c r="AA122" s="62"/>
      <c r="AB122" s="62"/>
      <c r="AC122" s="62"/>
      <c r="AD122" s="62"/>
    </row>
    <row r="123" spans="3:30" x14ac:dyDescent="0.25">
      <c r="C123" s="90"/>
      <c r="F123" s="1"/>
      <c r="G123" s="1"/>
      <c r="H123" s="1"/>
      <c r="L123"/>
      <c r="M123"/>
      <c r="N123"/>
      <c r="O123"/>
      <c r="P123"/>
      <c r="R123"/>
      <c r="S123"/>
      <c r="T123" s="63"/>
      <c r="U123" s="62"/>
      <c r="V123" s="62"/>
      <c r="W123" s="62"/>
      <c r="X123" s="62"/>
      <c r="Y123" s="62"/>
      <c r="Z123" s="62"/>
      <c r="AA123" s="62"/>
      <c r="AB123" s="62"/>
      <c r="AC123" s="62"/>
      <c r="AD123" s="62"/>
    </row>
    <row r="124" spans="3:30" x14ac:dyDescent="0.25">
      <c r="C124" s="90"/>
      <c r="F124" s="1"/>
      <c r="G124" s="1"/>
      <c r="H124" s="1"/>
      <c r="L124"/>
      <c r="M124"/>
      <c r="N124"/>
      <c r="O124"/>
      <c r="P124"/>
      <c r="R124"/>
      <c r="S124"/>
      <c r="T124" s="63"/>
      <c r="U124" s="62"/>
      <c r="V124" s="62"/>
      <c r="W124" s="62"/>
      <c r="X124" s="62"/>
      <c r="Y124" s="62"/>
      <c r="Z124" s="62"/>
      <c r="AA124" s="62"/>
      <c r="AB124" s="62"/>
      <c r="AC124" s="62"/>
      <c r="AD124" s="62"/>
    </row>
    <row r="125" spans="3:30" x14ac:dyDescent="0.25">
      <c r="C125" s="90"/>
      <c r="F125" s="1"/>
      <c r="G125" s="1"/>
      <c r="H125" s="1"/>
      <c r="L125"/>
      <c r="M125"/>
      <c r="N125"/>
      <c r="O125"/>
      <c r="P125"/>
      <c r="R125"/>
      <c r="S125"/>
      <c r="T125" s="63"/>
      <c r="U125" s="62"/>
      <c r="V125" s="62"/>
      <c r="W125" s="62"/>
      <c r="X125" s="62"/>
      <c r="Y125" s="62"/>
      <c r="Z125" s="62"/>
      <c r="AA125" s="62"/>
      <c r="AB125" s="62"/>
      <c r="AC125" s="62"/>
      <c r="AD125" s="62"/>
    </row>
    <row r="126" spans="3:30" x14ac:dyDescent="0.25">
      <c r="C126" s="90"/>
      <c r="F126" s="1"/>
      <c r="G126" s="1"/>
      <c r="H126" s="1"/>
      <c r="L126"/>
      <c r="M126"/>
      <c r="N126"/>
      <c r="O126"/>
      <c r="P126"/>
      <c r="R126"/>
      <c r="S126"/>
      <c r="T126" s="63"/>
      <c r="U126" s="62"/>
      <c r="V126" s="62"/>
      <c r="W126" s="62"/>
      <c r="X126" s="62"/>
      <c r="Y126" s="62"/>
      <c r="Z126" s="62"/>
      <c r="AA126" s="62"/>
      <c r="AB126" s="62"/>
      <c r="AC126" s="62"/>
      <c r="AD126" s="62"/>
    </row>
    <row r="127" spans="3:30" x14ac:dyDescent="0.25">
      <c r="C127" s="90"/>
      <c r="F127" s="1"/>
      <c r="G127" s="1"/>
      <c r="H127" s="1"/>
      <c r="L127"/>
      <c r="M127"/>
      <c r="N127"/>
      <c r="O127"/>
      <c r="P127"/>
      <c r="R127"/>
      <c r="S127"/>
      <c r="T127" s="63"/>
      <c r="U127" s="62"/>
      <c r="V127" s="62"/>
      <c r="W127" s="62"/>
      <c r="X127" s="62"/>
      <c r="Y127" s="62"/>
      <c r="Z127" s="62"/>
      <c r="AA127" s="62"/>
      <c r="AB127" s="62"/>
      <c r="AC127" s="62"/>
      <c r="AD127" s="62"/>
    </row>
    <row r="128" spans="3:30" x14ac:dyDescent="0.25">
      <c r="C128" s="90"/>
      <c r="F128" s="1"/>
      <c r="G128" s="1"/>
      <c r="H128" s="1"/>
      <c r="L128"/>
      <c r="M128"/>
      <c r="N128"/>
      <c r="O128"/>
      <c r="P128"/>
      <c r="R128"/>
      <c r="S128"/>
      <c r="T128" s="63"/>
      <c r="U128" s="62"/>
      <c r="V128" s="62"/>
      <c r="W128" s="62"/>
      <c r="X128" s="62"/>
      <c r="Y128" s="62"/>
      <c r="Z128" s="62"/>
      <c r="AA128" s="62"/>
      <c r="AB128" s="62"/>
      <c r="AC128" s="62"/>
      <c r="AD128" s="62"/>
    </row>
    <row r="129" spans="3:30" x14ac:dyDescent="0.25">
      <c r="C129" s="90"/>
      <c r="F129" s="1"/>
      <c r="G129" s="1"/>
      <c r="H129" s="1"/>
      <c r="L129"/>
      <c r="M129"/>
      <c r="N129"/>
      <c r="O129"/>
      <c r="P129"/>
      <c r="R129"/>
      <c r="S129"/>
      <c r="T129" s="63"/>
      <c r="U129" s="62"/>
      <c r="V129" s="62"/>
      <c r="W129" s="62"/>
      <c r="X129" s="62"/>
      <c r="Y129" s="62"/>
      <c r="Z129" s="62"/>
      <c r="AA129" s="62"/>
      <c r="AB129" s="62"/>
      <c r="AC129" s="62"/>
      <c r="AD129" s="62"/>
    </row>
    <row r="130" spans="3:30" x14ac:dyDescent="0.25">
      <c r="C130" s="90"/>
      <c r="F130" s="1"/>
      <c r="G130" s="1"/>
      <c r="H130" s="1"/>
      <c r="L130"/>
      <c r="M130"/>
      <c r="N130"/>
      <c r="O130"/>
      <c r="P130"/>
      <c r="R130"/>
      <c r="S130"/>
      <c r="T130" s="63"/>
      <c r="U130" s="62"/>
      <c r="V130" s="62"/>
      <c r="W130" s="62"/>
      <c r="X130" s="62"/>
      <c r="Y130" s="62"/>
      <c r="Z130" s="62"/>
      <c r="AA130" s="62"/>
      <c r="AB130" s="62"/>
      <c r="AC130" s="62"/>
      <c r="AD130" s="62"/>
    </row>
    <row r="131" spans="3:30" x14ac:dyDescent="0.25">
      <c r="C131" s="90"/>
      <c r="F131" s="1"/>
      <c r="G131" s="1"/>
      <c r="H131" s="1"/>
      <c r="L131"/>
      <c r="M131"/>
      <c r="N131"/>
      <c r="O131"/>
      <c r="P131"/>
      <c r="R131"/>
      <c r="S131"/>
      <c r="T131" s="63"/>
      <c r="U131" s="62"/>
      <c r="V131" s="62"/>
      <c r="W131" s="62"/>
      <c r="X131" s="62"/>
      <c r="Y131" s="62"/>
      <c r="Z131" s="62"/>
      <c r="AA131" s="62"/>
      <c r="AB131" s="62"/>
      <c r="AC131" s="62"/>
      <c r="AD131" s="62"/>
    </row>
    <row r="132" spans="3:30" x14ac:dyDescent="0.25">
      <c r="C132" s="90"/>
      <c r="F132" s="1"/>
      <c r="G132" s="1"/>
      <c r="H132" s="1"/>
      <c r="L132"/>
      <c r="M132"/>
      <c r="N132"/>
      <c r="O132"/>
      <c r="P132"/>
      <c r="R132"/>
      <c r="S132"/>
      <c r="T132" s="63"/>
      <c r="U132" s="62"/>
      <c r="V132" s="62"/>
      <c r="W132" s="62"/>
      <c r="X132" s="62"/>
      <c r="Y132" s="62"/>
      <c r="Z132" s="62"/>
      <c r="AA132" s="62"/>
      <c r="AB132" s="62"/>
      <c r="AC132" s="62"/>
      <c r="AD132" s="62"/>
    </row>
    <row r="133" spans="3:30" x14ac:dyDescent="0.25">
      <c r="C133" s="90"/>
      <c r="F133" s="1"/>
      <c r="G133" s="1"/>
      <c r="H133" s="1"/>
      <c r="L133"/>
      <c r="M133"/>
      <c r="N133"/>
      <c r="O133"/>
      <c r="P133"/>
      <c r="R133"/>
      <c r="S133"/>
      <c r="T133" s="63"/>
      <c r="U133" s="62"/>
      <c r="V133" s="62"/>
      <c r="W133" s="62"/>
      <c r="X133" s="62"/>
      <c r="Y133" s="62"/>
      <c r="Z133" s="62"/>
      <c r="AA133" s="62"/>
      <c r="AB133" s="62"/>
      <c r="AC133" s="62"/>
      <c r="AD133" s="62"/>
    </row>
    <row r="134" spans="3:30" x14ac:dyDescent="0.25">
      <c r="C134" s="90"/>
      <c r="F134" s="1"/>
      <c r="G134" s="1"/>
      <c r="H134" s="1"/>
      <c r="L134"/>
      <c r="M134"/>
      <c r="N134"/>
      <c r="O134"/>
      <c r="P134"/>
      <c r="R134"/>
      <c r="S134"/>
      <c r="T134" s="63"/>
      <c r="U134" s="62"/>
      <c r="V134" s="62"/>
      <c r="W134" s="62"/>
      <c r="X134" s="62"/>
      <c r="Y134" s="62"/>
      <c r="Z134" s="62"/>
      <c r="AA134" s="62"/>
      <c r="AB134" s="62"/>
      <c r="AC134" s="62"/>
      <c r="AD134" s="62"/>
    </row>
    <row r="135" spans="3:30" x14ac:dyDescent="0.25">
      <c r="C135" s="90"/>
      <c r="F135" s="1"/>
      <c r="G135" s="1"/>
      <c r="H135" s="1"/>
      <c r="L135"/>
      <c r="M135"/>
      <c r="N135"/>
      <c r="O135"/>
      <c r="P135"/>
      <c r="R135"/>
      <c r="S135"/>
      <c r="T135" s="63"/>
      <c r="U135" s="62"/>
      <c r="V135" s="62"/>
      <c r="W135" s="62"/>
      <c r="X135" s="62"/>
      <c r="Y135" s="62"/>
      <c r="Z135" s="62"/>
      <c r="AA135" s="62"/>
      <c r="AB135" s="62"/>
      <c r="AC135" s="62"/>
      <c r="AD135" s="62"/>
    </row>
    <row r="136" spans="3:30" x14ac:dyDescent="0.25">
      <c r="C136" s="90"/>
      <c r="F136" s="1"/>
      <c r="G136" s="1"/>
      <c r="H136" s="1"/>
      <c r="L136"/>
      <c r="M136"/>
      <c r="N136"/>
      <c r="O136"/>
      <c r="P136"/>
      <c r="R136"/>
      <c r="S136"/>
      <c r="T136" s="63"/>
      <c r="U136" s="62"/>
      <c r="V136" s="62"/>
      <c r="W136" s="62"/>
      <c r="X136" s="62"/>
      <c r="Y136" s="62"/>
      <c r="Z136" s="62"/>
      <c r="AA136" s="62"/>
      <c r="AB136" s="62"/>
      <c r="AC136" s="62"/>
      <c r="AD136" s="62"/>
    </row>
    <row r="137" spans="3:30" x14ac:dyDescent="0.25">
      <c r="C137" s="90"/>
      <c r="F137" s="1"/>
      <c r="G137" s="1"/>
      <c r="H137" s="1"/>
      <c r="L137"/>
      <c r="M137"/>
      <c r="N137"/>
      <c r="O137"/>
      <c r="P137"/>
      <c r="R137"/>
      <c r="S137"/>
      <c r="T137" s="63"/>
      <c r="U137" s="62"/>
      <c r="V137" s="62"/>
      <c r="W137" s="62"/>
      <c r="X137" s="62"/>
      <c r="Y137" s="62"/>
      <c r="Z137" s="62"/>
      <c r="AA137" s="62"/>
      <c r="AB137" s="62"/>
      <c r="AC137" s="62"/>
      <c r="AD137" s="62"/>
    </row>
    <row r="138" spans="3:30" x14ac:dyDescent="0.25">
      <c r="C138" s="90"/>
      <c r="F138" s="1"/>
      <c r="G138" s="1"/>
      <c r="H138" s="1"/>
      <c r="L138"/>
      <c r="M138"/>
      <c r="N138"/>
      <c r="O138"/>
      <c r="P138"/>
      <c r="R138"/>
      <c r="S138"/>
      <c r="T138" s="63"/>
      <c r="U138" s="62"/>
      <c r="V138" s="62"/>
      <c r="W138" s="62"/>
      <c r="X138" s="62"/>
      <c r="Y138" s="62"/>
      <c r="Z138" s="62"/>
      <c r="AA138" s="62"/>
      <c r="AB138" s="62"/>
      <c r="AC138" s="62"/>
      <c r="AD138" s="62"/>
    </row>
    <row r="139" spans="3:30" x14ac:dyDescent="0.25">
      <c r="C139" s="90"/>
      <c r="F139" s="1"/>
      <c r="G139" s="1"/>
      <c r="H139" s="1"/>
      <c r="L139"/>
      <c r="M139"/>
      <c r="N139"/>
      <c r="O139"/>
      <c r="P139"/>
      <c r="R139"/>
      <c r="S139"/>
      <c r="T139" s="63"/>
      <c r="U139" s="62"/>
      <c r="V139" s="62"/>
      <c r="W139" s="62"/>
      <c r="X139" s="62"/>
      <c r="Y139" s="62"/>
      <c r="Z139" s="62"/>
      <c r="AA139" s="62"/>
      <c r="AB139" s="62"/>
      <c r="AC139" s="62"/>
      <c r="AD139" s="62"/>
    </row>
    <row r="140" spans="3:30" x14ac:dyDescent="0.25">
      <c r="C140" s="90"/>
      <c r="F140" s="1"/>
      <c r="G140" s="1"/>
      <c r="H140" s="1"/>
      <c r="L140"/>
      <c r="M140"/>
      <c r="N140"/>
      <c r="O140"/>
      <c r="P140"/>
      <c r="R140"/>
      <c r="S140"/>
      <c r="T140" s="63"/>
      <c r="U140" s="62"/>
      <c r="V140" s="62"/>
      <c r="W140" s="62"/>
      <c r="X140" s="62"/>
      <c r="Y140" s="62"/>
      <c r="Z140" s="62"/>
      <c r="AA140" s="62"/>
      <c r="AB140" s="62"/>
      <c r="AC140" s="62"/>
      <c r="AD140" s="62"/>
    </row>
    <row r="141" spans="3:30" x14ac:dyDescent="0.25">
      <c r="C141" s="90"/>
      <c r="F141" s="1"/>
      <c r="G141" s="1"/>
      <c r="H141" s="1"/>
      <c r="L141"/>
      <c r="M141"/>
      <c r="N141"/>
      <c r="O141"/>
      <c r="P141"/>
      <c r="R141"/>
      <c r="S141"/>
      <c r="T141" s="63"/>
      <c r="U141" s="62"/>
      <c r="V141" s="62"/>
      <c r="W141" s="62"/>
      <c r="X141" s="62"/>
      <c r="Y141" s="62"/>
      <c r="Z141" s="62"/>
      <c r="AA141" s="62"/>
      <c r="AB141" s="62"/>
      <c r="AC141" s="62"/>
      <c r="AD141" s="62"/>
    </row>
    <row r="142" spans="3:30" x14ac:dyDescent="0.25">
      <c r="C142" s="90"/>
      <c r="F142" s="1"/>
      <c r="G142" s="1"/>
      <c r="H142" s="1"/>
      <c r="L142"/>
      <c r="M142"/>
      <c r="N142"/>
      <c r="O142"/>
      <c r="P142"/>
      <c r="R142"/>
      <c r="S142"/>
      <c r="T142" s="63"/>
      <c r="U142" s="62"/>
      <c r="V142" s="62"/>
      <c r="W142" s="62"/>
      <c r="X142" s="62"/>
      <c r="Y142" s="62"/>
      <c r="Z142" s="62"/>
      <c r="AA142" s="62"/>
      <c r="AB142" s="62"/>
      <c r="AC142" s="62"/>
      <c r="AD142" s="62"/>
    </row>
    <row r="143" spans="3:30" x14ac:dyDescent="0.25">
      <c r="C143" s="90"/>
      <c r="F143" s="1"/>
      <c r="G143" s="1"/>
      <c r="H143" s="1"/>
      <c r="L143"/>
      <c r="M143"/>
      <c r="N143"/>
      <c r="O143"/>
      <c r="P143"/>
      <c r="R143"/>
      <c r="S143"/>
      <c r="T143" s="63"/>
      <c r="U143" s="62"/>
      <c r="V143" s="62"/>
      <c r="W143" s="62"/>
      <c r="X143" s="62"/>
      <c r="Y143" s="62"/>
      <c r="Z143" s="62"/>
      <c r="AA143" s="62"/>
      <c r="AB143" s="62"/>
      <c r="AC143" s="62"/>
      <c r="AD143" s="62"/>
    </row>
    <row r="144" spans="3:30" x14ac:dyDescent="0.25">
      <c r="C144" s="90"/>
      <c r="F144" s="1"/>
      <c r="G144" s="1"/>
      <c r="H144" s="1"/>
      <c r="L144"/>
      <c r="M144"/>
      <c r="N144"/>
      <c r="O144"/>
      <c r="P144"/>
      <c r="R144"/>
      <c r="S144"/>
      <c r="T144" s="63"/>
      <c r="U144" s="62"/>
      <c r="V144" s="62"/>
      <c r="W144" s="62"/>
      <c r="X144" s="62"/>
      <c r="Y144" s="62"/>
      <c r="Z144" s="62"/>
      <c r="AA144" s="62"/>
      <c r="AB144" s="62"/>
      <c r="AC144" s="62"/>
      <c r="AD144" s="62"/>
    </row>
    <row r="145" spans="3:30" x14ac:dyDescent="0.25">
      <c r="C145" s="90"/>
      <c r="F145" s="1"/>
      <c r="G145" s="1"/>
      <c r="H145" s="1"/>
      <c r="L145"/>
      <c r="M145"/>
      <c r="N145"/>
      <c r="O145"/>
      <c r="P145"/>
      <c r="R145"/>
      <c r="S145"/>
      <c r="T145" s="63"/>
      <c r="U145" s="62"/>
      <c r="V145" s="62"/>
      <c r="W145" s="62"/>
      <c r="X145" s="62"/>
      <c r="Y145" s="62"/>
      <c r="Z145" s="62"/>
      <c r="AA145" s="62"/>
      <c r="AB145" s="62"/>
      <c r="AC145" s="62"/>
      <c r="AD145" s="62"/>
    </row>
    <row r="146" spans="3:30" x14ac:dyDescent="0.25">
      <c r="C146" s="90"/>
      <c r="F146" s="1"/>
      <c r="G146" s="1"/>
      <c r="H146" s="1"/>
      <c r="L146"/>
      <c r="M146"/>
      <c r="N146"/>
      <c r="O146"/>
      <c r="P146"/>
      <c r="R146"/>
      <c r="S146"/>
      <c r="T146" s="63"/>
      <c r="U146" s="62"/>
      <c r="V146" s="62"/>
      <c r="W146" s="62"/>
      <c r="X146" s="62"/>
      <c r="Y146" s="62"/>
      <c r="Z146" s="62"/>
      <c r="AA146" s="62"/>
      <c r="AB146" s="62"/>
      <c r="AC146" s="62"/>
      <c r="AD146" s="62"/>
    </row>
    <row r="147" spans="3:30" x14ac:dyDescent="0.25">
      <c r="C147" s="90"/>
      <c r="F147" s="1"/>
      <c r="G147" s="1"/>
      <c r="H147" s="1"/>
      <c r="L147"/>
      <c r="M147"/>
      <c r="N147"/>
      <c r="O147"/>
      <c r="P147"/>
      <c r="R147"/>
      <c r="S147"/>
      <c r="T147" s="63"/>
      <c r="U147" s="62"/>
      <c r="V147" s="62"/>
      <c r="W147" s="62"/>
      <c r="X147" s="62"/>
      <c r="Y147" s="62"/>
      <c r="Z147" s="62"/>
      <c r="AA147" s="62"/>
      <c r="AB147" s="62"/>
      <c r="AC147" s="62"/>
      <c r="AD147" s="62"/>
    </row>
    <row r="148" spans="3:30" x14ac:dyDescent="0.25">
      <c r="C148" s="90"/>
      <c r="F148" s="1"/>
      <c r="G148" s="1"/>
      <c r="H148" s="1"/>
      <c r="L148"/>
      <c r="M148"/>
      <c r="N148"/>
      <c r="O148"/>
      <c r="P148"/>
      <c r="R148"/>
      <c r="S148"/>
      <c r="T148" s="63"/>
      <c r="U148" s="62"/>
      <c r="V148" s="62"/>
      <c r="W148" s="62"/>
      <c r="X148" s="62"/>
      <c r="Y148" s="62"/>
      <c r="Z148" s="62"/>
      <c r="AA148" s="62"/>
      <c r="AB148" s="62"/>
      <c r="AC148" s="62"/>
      <c r="AD148" s="62"/>
    </row>
    <row r="149" spans="3:30" x14ac:dyDescent="0.25">
      <c r="C149" s="90"/>
      <c r="F149" s="1"/>
      <c r="G149" s="1"/>
      <c r="H149" s="1"/>
      <c r="L149"/>
      <c r="M149"/>
      <c r="N149"/>
      <c r="O149"/>
      <c r="P149"/>
      <c r="R149"/>
      <c r="S149"/>
      <c r="T149" s="63"/>
      <c r="U149" s="62"/>
      <c r="V149" s="62"/>
      <c r="W149" s="62"/>
      <c r="X149" s="62"/>
      <c r="Y149" s="62"/>
      <c r="Z149" s="62"/>
      <c r="AA149" s="62"/>
      <c r="AB149" s="62"/>
      <c r="AC149" s="62"/>
      <c r="AD149" s="62"/>
    </row>
    <row r="150" spans="3:30" x14ac:dyDescent="0.25">
      <c r="C150" s="90"/>
      <c r="F150" s="1"/>
      <c r="G150" s="1"/>
      <c r="H150" s="1"/>
      <c r="L150"/>
      <c r="M150"/>
      <c r="N150"/>
      <c r="O150"/>
      <c r="P150"/>
      <c r="R150"/>
      <c r="S150"/>
    </row>
    <row r="151" spans="3:30" x14ac:dyDescent="0.25">
      <c r="C151" s="90"/>
      <c r="F151" s="1"/>
      <c r="G151" s="1"/>
      <c r="H151" s="1"/>
      <c r="L151"/>
      <c r="M151"/>
      <c r="N151"/>
      <c r="O151"/>
      <c r="P151"/>
      <c r="R151"/>
      <c r="S151"/>
    </row>
    <row r="152" spans="3:30" x14ac:dyDescent="0.25">
      <c r="C152" s="90"/>
      <c r="F152" s="1"/>
      <c r="G152" s="1"/>
      <c r="H152" s="1"/>
      <c r="L152"/>
      <c r="M152"/>
      <c r="N152"/>
      <c r="O152"/>
      <c r="P152"/>
      <c r="R152"/>
      <c r="S152"/>
    </row>
    <row r="153" spans="3:30" x14ac:dyDescent="0.25">
      <c r="C153" s="90"/>
      <c r="F153" s="1"/>
      <c r="G153" s="1"/>
      <c r="H153" s="1"/>
      <c r="L153"/>
      <c r="M153"/>
      <c r="N153"/>
      <c r="O153"/>
      <c r="P153"/>
      <c r="R153"/>
      <c r="S153"/>
    </row>
    <row r="154" spans="3:30" x14ac:dyDescent="0.25">
      <c r="C154" s="90"/>
      <c r="F154" s="1"/>
      <c r="G154" s="1"/>
      <c r="H154" s="1"/>
      <c r="L154"/>
      <c r="M154"/>
      <c r="N154"/>
      <c r="O154"/>
      <c r="P154"/>
      <c r="R154"/>
      <c r="S154"/>
    </row>
    <row r="155" spans="3:30" x14ac:dyDescent="0.25">
      <c r="C155" s="90"/>
      <c r="F155" s="1"/>
      <c r="G155" s="1"/>
      <c r="H155" s="1"/>
      <c r="L155"/>
      <c r="M155"/>
      <c r="N155"/>
      <c r="O155"/>
      <c r="P155"/>
      <c r="R155"/>
      <c r="S155"/>
    </row>
    <row r="156" spans="3:30" x14ac:dyDescent="0.25">
      <c r="C156" s="90"/>
      <c r="F156" s="1"/>
      <c r="G156" s="1"/>
      <c r="H156" s="1"/>
      <c r="L156"/>
      <c r="M156"/>
      <c r="N156"/>
      <c r="O156"/>
      <c r="P156"/>
      <c r="R156"/>
      <c r="S156"/>
    </row>
    <row r="157" spans="3:30" x14ac:dyDescent="0.25">
      <c r="C157" s="90"/>
      <c r="F157" s="1"/>
      <c r="G157" s="1"/>
      <c r="H157" s="1"/>
      <c r="L157"/>
      <c r="M157"/>
      <c r="N157"/>
      <c r="O157"/>
      <c r="P157"/>
      <c r="R157"/>
      <c r="S157"/>
    </row>
    <row r="158" spans="3:30" x14ac:dyDescent="0.25">
      <c r="C158" s="90"/>
      <c r="F158" s="1"/>
      <c r="G158" s="1"/>
      <c r="H158" s="1"/>
      <c r="L158"/>
      <c r="M158"/>
      <c r="N158"/>
      <c r="O158"/>
      <c r="P158"/>
      <c r="R158"/>
      <c r="S158"/>
    </row>
    <row r="159" spans="3:30" x14ac:dyDescent="0.25">
      <c r="C159" s="90"/>
      <c r="F159" s="1"/>
      <c r="G159" s="1"/>
      <c r="H159" s="1"/>
      <c r="L159"/>
      <c r="M159"/>
      <c r="N159"/>
      <c r="O159"/>
      <c r="P159"/>
      <c r="R159"/>
      <c r="S159"/>
    </row>
    <row r="160" spans="3:30" x14ac:dyDescent="0.25">
      <c r="C160" s="90"/>
      <c r="F160" s="1"/>
      <c r="G160" s="1"/>
      <c r="H160" s="1"/>
      <c r="L160"/>
      <c r="M160"/>
      <c r="N160"/>
      <c r="O160"/>
      <c r="P160"/>
      <c r="R160"/>
      <c r="S160"/>
    </row>
    <row r="161" spans="3:19" x14ac:dyDescent="0.25">
      <c r="C161" s="90"/>
      <c r="F161" s="1"/>
      <c r="G161" s="1"/>
      <c r="H161" s="1"/>
      <c r="L161"/>
      <c r="M161"/>
      <c r="N161"/>
      <c r="O161"/>
      <c r="P161"/>
      <c r="R161"/>
      <c r="S161"/>
    </row>
    <row r="162" spans="3:19" x14ac:dyDescent="0.25">
      <c r="C162" s="90"/>
      <c r="F162" s="1"/>
      <c r="G162" s="1"/>
      <c r="H162" s="1"/>
      <c r="L162"/>
      <c r="M162"/>
      <c r="N162"/>
      <c r="O162"/>
      <c r="P162"/>
      <c r="R162"/>
      <c r="S162"/>
    </row>
    <row r="163" spans="3:19" x14ac:dyDescent="0.25">
      <c r="C163" s="90"/>
      <c r="F163" s="1"/>
      <c r="G163" s="1"/>
      <c r="H163" s="1"/>
      <c r="L163"/>
      <c r="M163"/>
      <c r="N163"/>
      <c r="O163"/>
      <c r="P163"/>
      <c r="R163"/>
      <c r="S163"/>
    </row>
    <row r="164" spans="3:19" x14ac:dyDescent="0.25">
      <c r="F164" s="1"/>
      <c r="G164" s="1"/>
      <c r="L164"/>
      <c r="M164"/>
      <c r="N164"/>
      <c r="O164"/>
      <c r="P164"/>
    </row>
    <row r="165" spans="3:19" x14ac:dyDescent="0.25">
      <c r="F165" s="1"/>
      <c r="G165" s="1"/>
      <c r="L165"/>
      <c r="M165"/>
      <c r="N165"/>
      <c r="O165"/>
      <c r="P165"/>
    </row>
    <row r="166" spans="3:19" x14ac:dyDescent="0.25">
      <c r="F166" s="1"/>
      <c r="G166" s="1"/>
      <c r="L166"/>
      <c r="M166"/>
      <c r="N166"/>
      <c r="O166"/>
      <c r="P166"/>
    </row>
    <row r="167" spans="3:19" x14ac:dyDescent="0.25">
      <c r="F167" s="1"/>
      <c r="G167" s="1"/>
      <c r="L167"/>
      <c r="M167"/>
      <c r="N167"/>
      <c r="O167"/>
      <c r="P167"/>
    </row>
    <row r="168" spans="3:19" x14ac:dyDescent="0.25">
      <c r="F168" s="1"/>
      <c r="G168" s="1"/>
      <c r="L168"/>
      <c r="M168"/>
      <c r="N168"/>
      <c r="O168"/>
      <c r="P168"/>
    </row>
    <row r="169" spans="3:19" x14ac:dyDescent="0.25">
      <c r="F169" s="1"/>
      <c r="G169" s="1"/>
      <c r="L169"/>
      <c r="M169"/>
      <c r="N169"/>
      <c r="O169"/>
      <c r="P169"/>
    </row>
    <row r="170" spans="3:19" x14ac:dyDescent="0.25">
      <c r="F170" s="1"/>
      <c r="G170" s="1"/>
      <c r="L170"/>
      <c r="M170"/>
      <c r="N170"/>
      <c r="O170"/>
      <c r="P170"/>
    </row>
    <row r="171" spans="3:19" x14ac:dyDescent="0.25">
      <c r="F171" s="1"/>
      <c r="G171" s="1"/>
      <c r="L171"/>
      <c r="M171"/>
      <c r="N171"/>
      <c r="O171"/>
      <c r="P171"/>
    </row>
    <row r="172" spans="3:19" x14ac:dyDescent="0.25">
      <c r="F172" s="1"/>
      <c r="G172" s="1"/>
      <c r="L172"/>
      <c r="M172"/>
      <c r="N172"/>
      <c r="O172"/>
      <c r="P172"/>
    </row>
    <row r="173" spans="3:19" x14ac:dyDescent="0.25">
      <c r="F173" s="1"/>
      <c r="G173" s="1"/>
      <c r="L173"/>
      <c r="M173"/>
      <c r="N173"/>
      <c r="O173"/>
      <c r="P173"/>
    </row>
    <row r="174" spans="3:19" x14ac:dyDescent="0.25">
      <c r="F174" s="1"/>
      <c r="G174" s="1"/>
      <c r="L174"/>
      <c r="M174"/>
      <c r="N174"/>
      <c r="O174"/>
      <c r="P174"/>
    </row>
    <row r="175" spans="3:19" x14ac:dyDescent="0.25">
      <c r="F175" s="1"/>
      <c r="G175" s="1"/>
      <c r="L175"/>
      <c r="M175"/>
      <c r="N175"/>
      <c r="O175"/>
      <c r="P175"/>
    </row>
    <row r="176" spans="3:19" x14ac:dyDescent="0.25">
      <c r="F176" s="1"/>
      <c r="G176" s="1"/>
      <c r="L176"/>
      <c r="M176"/>
      <c r="N176"/>
      <c r="O176"/>
      <c r="P176"/>
    </row>
    <row r="177" spans="6:16" x14ac:dyDescent="0.25">
      <c r="F177" s="1"/>
      <c r="G177" s="1"/>
      <c r="L177"/>
      <c r="M177"/>
      <c r="N177"/>
      <c r="O177"/>
      <c r="P177"/>
    </row>
    <row r="178" spans="6:16" x14ac:dyDescent="0.25">
      <c r="F178" s="1"/>
      <c r="G178" s="1"/>
      <c r="L178"/>
      <c r="M178"/>
      <c r="N178"/>
      <c r="O178"/>
      <c r="P178"/>
    </row>
    <row r="179" spans="6:16" x14ac:dyDescent="0.25">
      <c r="F179" s="1"/>
      <c r="G179" s="1"/>
      <c r="L179"/>
      <c r="M179"/>
      <c r="N179"/>
      <c r="O179"/>
      <c r="P179"/>
    </row>
    <row r="180" spans="6:16" x14ac:dyDescent="0.25">
      <c r="F180" s="1"/>
      <c r="G180" s="1"/>
      <c r="L180"/>
      <c r="M180"/>
      <c r="N180"/>
      <c r="O180"/>
      <c r="P180"/>
    </row>
    <row r="181" spans="6:16" x14ac:dyDescent="0.25">
      <c r="F181" s="1"/>
      <c r="G181" s="1"/>
      <c r="L181"/>
      <c r="M181"/>
      <c r="N181"/>
      <c r="O181"/>
      <c r="P181"/>
    </row>
    <row r="182" spans="6:16" x14ac:dyDescent="0.25">
      <c r="F182" s="1"/>
      <c r="G182" s="1"/>
      <c r="L182"/>
      <c r="M182"/>
      <c r="N182"/>
      <c r="O182"/>
      <c r="P182"/>
    </row>
    <row r="183" spans="6:16" x14ac:dyDescent="0.25">
      <c r="F183" s="1"/>
      <c r="G183" s="1"/>
      <c r="L183"/>
      <c r="M183"/>
      <c r="N183"/>
      <c r="O183"/>
      <c r="P183"/>
    </row>
    <row r="184" spans="6:16" x14ac:dyDescent="0.25">
      <c r="F184" s="1"/>
      <c r="G184" s="1"/>
      <c r="L184"/>
      <c r="M184"/>
      <c r="N184"/>
      <c r="O184"/>
      <c r="P184"/>
    </row>
    <row r="185" spans="6:16" x14ac:dyDescent="0.25">
      <c r="F185" s="1"/>
      <c r="G185" s="1"/>
      <c r="L185"/>
      <c r="M185"/>
      <c r="N185"/>
      <c r="O185"/>
      <c r="P185"/>
    </row>
    <row r="186" spans="6:16" x14ac:dyDescent="0.25">
      <c r="F186" s="1"/>
      <c r="G186" s="1"/>
      <c r="L186"/>
      <c r="M186"/>
      <c r="N186"/>
      <c r="O186"/>
      <c r="P186"/>
    </row>
    <row r="187" spans="6:16" x14ac:dyDescent="0.25">
      <c r="F187" s="1"/>
      <c r="G187" s="1"/>
      <c r="L187"/>
      <c r="M187"/>
      <c r="N187"/>
      <c r="O187"/>
      <c r="P187"/>
    </row>
    <row r="188" spans="6:16" x14ac:dyDescent="0.25">
      <c r="F188" s="1"/>
      <c r="G188" s="1"/>
      <c r="L188"/>
      <c r="M188"/>
      <c r="N188"/>
      <c r="O188"/>
      <c r="P188"/>
    </row>
    <row r="189" spans="6:16" x14ac:dyDescent="0.25">
      <c r="F189" s="1"/>
      <c r="G189" s="1"/>
      <c r="L189"/>
      <c r="M189"/>
      <c r="N189"/>
      <c r="O189"/>
      <c r="P189"/>
    </row>
    <row r="190" spans="6:16" x14ac:dyDescent="0.25">
      <c r="F190" s="1"/>
      <c r="G190" s="1"/>
      <c r="L190"/>
      <c r="M190"/>
      <c r="N190"/>
      <c r="O190"/>
      <c r="P190"/>
    </row>
    <row r="191" spans="6:16" x14ac:dyDescent="0.25">
      <c r="F191" s="1"/>
      <c r="G191" s="1"/>
      <c r="L191"/>
      <c r="M191"/>
      <c r="N191"/>
      <c r="O191"/>
      <c r="P191"/>
    </row>
    <row r="192" spans="6:16" x14ac:dyDescent="0.25">
      <c r="F192" s="1"/>
      <c r="G192" s="1"/>
      <c r="L192"/>
      <c r="M192"/>
      <c r="N192"/>
      <c r="O192"/>
      <c r="P192"/>
    </row>
    <row r="193" spans="6:16" x14ac:dyDescent="0.25">
      <c r="F193" s="1"/>
      <c r="G193" s="1"/>
      <c r="L193"/>
      <c r="M193"/>
      <c r="N193"/>
      <c r="O193"/>
      <c r="P193"/>
    </row>
    <row r="194" spans="6:16" x14ac:dyDescent="0.25">
      <c r="F194" s="1"/>
      <c r="G194" s="1"/>
      <c r="L194"/>
      <c r="M194"/>
      <c r="N194"/>
      <c r="O194"/>
      <c r="P194"/>
    </row>
    <row r="195" spans="6:16" x14ac:dyDescent="0.25">
      <c r="F195" s="1"/>
      <c r="G195" s="1"/>
      <c r="L195"/>
      <c r="M195"/>
      <c r="N195"/>
      <c r="O195"/>
      <c r="P195"/>
    </row>
    <row r="196" spans="6:16" x14ac:dyDescent="0.25">
      <c r="F196" s="1"/>
      <c r="G196" s="1"/>
      <c r="L196"/>
      <c r="M196"/>
      <c r="N196"/>
      <c r="O196"/>
      <c r="P196"/>
    </row>
    <row r="197" spans="6:16" x14ac:dyDescent="0.25">
      <c r="F197" s="1"/>
      <c r="G197" s="1"/>
      <c r="L197"/>
      <c r="M197"/>
      <c r="N197"/>
      <c r="O197"/>
      <c r="P197"/>
    </row>
    <row r="198" spans="6:16" x14ac:dyDescent="0.25">
      <c r="F198" s="1"/>
      <c r="G198" s="1"/>
      <c r="L198"/>
      <c r="M198"/>
      <c r="N198"/>
      <c r="O198"/>
      <c r="P198"/>
    </row>
    <row r="199" spans="6:16" x14ac:dyDescent="0.25">
      <c r="F199" s="1"/>
      <c r="G199" s="1"/>
      <c r="L199"/>
      <c r="M199"/>
      <c r="N199"/>
      <c r="O199"/>
      <c r="P199"/>
    </row>
    <row r="200" spans="6:16" x14ac:dyDescent="0.25">
      <c r="F200" s="1"/>
      <c r="G200" s="1"/>
      <c r="L200"/>
      <c r="M200"/>
      <c r="N200"/>
      <c r="O200"/>
      <c r="P200"/>
    </row>
    <row r="201" spans="6:16" x14ac:dyDescent="0.25">
      <c r="F201" s="1"/>
      <c r="G201" s="1"/>
      <c r="L201"/>
      <c r="M201"/>
      <c r="N201"/>
      <c r="O201"/>
      <c r="P201"/>
    </row>
    <row r="202" spans="6:16" x14ac:dyDescent="0.25">
      <c r="F202" s="1"/>
      <c r="G202" s="1"/>
      <c r="L202"/>
      <c r="M202"/>
      <c r="N202"/>
      <c r="O202"/>
      <c r="P202"/>
    </row>
    <row r="203" spans="6:16" x14ac:dyDescent="0.25">
      <c r="F203" s="1"/>
      <c r="G203" s="1"/>
      <c r="L203"/>
      <c r="M203"/>
      <c r="N203"/>
      <c r="O203"/>
      <c r="P203"/>
    </row>
    <row r="204" spans="6:16" x14ac:dyDescent="0.25">
      <c r="F204" s="1"/>
      <c r="G204" s="1"/>
      <c r="L204"/>
      <c r="M204"/>
      <c r="N204"/>
      <c r="O204"/>
      <c r="P204"/>
    </row>
    <row r="205" spans="6:16" x14ac:dyDescent="0.25">
      <c r="F205" s="1"/>
      <c r="G205" s="1"/>
      <c r="L205"/>
      <c r="M205"/>
      <c r="N205"/>
      <c r="O205"/>
      <c r="P205"/>
    </row>
    <row r="206" spans="6:16" x14ac:dyDescent="0.25">
      <c r="F206" s="1"/>
      <c r="G206" s="1"/>
      <c r="L206"/>
      <c r="M206"/>
      <c r="N206"/>
      <c r="O206"/>
      <c r="P206"/>
    </row>
    <row r="207" spans="6:16" x14ac:dyDescent="0.25">
      <c r="F207" s="1"/>
      <c r="G207" s="1"/>
      <c r="L207"/>
      <c r="M207"/>
      <c r="N207"/>
      <c r="O207"/>
      <c r="P207"/>
    </row>
    <row r="208" spans="6:16" x14ac:dyDescent="0.25">
      <c r="F208" s="1"/>
      <c r="G208" s="1"/>
      <c r="L208"/>
      <c r="M208"/>
      <c r="N208"/>
      <c r="O208"/>
      <c r="P208"/>
    </row>
    <row r="209" spans="6:16" x14ac:dyDescent="0.25">
      <c r="F209" s="1"/>
      <c r="G209" s="1"/>
      <c r="L209"/>
      <c r="M209"/>
      <c r="N209"/>
      <c r="O209"/>
      <c r="P209"/>
    </row>
    <row r="210" spans="6:16" x14ac:dyDescent="0.25">
      <c r="F210" s="1"/>
      <c r="G210" s="1"/>
      <c r="L210"/>
      <c r="M210"/>
      <c r="N210"/>
      <c r="O210"/>
      <c r="P210"/>
    </row>
    <row r="211" spans="6:16" x14ac:dyDescent="0.25">
      <c r="F211" s="1"/>
      <c r="G211" s="1"/>
      <c r="L211"/>
      <c r="M211"/>
      <c r="N211"/>
      <c r="O211"/>
      <c r="P211"/>
    </row>
    <row r="212" spans="6:16" x14ac:dyDescent="0.25">
      <c r="F212" s="1"/>
      <c r="G212" s="1"/>
      <c r="L212"/>
      <c r="M212"/>
      <c r="N212"/>
      <c r="O212"/>
      <c r="P212"/>
    </row>
    <row r="213" spans="6:16" x14ac:dyDescent="0.25">
      <c r="F213" s="1"/>
      <c r="G213" s="1"/>
      <c r="L213"/>
      <c r="M213"/>
      <c r="N213"/>
      <c r="O213"/>
      <c r="P213"/>
    </row>
    <row r="214" spans="6:16" x14ac:dyDescent="0.25">
      <c r="F214" s="1"/>
      <c r="G214" s="1"/>
      <c r="L214"/>
      <c r="M214"/>
      <c r="N214"/>
      <c r="O214"/>
      <c r="P214"/>
    </row>
    <row r="215" spans="6:16" x14ac:dyDescent="0.25">
      <c r="F215" s="1"/>
      <c r="G215" s="1"/>
      <c r="L215"/>
      <c r="M215"/>
      <c r="N215"/>
      <c r="O215"/>
      <c r="P21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6CCA14-A982-46C6-B702-7F0CC77C128B}">
  <sheetPr codeName="Feuil17">
    <tabColor rgb="FFFFFF00"/>
  </sheetPr>
  <dimension ref="A1:AF215"/>
  <sheetViews>
    <sheetView workbookViewId="0">
      <selection activeCell="L29" sqref="L29"/>
    </sheetView>
  </sheetViews>
  <sheetFormatPr baseColWidth="10" defaultRowHeight="15" x14ac:dyDescent="0.25"/>
  <cols>
    <col min="1" max="1" width="16.7109375" customWidth="1"/>
    <col min="2" max="2" width="20.7109375" customWidth="1"/>
    <col min="3" max="3" width="8.7109375" style="57" customWidth="1"/>
    <col min="4" max="4" width="8.7109375" style="90" customWidth="1"/>
    <col min="5" max="5" width="12.7109375" style="1" customWidth="1"/>
    <col min="6" max="7" width="12.7109375" style="93" customWidth="1"/>
    <col min="8" max="8" width="12.7109375" style="92" customWidth="1"/>
    <col min="9" max="10" width="12.7109375" style="1" customWidth="1"/>
    <col min="11" max="11" width="12.7109375" style="3" customWidth="1"/>
    <col min="12" max="12" width="12.42578125" style="1" bestFit="1" customWidth="1"/>
    <col min="13" max="13" width="9.85546875" style="1" bestFit="1" customWidth="1"/>
    <col min="14" max="14" width="10.28515625" style="1" bestFit="1" customWidth="1"/>
    <col min="15" max="15" width="10.28515625" style="1" customWidth="1"/>
    <col min="16" max="16" width="10.140625" style="3" customWidth="1"/>
    <col min="17" max="17" width="12.42578125" customWidth="1"/>
    <col min="18" max="20" width="11.42578125" style="4"/>
  </cols>
  <sheetData>
    <row r="1" spans="1:32" x14ac:dyDescent="0.25">
      <c r="C1" s="256"/>
      <c r="D1" s="256"/>
      <c r="E1" s="255"/>
      <c r="F1" s="255"/>
      <c r="G1" s="255"/>
      <c r="H1" s="255"/>
      <c r="I1" s="255"/>
      <c r="J1" s="255"/>
      <c r="K1" s="254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60"/>
      <c r="Z1" s="60"/>
      <c r="AA1" s="60"/>
      <c r="AB1" s="60"/>
      <c r="AC1" s="61"/>
      <c r="AD1" s="5"/>
      <c r="AE1" s="5"/>
      <c r="AF1" s="5"/>
    </row>
    <row r="2" spans="1:32" x14ac:dyDescent="0.25">
      <c r="C2" s="90"/>
      <c r="F2" s="1"/>
      <c r="G2" s="1"/>
      <c r="H2" s="1"/>
      <c r="L2"/>
      <c r="M2"/>
      <c r="N2"/>
      <c r="O2"/>
      <c r="P2"/>
      <c r="R2"/>
      <c r="S2"/>
      <c r="T2"/>
      <c r="U2" s="62"/>
      <c r="V2" s="62"/>
      <c r="W2" s="62"/>
      <c r="X2" s="62"/>
      <c r="Y2" s="62"/>
      <c r="Z2" s="62"/>
      <c r="AA2" s="62"/>
      <c r="AB2" s="62"/>
      <c r="AC2" s="62"/>
      <c r="AD2" s="62"/>
    </row>
    <row r="3" spans="1:32" x14ac:dyDescent="0.25">
      <c r="A3" s="43" t="s">
        <v>5</v>
      </c>
      <c r="B3" t="s">
        <v>57</v>
      </c>
      <c r="C3" s="90"/>
      <c r="F3" s="1"/>
      <c r="G3" s="1"/>
      <c r="H3" s="1"/>
      <c r="L3"/>
      <c r="M3"/>
      <c r="N3"/>
      <c r="O3"/>
      <c r="P3"/>
      <c r="R3"/>
      <c r="S3"/>
      <c r="T3"/>
      <c r="U3" s="62"/>
      <c r="V3" s="62"/>
      <c r="W3" s="62"/>
      <c r="X3" s="62"/>
      <c r="Y3" s="62"/>
      <c r="Z3" s="62"/>
      <c r="AA3" s="62"/>
      <c r="AB3" s="62"/>
      <c r="AC3" s="62"/>
      <c r="AD3" s="62"/>
    </row>
    <row r="4" spans="1:32" x14ac:dyDescent="0.25">
      <c r="A4" s="43" t="s">
        <v>1</v>
      </c>
      <c r="B4" t="s">
        <v>213</v>
      </c>
      <c r="C4" s="90"/>
      <c r="F4" s="1"/>
      <c r="G4" s="1"/>
      <c r="H4" s="1"/>
      <c r="L4"/>
      <c r="M4"/>
      <c r="N4"/>
      <c r="O4"/>
      <c r="P4"/>
      <c r="R4"/>
      <c r="S4"/>
      <c r="T4"/>
      <c r="U4" s="62"/>
      <c r="V4" s="62"/>
      <c r="W4" s="62"/>
      <c r="X4" s="62"/>
      <c r="Y4" s="62"/>
      <c r="Z4" s="62"/>
      <c r="AA4" s="62"/>
      <c r="AB4" s="62"/>
      <c r="AC4" s="62"/>
      <c r="AD4" s="62"/>
    </row>
    <row r="5" spans="1:32" x14ac:dyDescent="0.25">
      <c r="A5" s="52" t="s">
        <v>2</v>
      </c>
      <c r="B5" t="s">
        <v>213</v>
      </c>
      <c r="C5" s="90"/>
      <c r="F5" s="1"/>
      <c r="G5" s="1"/>
      <c r="H5" s="1"/>
      <c r="L5"/>
      <c r="M5"/>
      <c r="N5"/>
      <c r="O5"/>
      <c r="P5"/>
      <c r="R5"/>
      <c r="S5"/>
      <c r="T5"/>
      <c r="U5" s="62"/>
      <c r="V5" s="62"/>
      <c r="W5" s="62"/>
      <c r="X5" s="62"/>
      <c r="Y5" s="62"/>
      <c r="Z5" s="62"/>
      <c r="AA5" s="62"/>
      <c r="AB5" s="62"/>
      <c r="AC5" s="62"/>
      <c r="AD5" s="62"/>
    </row>
    <row r="6" spans="1:32" x14ac:dyDescent="0.25">
      <c r="C6"/>
      <c r="D6"/>
      <c r="E6"/>
      <c r="F6"/>
      <c r="G6"/>
      <c r="H6"/>
      <c r="I6"/>
      <c r="J6"/>
      <c r="K6"/>
      <c r="L6"/>
      <c r="M6"/>
      <c r="N6"/>
      <c r="O6"/>
      <c r="P6"/>
      <c r="R6"/>
      <c r="S6"/>
      <c r="T6"/>
    </row>
    <row r="7" spans="1:32" x14ac:dyDescent="0.25">
      <c r="A7" s="43" t="s">
        <v>0</v>
      </c>
      <c r="B7" t="s">
        <v>236</v>
      </c>
      <c r="C7" s="385" t="s">
        <v>240</v>
      </c>
      <c r="D7" s="90" t="s">
        <v>208</v>
      </c>
      <c r="E7" s="1" t="s">
        <v>209</v>
      </c>
      <c r="F7" s="1" t="s">
        <v>178</v>
      </c>
      <c r="G7" s="1" t="s">
        <v>210</v>
      </c>
      <c r="H7" s="1" t="s">
        <v>179</v>
      </c>
      <c r="I7" s="1" t="s">
        <v>211</v>
      </c>
      <c r="J7" s="1" t="s">
        <v>212</v>
      </c>
      <c r="K7" s="3" t="s">
        <v>180</v>
      </c>
      <c r="L7"/>
      <c r="M7"/>
      <c r="N7"/>
      <c r="O7"/>
      <c r="P7"/>
      <c r="R7"/>
      <c r="S7"/>
      <c r="T7"/>
    </row>
    <row r="8" spans="1:32" x14ac:dyDescent="0.25">
      <c r="A8" t="s">
        <v>222</v>
      </c>
      <c r="B8" s="611">
        <v>0</v>
      </c>
      <c r="C8" s="384" t="s">
        <v>237</v>
      </c>
      <c r="D8" s="90" t="s">
        <v>237</v>
      </c>
      <c r="E8" s="611">
        <v>0</v>
      </c>
      <c r="F8" s="1">
        <v>0</v>
      </c>
      <c r="G8" s="611">
        <v>0</v>
      </c>
      <c r="H8" s="1">
        <v>0</v>
      </c>
      <c r="I8" s="611">
        <v>0</v>
      </c>
      <c r="J8" s="611">
        <v>0</v>
      </c>
      <c r="K8" s="3">
        <v>0</v>
      </c>
      <c r="L8"/>
      <c r="M8"/>
      <c r="N8"/>
      <c r="O8"/>
      <c r="P8"/>
      <c r="R8"/>
      <c r="S8"/>
      <c r="T8"/>
    </row>
    <row r="9" spans="1:32" x14ac:dyDescent="0.25">
      <c r="A9" t="s">
        <v>54</v>
      </c>
      <c r="B9" s="611">
        <v>2230</v>
      </c>
      <c r="C9" s="384">
        <v>0.15</v>
      </c>
      <c r="D9" s="90" t="s">
        <v>237</v>
      </c>
      <c r="E9" s="611">
        <v>1895.5</v>
      </c>
      <c r="F9" s="1">
        <v>0.88235294117647056</v>
      </c>
      <c r="G9" s="611">
        <v>4460</v>
      </c>
      <c r="H9" s="1">
        <v>0.57441176470588229</v>
      </c>
      <c r="I9" s="611">
        <v>2903.46</v>
      </c>
      <c r="J9" s="611">
        <v>1007.9599999999998</v>
      </c>
      <c r="K9" s="3">
        <v>0.13018433179723501</v>
      </c>
      <c r="L9"/>
      <c r="M9"/>
      <c r="N9"/>
      <c r="O9"/>
      <c r="P9"/>
      <c r="R9"/>
      <c r="S9"/>
      <c r="T9"/>
    </row>
    <row r="10" spans="1:32" x14ac:dyDescent="0.25">
      <c r="A10" t="s">
        <v>205</v>
      </c>
      <c r="B10" s="611">
        <v>0</v>
      </c>
      <c r="C10" s="384" t="s">
        <v>237</v>
      </c>
      <c r="D10" s="90" t="s">
        <v>237</v>
      </c>
      <c r="E10" s="611">
        <v>0</v>
      </c>
      <c r="F10" s="1">
        <v>0</v>
      </c>
      <c r="G10" s="611">
        <v>0</v>
      </c>
      <c r="H10" s="1">
        <v>0</v>
      </c>
      <c r="I10" s="611">
        <v>0</v>
      </c>
      <c r="J10" s="611">
        <v>0</v>
      </c>
      <c r="K10" s="3">
        <v>0</v>
      </c>
      <c r="L10"/>
      <c r="M10"/>
      <c r="N10"/>
      <c r="O10"/>
      <c r="P10"/>
      <c r="R10"/>
      <c r="S10"/>
      <c r="T10"/>
      <c r="U10" s="62"/>
      <c r="V10" s="62"/>
      <c r="W10" s="62"/>
      <c r="X10" s="62"/>
      <c r="Y10" s="62"/>
      <c r="Z10" s="62"/>
      <c r="AA10" s="62"/>
      <c r="AB10" s="62"/>
      <c r="AC10" s="62"/>
      <c r="AD10" s="62"/>
    </row>
    <row r="11" spans="1:32" x14ac:dyDescent="0.25">
      <c r="A11" t="s">
        <v>256</v>
      </c>
      <c r="B11" s="611">
        <v>0</v>
      </c>
      <c r="C11" s="384" t="s">
        <v>237</v>
      </c>
      <c r="D11" s="90" t="s">
        <v>237</v>
      </c>
      <c r="E11" s="611">
        <v>0</v>
      </c>
      <c r="F11" s="1">
        <v>0</v>
      </c>
      <c r="G11" s="611">
        <v>0</v>
      </c>
      <c r="H11" s="1">
        <v>0</v>
      </c>
      <c r="I11" s="611">
        <v>0</v>
      </c>
      <c r="J11" s="611">
        <v>0</v>
      </c>
      <c r="K11" s="3">
        <v>0</v>
      </c>
      <c r="L11"/>
      <c r="M11"/>
      <c r="N11"/>
      <c r="O11"/>
      <c r="P11"/>
      <c r="R11"/>
      <c r="S11"/>
      <c r="T11"/>
      <c r="U11" s="62"/>
      <c r="V11" s="62"/>
      <c r="W11" s="62"/>
      <c r="X11" s="62"/>
      <c r="Y11" s="62"/>
      <c r="Z11" s="62"/>
      <c r="AA11" s="62"/>
      <c r="AB11" s="62"/>
      <c r="AC11" s="62"/>
      <c r="AD11" s="62"/>
    </row>
    <row r="12" spans="1:32" x14ac:dyDescent="0.25">
      <c r="A12" t="s">
        <v>221</v>
      </c>
      <c r="B12" s="611">
        <v>0</v>
      </c>
      <c r="C12" s="384" t="s">
        <v>237</v>
      </c>
      <c r="D12" s="90" t="s">
        <v>237</v>
      </c>
      <c r="E12" s="611">
        <v>0</v>
      </c>
      <c r="F12" s="1">
        <v>0</v>
      </c>
      <c r="G12" s="611">
        <v>0</v>
      </c>
      <c r="H12" s="1">
        <v>0</v>
      </c>
      <c r="I12" s="611">
        <v>0</v>
      </c>
      <c r="J12" s="611">
        <v>0</v>
      </c>
      <c r="K12" s="3">
        <v>0</v>
      </c>
      <c r="L12"/>
      <c r="M12"/>
      <c r="N12"/>
      <c r="O12"/>
      <c r="P12"/>
      <c r="R12"/>
      <c r="S12"/>
      <c r="T12"/>
      <c r="U12" s="62"/>
      <c r="V12" s="62"/>
      <c r="W12" s="62"/>
      <c r="X12" s="62"/>
      <c r="Y12" s="62"/>
      <c r="Z12" s="62"/>
      <c r="AA12" s="62"/>
      <c r="AB12" s="62"/>
      <c r="AC12" s="62"/>
      <c r="AD12" s="62"/>
    </row>
    <row r="13" spans="1:32" x14ac:dyDescent="0.25">
      <c r="A13" t="s">
        <v>99</v>
      </c>
      <c r="B13" s="611">
        <v>8217.57</v>
      </c>
      <c r="C13" s="384">
        <v>0.12363636363636364</v>
      </c>
      <c r="D13" s="90">
        <v>2.8181818181818186E-2</v>
      </c>
      <c r="E13" s="611">
        <v>6997.7181999999984</v>
      </c>
      <c r="F13" s="1">
        <v>1.9743541531802709</v>
      </c>
      <c r="G13" s="611">
        <v>16327</v>
      </c>
      <c r="H13" s="1">
        <v>1.2850224204782672</v>
      </c>
      <c r="I13" s="611">
        <v>10626.527271999999</v>
      </c>
      <c r="J13" s="611">
        <v>3628.8090720000009</v>
      </c>
      <c r="K13" s="3">
        <v>0.28891328869077415</v>
      </c>
      <c r="L13"/>
      <c r="M13"/>
      <c r="N13"/>
      <c r="O13"/>
      <c r="P13"/>
      <c r="R13"/>
      <c r="S13"/>
      <c r="T13"/>
      <c r="U13" s="62"/>
      <c r="V13" s="62"/>
      <c r="W13" s="62"/>
      <c r="X13" s="62"/>
      <c r="Y13" s="62"/>
      <c r="Z13" s="62"/>
      <c r="AA13" s="62"/>
      <c r="AB13" s="62"/>
      <c r="AC13" s="62"/>
      <c r="AD13" s="62"/>
    </row>
    <row r="14" spans="1:32" x14ac:dyDescent="0.25">
      <c r="A14">
        <v>10</v>
      </c>
      <c r="B14" s="611">
        <v>0</v>
      </c>
      <c r="C14" s="384" t="s">
        <v>237</v>
      </c>
      <c r="D14" s="90" t="s">
        <v>237</v>
      </c>
      <c r="E14" s="611">
        <v>0</v>
      </c>
      <c r="F14" s="1">
        <v>0</v>
      </c>
      <c r="G14" s="611">
        <v>0</v>
      </c>
      <c r="H14" s="1">
        <v>0</v>
      </c>
      <c r="I14" s="611">
        <v>0</v>
      </c>
      <c r="J14" s="611">
        <v>0</v>
      </c>
      <c r="K14" s="3">
        <v>0</v>
      </c>
      <c r="L14"/>
      <c r="M14"/>
      <c r="N14"/>
      <c r="O14"/>
      <c r="P14"/>
      <c r="R14"/>
      <c r="S14"/>
      <c r="T14"/>
      <c r="U14" s="62"/>
      <c r="V14" s="62"/>
      <c r="W14" s="62"/>
      <c r="X14" s="62"/>
      <c r="Y14" s="62"/>
      <c r="Z14" s="62"/>
      <c r="AA14" s="62"/>
      <c r="AB14" s="62"/>
      <c r="AC14" s="62"/>
      <c r="AD14" s="62"/>
    </row>
    <row r="15" spans="1:32" x14ac:dyDescent="0.25">
      <c r="A15">
        <v>9</v>
      </c>
      <c r="B15" s="611">
        <v>0</v>
      </c>
      <c r="C15" s="384" t="s">
        <v>237</v>
      </c>
      <c r="D15" s="90" t="s">
        <v>237</v>
      </c>
      <c r="E15" s="611">
        <v>0</v>
      </c>
      <c r="F15" s="1">
        <v>0</v>
      </c>
      <c r="G15" s="611">
        <v>0</v>
      </c>
      <c r="H15" s="1">
        <v>0</v>
      </c>
      <c r="I15" s="611">
        <v>0</v>
      </c>
      <c r="J15" s="611">
        <v>0</v>
      </c>
      <c r="K15" s="3">
        <v>0</v>
      </c>
      <c r="L15"/>
      <c r="M15"/>
      <c r="N15"/>
      <c r="O15"/>
      <c r="P15"/>
      <c r="R15"/>
      <c r="S15"/>
      <c r="T15"/>
      <c r="U15" s="62"/>
      <c r="V15" s="62"/>
      <c r="W15" s="62"/>
      <c r="X15" s="62"/>
      <c r="Y15" s="62"/>
      <c r="Z15" s="62"/>
      <c r="AA15" s="62"/>
      <c r="AB15" s="62"/>
      <c r="AC15" s="62"/>
      <c r="AD15" s="62"/>
    </row>
    <row r="16" spans="1:32" x14ac:dyDescent="0.25">
      <c r="A16">
        <v>8</v>
      </c>
      <c r="B16" s="611">
        <v>0</v>
      </c>
      <c r="C16" s="384" t="s">
        <v>237</v>
      </c>
      <c r="D16" s="90" t="s">
        <v>237</v>
      </c>
      <c r="E16" s="611">
        <v>0</v>
      </c>
      <c r="F16" s="1">
        <v>0</v>
      </c>
      <c r="G16" s="611">
        <v>0</v>
      </c>
      <c r="H16" s="1">
        <v>0</v>
      </c>
      <c r="I16" s="611">
        <v>0</v>
      </c>
      <c r="J16" s="611">
        <v>0</v>
      </c>
      <c r="K16" s="3">
        <v>0</v>
      </c>
      <c r="L16"/>
      <c r="M16"/>
      <c r="N16"/>
      <c r="O16"/>
      <c r="P16"/>
      <c r="R16"/>
      <c r="S16"/>
      <c r="T16"/>
      <c r="U16" s="62"/>
      <c r="V16" s="62"/>
      <c r="W16" s="62"/>
      <c r="X16" s="62"/>
      <c r="Y16" s="62"/>
      <c r="Z16" s="62"/>
      <c r="AA16" s="62"/>
      <c r="AB16" s="62"/>
      <c r="AC16" s="62"/>
      <c r="AD16" s="62"/>
    </row>
    <row r="17" spans="1:30" x14ac:dyDescent="0.25">
      <c r="A17">
        <v>7</v>
      </c>
      <c r="B17" s="611">
        <v>0</v>
      </c>
      <c r="C17" s="384" t="s">
        <v>237</v>
      </c>
      <c r="D17" s="90" t="s">
        <v>237</v>
      </c>
      <c r="E17" s="611">
        <v>0</v>
      </c>
      <c r="F17" s="1">
        <v>0</v>
      </c>
      <c r="G17" s="611">
        <v>0</v>
      </c>
      <c r="H17" s="1">
        <v>0</v>
      </c>
      <c r="I17" s="611">
        <v>0</v>
      </c>
      <c r="J17" s="611">
        <v>0</v>
      </c>
      <c r="K17" s="3">
        <v>0</v>
      </c>
      <c r="L17"/>
      <c r="M17"/>
      <c r="N17"/>
      <c r="O17"/>
      <c r="P17"/>
      <c r="R17"/>
      <c r="S17"/>
      <c r="T17"/>
      <c r="U17" s="62"/>
      <c r="V17" s="62"/>
      <c r="W17" s="62"/>
      <c r="X17" s="62"/>
      <c r="Y17" s="62"/>
      <c r="Z17" s="62"/>
      <c r="AA17" s="62"/>
      <c r="AB17" s="62"/>
      <c r="AC17" s="62"/>
      <c r="AD17" s="62"/>
    </row>
    <row r="18" spans="1:30" x14ac:dyDescent="0.25">
      <c r="A18" t="s">
        <v>177</v>
      </c>
      <c r="B18" s="611">
        <v>10447.57</v>
      </c>
      <c r="C18" s="384">
        <v>0.12928571428571431</v>
      </c>
      <c r="D18" s="90">
        <v>2.8181818181818186E-2</v>
      </c>
      <c r="E18" s="611">
        <v>8893.2182000000012</v>
      </c>
      <c r="F18" s="1">
        <v>0.59500777310464159</v>
      </c>
      <c r="G18" s="611">
        <v>20787</v>
      </c>
      <c r="H18" s="1">
        <v>0.38728337425208237</v>
      </c>
      <c r="I18" s="611">
        <v>13529.987272000002</v>
      </c>
      <c r="J18" s="611">
        <v>4636.7690720000001</v>
      </c>
      <c r="K18" s="3">
        <v>8.7224498315598989E-2</v>
      </c>
      <c r="L18"/>
      <c r="M18"/>
      <c r="N18"/>
      <c r="O18"/>
      <c r="P18"/>
      <c r="R18"/>
      <c r="S18"/>
      <c r="T18"/>
      <c r="U18" s="62"/>
      <c r="V18" s="62"/>
      <c r="W18" s="62"/>
      <c r="X18" s="62"/>
      <c r="Y18" s="62"/>
      <c r="Z18" s="62"/>
      <c r="AA18" s="62"/>
      <c r="AB18" s="62"/>
      <c r="AC18" s="62"/>
      <c r="AD18" s="62"/>
    </row>
    <row r="19" spans="1:30" x14ac:dyDescent="0.25"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R19"/>
      <c r="S19"/>
      <c r="T19"/>
      <c r="U19" s="62"/>
      <c r="V19" s="62"/>
      <c r="W19" s="62"/>
      <c r="X19" s="62"/>
      <c r="Y19" s="62"/>
      <c r="Z19" s="62"/>
      <c r="AA19" s="62"/>
      <c r="AB19" s="62"/>
      <c r="AC19" s="62"/>
      <c r="AD19" s="62"/>
    </row>
    <row r="20" spans="1:30" x14ac:dyDescent="0.25"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R20"/>
      <c r="S20"/>
      <c r="T20"/>
      <c r="U20" s="62"/>
      <c r="V20" s="62"/>
      <c r="W20" s="62"/>
      <c r="X20" s="62"/>
      <c r="Y20" s="62"/>
      <c r="Z20" s="62"/>
      <c r="AA20" s="62"/>
      <c r="AB20" s="62"/>
      <c r="AC20" s="62"/>
      <c r="AD20" s="62"/>
    </row>
    <row r="21" spans="1:30" x14ac:dyDescent="0.25"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R21"/>
      <c r="S21"/>
      <c r="T21"/>
      <c r="U21" s="62"/>
      <c r="V21" s="62"/>
      <c r="W21" s="62"/>
      <c r="X21" s="62"/>
      <c r="Y21" s="62"/>
      <c r="Z21" s="62"/>
      <c r="AA21" s="62"/>
      <c r="AB21" s="62"/>
      <c r="AC21" s="62"/>
      <c r="AD21" s="62"/>
    </row>
    <row r="22" spans="1:30" x14ac:dyDescent="0.25"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R22"/>
      <c r="S22"/>
      <c r="T22"/>
      <c r="U22" s="62"/>
      <c r="V22" s="62"/>
      <c r="W22" s="62"/>
      <c r="X22" s="62"/>
      <c r="Y22" s="62"/>
      <c r="Z22" s="62"/>
      <c r="AA22" s="62"/>
      <c r="AB22" s="62"/>
      <c r="AC22" s="62"/>
      <c r="AD22" s="62"/>
    </row>
    <row r="23" spans="1:30" x14ac:dyDescent="0.25">
      <c r="C23" s="90"/>
      <c r="F23" s="1"/>
      <c r="G23" s="1"/>
      <c r="H23" s="1"/>
      <c r="L23"/>
      <c r="M23"/>
      <c r="N23"/>
      <c r="O23"/>
      <c r="P23"/>
      <c r="R23"/>
      <c r="S23"/>
      <c r="T23"/>
      <c r="U23" s="62"/>
      <c r="V23" s="62"/>
      <c r="W23" s="62"/>
      <c r="X23" s="62"/>
      <c r="Y23" s="62"/>
      <c r="Z23" s="62"/>
      <c r="AA23" s="62"/>
      <c r="AB23" s="62"/>
      <c r="AC23" s="62"/>
      <c r="AD23" s="62"/>
    </row>
    <row r="24" spans="1:30" x14ac:dyDescent="0.25">
      <c r="C24" s="90"/>
      <c r="F24" s="1"/>
      <c r="G24" s="1"/>
      <c r="H24" s="1"/>
      <c r="L24"/>
      <c r="M24"/>
      <c r="N24"/>
      <c r="O24"/>
      <c r="P24"/>
      <c r="R24"/>
      <c r="S24"/>
      <c r="T24"/>
      <c r="U24" s="62"/>
      <c r="V24" s="62"/>
      <c r="W24" s="62"/>
      <c r="X24" s="62"/>
      <c r="Y24" s="62"/>
      <c r="Z24" s="62"/>
      <c r="AA24" s="62"/>
      <c r="AB24" s="62"/>
      <c r="AC24" s="62"/>
      <c r="AD24" s="62"/>
    </row>
    <row r="25" spans="1:30" x14ac:dyDescent="0.25">
      <c r="C25" s="90"/>
      <c r="F25" s="1"/>
      <c r="G25" s="1"/>
      <c r="H25" s="1"/>
      <c r="L25"/>
      <c r="M25"/>
      <c r="N25"/>
      <c r="O25"/>
      <c r="P25"/>
      <c r="R25"/>
      <c r="S25"/>
      <c r="T25"/>
      <c r="U25" s="62"/>
      <c r="V25" s="62"/>
      <c r="W25" s="62"/>
      <c r="X25" s="62"/>
      <c r="Y25" s="62"/>
      <c r="Z25" s="62"/>
      <c r="AA25" s="62"/>
      <c r="AB25" s="62"/>
      <c r="AC25" s="62"/>
      <c r="AD25" s="62"/>
    </row>
    <row r="26" spans="1:30" x14ac:dyDescent="0.25">
      <c r="C26" s="90"/>
      <c r="F26" s="1"/>
      <c r="G26" s="1"/>
      <c r="H26" s="1"/>
      <c r="L26"/>
      <c r="M26"/>
      <c r="N26"/>
      <c r="O26"/>
      <c r="P26"/>
      <c r="R26"/>
      <c r="S26"/>
      <c r="T26"/>
      <c r="U26" s="62"/>
      <c r="V26" s="62"/>
      <c r="W26" s="62"/>
      <c r="X26" s="62"/>
      <c r="Y26" s="62"/>
      <c r="Z26" s="62"/>
      <c r="AA26" s="62"/>
      <c r="AB26" s="62"/>
      <c r="AC26" s="62"/>
      <c r="AD26" s="62"/>
    </row>
    <row r="27" spans="1:30" x14ac:dyDescent="0.25">
      <c r="C27" s="90"/>
      <c r="F27" s="1"/>
      <c r="G27" s="1"/>
      <c r="H27" s="1"/>
      <c r="L27"/>
      <c r="M27"/>
      <c r="N27"/>
      <c r="O27"/>
      <c r="P27"/>
      <c r="R27"/>
      <c r="S27"/>
      <c r="T27"/>
      <c r="U27" s="62"/>
      <c r="V27" s="62"/>
      <c r="W27" s="62"/>
      <c r="X27" s="62"/>
      <c r="Y27" s="62"/>
      <c r="Z27" s="62"/>
      <c r="AA27" s="62"/>
      <c r="AB27" s="62"/>
      <c r="AC27" s="62"/>
      <c r="AD27" s="62"/>
    </row>
    <row r="28" spans="1:30" x14ac:dyDescent="0.25">
      <c r="C28" s="90"/>
      <c r="F28" s="1"/>
      <c r="G28" s="1"/>
      <c r="H28" s="1"/>
      <c r="L28"/>
      <c r="M28"/>
      <c r="N28"/>
      <c r="O28"/>
      <c r="P28"/>
      <c r="R28"/>
      <c r="S28"/>
      <c r="T28"/>
      <c r="U28" s="62"/>
      <c r="V28" s="62"/>
      <c r="W28" s="62"/>
      <c r="X28" s="62"/>
      <c r="Y28" s="62"/>
      <c r="Z28" s="62"/>
      <c r="AA28" s="62"/>
      <c r="AB28" s="62"/>
      <c r="AC28" s="62"/>
      <c r="AD28" s="62"/>
    </row>
    <row r="29" spans="1:30" x14ac:dyDescent="0.25">
      <c r="C29" s="90"/>
      <c r="F29" s="1"/>
      <c r="G29" s="1"/>
      <c r="H29" s="1"/>
      <c r="L29"/>
      <c r="M29"/>
      <c r="N29"/>
      <c r="O29"/>
      <c r="P29"/>
      <c r="R29"/>
      <c r="S29"/>
      <c r="T29"/>
      <c r="U29" s="62"/>
      <c r="V29" s="62"/>
      <c r="W29" s="62"/>
      <c r="X29" s="62"/>
      <c r="Y29" s="62"/>
      <c r="Z29" s="62"/>
      <c r="AA29" s="62"/>
      <c r="AB29" s="62"/>
      <c r="AC29" s="62"/>
      <c r="AD29" s="62"/>
    </row>
    <row r="30" spans="1:30" x14ac:dyDescent="0.25">
      <c r="C30" s="90"/>
      <c r="F30" s="1"/>
      <c r="G30" s="1"/>
      <c r="H30" s="1"/>
      <c r="L30"/>
      <c r="M30"/>
      <c r="N30"/>
      <c r="O30"/>
      <c r="P30"/>
      <c r="R30"/>
      <c r="S30"/>
      <c r="T30"/>
      <c r="U30" s="62"/>
      <c r="V30" s="62"/>
      <c r="W30" s="62"/>
      <c r="X30" s="62"/>
      <c r="Y30" s="62"/>
      <c r="Z30" s="62"/>
      <c r="AA30" s="62"/>
      <c r="AB30" s="62"/>
      <c r="AC30" s="62"/>
      <c r="AD30" s="62"/>
    </row>
    <row r="31" spans="1:30" x14ac:dyDescent="0.25">
      <c r="C31" s="90"/>
      <c r="F31" s="1"/>
      <c r="G31" s="1"/>
      <c r="H31" s="1"/>
      <c r="L31"/>
      <c r="M31"/>
      <c r="N31"/>
      <c r="O31"/>
      <c r="P31"/>
      <c r="R31"/>
      <c r="S31"/>
      <c r="T31"/>
      <c r="U31" s="62"/>
      <c r="V31" s="62"/>
      <c r="W31" s="62"/>
      <c r="X31" s="62"/>
      <c r="Y31" s="62"/>
      <c r="Z31" s="62"/>
      <c r="AA31" s="62"/>
      <c r="AB31" s="62"/>
      <c r="AC31" s="62"/>
      <c r="AD31" s="62"/>
    </row>
    <row r="32" spans="1:30" x14ac:dyDescent="0.25">
      <c r="C32" s="90"/>
      <c r="F32" s="1"/>
      <c r="G32" s="1"/>
      <c r="H32" s="1"/>
      <c r="L32"/>
      <c r="M32"/>
      <c r="N32"/>
      <c r="O32"/>
      <c r="P32"/>
      <c r="R32"/>
      <c r="S32"/>
      <c r="T32"/>
      <c r="U32" s="62"/>
      <c r="V32" s="62"/>
      <c r="W32" s="62"/>
      <c r="X32" s="62"/>
      <c r="Y32" s="62"/>
      <c r="Z32" s="62"/>
      <c r="AA32" s="62"/>
      <c r="AB32" s="62"/>
      <c r="AC32" s="62"/>
      <c r="AD32" s="62"/>
    </row>
    <row r="33" spans="3:30" x14ac:dyDescent="0.25">
      <c r="C33" s="90"/>
      <c r="F33" s="1"/>
      <c r="G33" s="1"/>
      <c r="H33" s="1"/>
      <c r="L33"/>
      <c r="M33"/>
      <c r="N33"/>
      <c r="O33"/>
      <c r="P33"/>
      <c r="R33"/>
      <c r="S33"/>
      <c r="T33"/>
      <c r="U33" s="62"/>
      <c r="V33" s="62"/>
      <c r="W33" s="62"/>
      <c r="X33" s="62"/>
      <c r="Y33" s="62"/>
      <c r="Z33" s="62"/>
      <c r="AA33" s="62"/>
      <c r="AB33" s="62"/>
      <c r="AC33" s="62"/>
      <c r="AD33" s="62"/>
    </row>
    <row r="34" spans="3:30" x14ac:dyDescent="0.25">
      <c r="C34" s="90"/>
      <c r="F34" s="1"/>
      <c r="G34" s="1"/>
      <c r="H34" s="1"/>
      <c r="L34"/>
      <c r="M34"/>
      <c r="N34"/>
      <c r="O34"/>
      <c r="P34"/>
      <c r="R34"/>
      <c r="S34"/>
      <c r="T34"/>
      <c r="U34" s="62"/>
      <c r="V34" s="62"/>
      <c r="W34" s="62"/>
      <c r="X34" s="62"/>
      <c r="Y34" s="62"/>
      <c r="Z34" s="62"/>
      <c r="AA34" s="62"/>
      <c r="AB34" s="62"/>
      <c r="AC34" s="62"/>
      <c r="AD34" s="62"/>
    </row>
    <row r="35" spans="3:30" x14ac:dyDescent="0.25">
      <c r="C35" s="90"/>
      <c r="F35" s="1"/>
      <c r="G35" s="1"/>
      <c r="H35" s="1"/>
      <c r="L35"/>
      <c r="M35"/>
      <c r="N35"/>
      <c r="O35"/>
      <c r="P35"/>
      <c r="R35"/>
      <c r="S35"/>
      <c r="T35"/>
      <c r="U35" s="62"/>
      <c r="V35" s="62"/>
      <c r="W35" s="62"/>
      <c r="X35" s="62"/>
      <c r="Y35" s="62"/>
      <c r="Z35" s="62"/>
      <c r="AA35" s="62"/>
      <c r="AB35" s="62"/>
      <c r="AC35" s="62"/>
      <c r="AD35" s="62"/>
    </row>
    <row r="36" spans="3:30" x14ac:dyDescent="0.25">
      <c r="C36" s="90"/>
      <c r="F36" s="1"/>
      <c r="G36" s="1"/>
      <c r="H36" s="1"/>
      <c r="L36"/>
      <c r="M36"/>
      <c r="N36"/>
      <c r="O36"/>
      <c r="P36"/>
      <c r="R36"/>
      <c r="S36"/>
      <c r="T36"/>
      <c r="U36" s="62"/>
      <c r="V36" s="62"/>
      <c r="W36" s="62"/>
      <c r="X36" s="62"/>
      <c r="Y36" s="62"/>
      <c r="Z36" s="62"/>
      <c r="AA36" s="62"/>
      <c r="AB36" s="62"/>
      <c r="AC36" s="62"/>
      <c r="AD36" s="62"/>
    </row>
    <row r="37" spans="3:30" x14ac:dyDescent="0.25">
      <c r="C37" s="90"/>
      <c r="F37" s="1"/>
      <c r="G37" s="1"/>
      <c r="H37" s="1"/>
      <c r="L37"/>
      <c r="M37"/>
      <c r="N37"/>
      <c r="O37"/>
      <c r="P37"/>
      <c r="R37"/>
      <c r="S37"/>
      <c r="T37"/>
      <c r="U37" s="62"/>
      <c r="V37" s="62"/>
      <c r="W37" s="62"/>
      <c r="X37" s="62"/>
      <c r="Y37" s="62"/>
      <c r="Z37" s="62"/>
      <c r="AA37" s="62"/>
      <c r="AB37" s="62"/>
      <c r="AC37" s="62"/>
      <c r="AD37" s="62"/>
    </row>
    <row r="38" spans="3:30" x14ac:dyDescent="0.25">
      <c r="C38" s="90"/>
      <c r="F38" s="1"/>
      <c r="G38" s="1"/>
      <c r="H38" s="1"/>
      <c r="L38"/>
      <c r="M38"/>
      <c r="N38"/>
      <c r="O38"/>
      <c r="P38"/>
      <c r="R38"/>
      <c r="S38"/>
      <c r="T38"/>
      <c r="U38" s="62"/>
      <c r="V38" s="62"/>
      <c r="W38" s="62"/>
      <c r="X38" s="62"/>
      <c r="Y38" s="62"/>
      <c r="Z38" s="62"/>
      <c r="AA38" s="62"/>
      <c r="AB38" s="62"/>
      <c r="AC38" s="62"/>
      <c r="AD38" s="62"/>
    </row>
    <row r="39" spans="3:30" x14ac:dyDescent="0.25">
      <c r="C39" s="90"/>
      <c r="F39" s="1"/>
      <c r="G39" s="1"/>
      <c r="H39" s="1"/>
      <c r="L39"/>
      <c r="M39"/>
      <c r="N39"/>
      <c r="O39"/>
      <c r="P39"/>
      <c r="R39"/>
      <c r="S39"/>
      <c r="T39"/>
      <c r="U39" s="62"/>
      <c r="V39" s="62"/>
      <c r="W39" s="62"/>
      <c r="X39" s="62"/>
      <c r="Y39" s="62"/>
      <c r="Z39" s="62"/>
      <c r="AA39" s="62"/>
      <c r="AB39" s="62"/>
      <c r="AC39" s="62"/>
      <c r="AD39" s="62"/>
    </row>
    <row r="40" spans="3:30" x14ac:dyDescent="0.25">
      <c r="C40" s="90"/>
      <c r="F40" s="1"/>
      <c r="G40" s="1"/>
      <c r="H40" s="1"/>
      <c r="L40"/>
      <c r="M40"/>
      <c r="N40"/>
      <c r="O40"/>
      <c r="P40"/>
      <c r="R40"/>
      <c r="S40"/>
      <c r="T40"/>
      <c r="U40" s="62"/>
      <c r="V40" s="62"/>
      <c r="W40" s="62"/>
      <c r="X40" s="62"/>
      <c r="Y40" s="62"/>
      <c r="Z40" s="62"/>
      <c r="AA40" s="62"/>
      <c r="AB40" s="62"/>
      <c r="AC40" s="62"/>
      <c r="AD40" s="62"/>
    </row>
    <row r="41" spans="3:30" x14ac:dyDescent="0.25">
      <c r="C41" s="90"/>
      <c r="F41" s="1"/>
      <c r="G41" s="1"/>
      <c r="H41" s="1"/>
      <c r="L41"/>
      <c r="M41"/>
      <c r="N41"/>
      <c r="O41"/>
      <c r="P41"/>
      <c r="R41"/>
      <c r="S41"/>
      <c r="T41"/>
      <c r="U41" s="62"/>
      <c r="V41" s="62"/>
      <c r="W41" s="62"/>
      <c r="X41" s="62"/>
      <c r="Y41" s="62"/>
      <c r="Z41" s="62"/>
      <c r="AA41" s="62"/>
      <c r="AB41" s="62"/>
      <c r="AC41" s="62"/>
      <c r="AD41" s="62"/>
    </row>
    <row r="42" spans="3:30" x14ac:dyDescent="0.25">
      <c r="C42" s="90"/>
      <c r="F42" s="1"/>
      <c r="G42" s="1"/>
      <c r="H42" s="1"/>
      <c r="L42"/>
      <c r="M42"/>
      <c r="N42"/>
      <c r="O42"/>
      <c r="P42"/>
      <c r="R42"/>
      <c r="S42"/>
      <c r="T42"/>
      <c r="U42" s="62"/>
      <c r="V42" s="62"/>
      <c r="W42" s="62"/>
      <c r="X42" s="62"/>
      <c r="Y42" s="62"/>
      <c r="Z42" s="62"/>
      <c r="AA42" s="62"/>
      <c r="AB42" s="62"/>
      <c r="AC42" s="62"/>
      <c r="AD42" s="62"/>
    </row>
    <row r="43" spans="3:30" x14ac:dyDescent="0.25">
      <c r="C43" s="90"/>
      <c r="F43" s="1"/>
      <c r="G43" s="1"/>
      <c r="H43" s="1"/>
      <c r="L43"/>
      <c r="M43"/>
      <c r="N43"/>
      <c r="O43"/>
      <c r="P43"/>
      <c r="R43"/>
      <c r="S43"/>
      <c r="T43"/>
      <c r="U43" s="62"/>
      <c r="V43" s="62"/>
      <c r="W43" s="62"/>
      <c r="X43" s="62"/>
      <c r="Y43" s="62"/>
      <c r="Z43" s="62"/>
      <c r="AA43" s="62"/>
      <c r="AB43" s="62"/>
      <c r="AC43" s="62"/>
      <c r="AD43" s="62"/>
    </row>
    <row r="44" spans="3:30" x14ac:dyDescent="0.25">
      <c r="C44" s="90"/>
      <c r="F44" s="1"/>
      <c r="G44" s="1"/>
      <c r="H44" s="1"/>
      <c r="L44"/>
      <c r="M44"/>
      <c r="N44"/>
      <c r="O44"/>
      <c r="P44"/>
      <c r="R44"/>
      <c r="S44"/>
      <c r="T44"/>
      <c r="U44" s="62"/>
      <c r="V44" s="62"/>
      <c r="W44" s="62"/>
      <c r="X44" s="62"/>
      <c r="Y44" s="62"/>
      <c r="Z44" s="62"/>
      <c r="AA44" s="62"/>
      <c r="AB44" s="62"/>
      <c r="AC44" s="62"/>
      <c r="AD44" s="62"/>
    </row>
    <row r="45" spans="3:30" x14ac:dyDescent="0.25">
      <c r="C45" s="90"/>
      <c r="F45" s="1"/>
      <c r="G45" s="1"/>
      <c r="H45" s="1"/>
      <c r="L45"/>
      <c r="M45"/>
      <c r="N45"/>
      <c r="O45"/>
      <c r="P45"/>
      <c r="R45"/>
      <c r="S45"/>
      <c r="T45"/>
      <c r="U45" s="62"/>
      <c r="V45" s="62"/>
      <c r="W45" s="62"/>
      <c r="X45" s="62"/>
      <c r="Y45" s="62"/>
      <c r="Z45" s="62"/>
      <c r="AA45" s="62"/>
      <c r="AB45" s="62"/>
      <c r="AC45" s="62"/>
      <c r="AD45" s="62"/>
    </row>
    <row r="46" spans="3:30" x14ac:dyDescent="0.25">
      <c r="C46" s="90"/>
      <c r="F46" s="1"/>
      <c r="G46" s="1"/>
      <c r="H46" s="1"/>
      <c r="L46"/>
      <c r="M46"/>
      <c r="N46"/>
      <c r="O46"/>
      <c r="P46"/>
      <c r="R46"/>
      <c r="S46"/>
      <c r="T46"/>
      <c r="U46" s="62"/>
      <c r="V46" s="62"/>
      <c r="W46" s="62"/>
      <c r="X46" s="62"/>
      <c r="Y46" s="62"/>
      <c r="Z46" s="62"/>
      <c r="AA46" s="62"/>
      <c r="AB46" s="62"/>
      <c r="AC46" s="62"/>
      <c r="AD46" s="62"/>
    </row>
    <row r="47" spans="3:30" x14ac:dyDescent="0.25">
      <c r="C47" s="90"/>
      <c r="F47" s="1"/>
      <c r="G47" s="1"/>
      <c r="H47" s="1"/>
      <c r="L47"/>
      <c r="M47"/>
      <c r="N47"/>
      <c r="O47"/>
      <c r="P47"/>
      <c r="R47"/>
      <c r="S47"/>
      <c r="T47"/>
      <c r="U47" s="62"/>
      <c r="V47" s="62"/>
      <c r="W47" s="62"/>
      <c r="X47" s="62"/>
      <c r="Y47" s="62"/>
      <c r="Z47" s="62"/>
      <c r="AA47" s="62"/>
      <c r="AB47" s="62"/>
      <c r="AC47" s="62"/>
      <c r="AD47" s="62"/>
    </row>
    <row r="48" spans="3:30" x14ac:dyDescent="0.25">
      <c r="C48" s="90"/>
      <c r="F48" s="1"/>
      <c r="G48" s="1"/>
      <c r="H48" s="1"/>
      <c r="L48"/>
      <c r="M48"/>
      <c r="N48"/>
      <c r="O48"/>
      <c r="P48"/>
      <c r="R48"/>
      <c r="S48"/>
      <c r="T48"/>
      <c r="U48" s="62"/>
      <c r="V48" s="62"/>
      <c r="W48" s="62"/>
      <c r="X48" s="62"/>
      <c r="Y48" s="62"/>
      <c r="Z48" s="62"/>
      <c r="AA48" s="62"/>
      <c r="AB48" s="62"/>
      <c r="AC48" s="62"/>
      <c r="AD48" s="62"/>
    </row>
    <row r="49" spans="3:30" x14ac:dyDescent="0.25">
      <c r="C49" s="90"/>
      <c r="F49" s="1"/>
      <c r="G49" s="1"/>
      <c r="H49" s="1"/>
      <c r="L49"/>
      <c r="M49"/>
      <c r="N49"/>
      <c r="O49"/>
      <c r="P49"/>
      <c r="R49"/>
      <c r="S49"/>
      <c r="T49"/>
      <c r="U49" s="62"/>
      <c r="V49" s="62"/>
      <c r="W49" s="62"/>
      <c r="X49" s="62"/>
      <c r="Y49" s="62"/>
      <c r="Z49" s="62"/>
      <c r="AA49" s="62"/>
      <c r="AB49" s="62"/>
      <c r="AC49" s="62"/>
      <c r="AD49" s="62"/>
    </row>
    <row r="50" spans="3:30" x14ac:dyDescent="0.25">
      <c r="C50" s="90"/>
      <c r="F50" s="1"/>
      <c r="G50" s="1"/>
      <c r="H50" s="1"/>
      <c r="L50"/>
      <c r="M50"/>
      <c r="N50"/>
      <c r="O50"/>
      <c r="P50"/>
      <c r="R50"/>
      <c r="S50"/>
      <c r="T50"/>
      <c r="U50" s="62"/>
      <c r="V50" s="62"/>
      <c r="W50" s="62"/>
      <c r="X50" s="62"/>
      <c r="Y50" s="62"/>
      <c r="Z50" s="62"/>
      <c r="AA50" s="62"/>
      <c r="AB50" s="62"/>
      <c r="AC50" s="62"/>
      <c r="AD50" s="62"/>
    </row>
    <row r="51" spans="3:30" x14ac:dyDescent="0.25">
      <c r="C51" s="90"/>
      <c r="F51" s="1"/>
      <c r="G51" s="1"/>
      <c r="H51" s="1"/>
      <c r="L51"/>
      <c r="M51"/>
      <c r="N51"/>
      <c r="O51"/>
      <c r="P51"/>
      <c r="R51"/>
      <c r="S51"/>
      <c r="T51"/>
      <c r="U51" s="62"/>
      <c r="V51" s="62"/>
      <c r="W51" s="62"/>
      <c r="X51" s="62"/>
      <c r="Y51" s="62"/>
      <c r="Z51" s="62"/>
      <c r="AA51" s="62"/>
      <c r="AB51" s="62"/>
      <c r="AC51" s="62"/>
      <c r="AD51" s="62"/>
    </row>
    <row r="52" spans="3:30" x14ac:dyDescent="0.25">
      <c r="C52" s="90"/>
      <c r="F52" s="1"/>
      <c r="G52" s="1"/>
      <c r="H52" s="1"/>
      <c r="L52"/>
      <c r="M52"/>
      <c r="N52"/>
      <c r="O52"/>
      <c r="P52"/>
      <c r="R52"/>
      <c r="S52"/>
      <c r="T52"/>
      <c r="U52" s="62"/>
      <c r="V52" s="62"/>
      <c r="W52" s="62"/>
      <c r="X52" s="62"/>
      <c r="Y52" s="62"/>
      <c r="Z52" s="62"/>
      <c r="AA52" s="62"/>
      <c r="AB52" s="62"/>
      <c r="AC52" s="62"/>
      <c r="AD52" s="62"/>
    </row>
    <row r="53" spans="3:30" x14ac:dyDescent="0.25">
      <c r="C53" s="90"/>
      <c r="F53" s="1"/>
      <c r="G53" s="1"/>
      <c r="H53" s="1"/>
      <c r="L53"/>
      <c r="M53"/>
      <c r="N53"/>
      <c r="O53"/>
      <c r="P53"/>
      <c r="R53"/>
      <c r="S53"/>
      <c r="T53"/>
      <c r="U53" s="62"/>
      <c r="V53" s="62"/>
      <c r="W53" s="62"/>
      <c r="X53" s="62"/>
      <c r="Y53" s="62"/>
      <c r="Z53" s="62"/>
      <c r="AA53" s="62"/>
      <c r="AB53" s="62"/>
      <c r="AC53" s="62"/>
      <c r="AD53" s="62"/>
    </row>
    <row r="54" spans="3:30" x14ac:dyDescent="0.25">
      <c r="C54" s="90"/>
      <c r="F54" s="1"/>
      <c r="G54" s="1"/>
      <c r="H54" s="1"/>
      <c r="L54"/>
      <c r="M54"/>
      <c r="N54"/>
      <c r="O54"/>
      <c r="P54"/>
      <c r="R54"/>
      <c r="S54"/>
      <c r="T54"/>
      <c r="U54" s="62"/>
      <c r="V54" s="62"/>
      <c r="W54" s="62"/>
      <c r="X54" s="62"/>
      <c r="Y54" s="62"/>
      <c r="Z54" s="62"/>
      <c r="AA54" s="62"/>
      <c r="AB54" s="62"/>
      <c r="AC54" s="62"/>
      <c r="AD54" s="62"/>
    </row>
    <row r="55" spans="3:30" x14ac:dyDescent="0.25">
      <c r="C55" s="90"/>
      <c r="F55" s="1"/>
      <c r="G55" s="1"/>
      <c r="H55" s="1"/>
      <c r="L55"/>
      <c r="M55"/>
      <c r="N55"/>
      <c r="O55"/>
      <c r="P55"/>
      <c r="R55"/>
      <c r="S55"/>
      <c r="T55"/>
      <c r="U55" s="62"/>
      <c r="V55" s="62"/>
      <c r="W55" s="62"/>
      <c r="X55" s="62"/>
      <c r="Y55" s="62"/>
      <c r="Z55" s="62"/>
      <c r="AA55" s="62"/>
      <c r="AB55" s="62"/>
      <c r="AC55" s="62"/>
      <c r="AD55" s="62"/>
    </row>
    <row r="56" spans="3:30" x14ac:dyDescent="0.25">
      <c r="C56" s="90"/>
      <c r="F56" s="1"/>
      <c r="G56" s="1"/>
      <c r="H56" s="1"/>
      <c r="L56"/>
      <c r="M56"/>
      <c r="N56"/>
      <c r="O56"/>
      <c r="P56"/>
      <c r="R56"/>
      <c r="S56"/>
      <c r="T56"/>
      <c r="U56" s="62"/>
      <c r="V56" s="62"/>
      <c r="W56" s="62"/>
      <c r="X56" s="62"/>
      <c r="Y56" s="62"/>
      <c r="Z56" s="62"/>
      <c r="AA56" s="62"/>
      <c r="AB56" s="62"/>
      <c r="AC56" s="62"/>
      <c r="AD56" s="62"/>
    </row>
    <row r="57" spans="3:30" x14ac:dyDescent="0.25">
      <c r="C57" s="90"/>
      <c r="F57" s="1"/>
      <c r="G57" s="1"/>
      <c r="H57" s="1"/>
      <c r="L57"/>
      <c r="M57"/>
      <c r="N57"/>
      <c r="O57"/>
      <c r="P57"/>
      <c r="R57"/>
      <c r="S57"/>
      <c r="T57"/>
      <c r="U57" s="62"/>
      <c r="V57" s="62"/>
      <c r="W57" s="62"/>
      <c r="X57" s="62"/>
      <c r="Y57" s="62"/>
      <c r="Z57" s="62"/>
      <c r="AA57" s="62"/>
      <c r="AB57" s="62"/>
      <c r="AC57" s="62"/>
      <c r="AD57" s="62"/>
    </row>
    <row r="58" spans="3:30" x14ac:dyDescent="0.25">
      <c r="C58" s="90"/>
      <c r="F58" s="1"/>
      <c r="G58" s="1"/>
      <c r="H58" s="1"/>
      <c r="L58"/>
      <c r="M58"/>
      <c r="N58"/>
      <c r="O58"/>
      <c r="P58"/>
      <c r="R58"/>
      <c r="S58"/>
      <c r="T58"/>
      <c r="U58" s="62"/>
      <c r="V58" s="62"/>
      <c r="W58" s="62"/>
      <c r="X58" s="62"/>
      <c r="Y58" s="62"/>
      <c r="Z58" s="62"/>
      <c r="AA58" s="62"/>
      <c r="AB58" s="62"/>
      <c r="AC58" s="62"/>
      <c r="AD58" s="62"/>
    </row>
    <row r="59" spans="3:30" x14ac:dyDescent="0.25">
      <c r="C59" s="90"/>
      <c r="F59" s="1"/>
      <c r="G59" s="1"/>
      <c r="H59" s="1"/>
      <c r="L59"/>
      <c r="M59"/>
      <c r="N59"/>
      <c r="O59"/>
      <c r="P59"/>
      <c r="R59"/>
      <c r="S59"/>
      <c r="T59"/>
      <c r="U59" s="62"/>
      <c r="V59" s="62"/>
      <c r="W59" s="62"/>
      <c r="X59" s="62"/>
      <c r="Y59" s="62"/>
      <c r="Z59" s="62"/>
      <c r="AA59" s="62"/>
      <c r="AB59" s="62"/>
      <c r="AC59" s="62"/>
      <c r="AD59" s="62"/>
    </row>
    <row r="60" spans="3:30" x14ac:dyDescent="0.25">
      <c r="C60" s="90"/>
      <c r="F60" s="1"/>
      <c r="G60" s="1"/>
      <c r="H60" s="1"/>
      <c r="L60"/>
      <c r="M60"/>
      <c r="N60"/>
      <c r="O60"/>
      <c r="P60"/>
      <c r="R60"/>
      <c r="S60"/>
      <c r="T60"/>
      <c r="U60" s="62"/>
      <c r="V60" s="62"/>
      <c r="W60" s="62"/>
      <c r="X60" s="62"/>
      <c r="Y60" s="62"/>
      <c r="Z60" s="62"/>
      <c r="AA60" s="62"/>
      <c r="AB60" s="62"/>
      <c r="AC60" s="62"/>
      <c r="AD60" s="62"/>
    </row>
    <row r="61" spans="3:30" x14ac:dyDescent="0.25">
      <c r="C61" s="90"/>
      <c r="F61" s="1"/>
      <c r="G61" s="1"/>
      <c r="H61" s="1"/>
      <c r="L61"/>
      <c r="M61"/>
      <c r="N61"/>
      <c r="O61"/>
      <c r="P61"/>
      <c r="R61"/>
      <c r="S61"/>
      <c r="T61"/>
      <c r="U61" s="62"/>
      <c r="V61" s="62"/>
      <c r="W61" s="62"/>
      <c r="X61" s="62"/>
      <c r="Y61" s="62"/>
      <c r="Z61" s="62"/>
      <c r="AA61" s="62"/>
      <c r="AB61" s="62"/>
      <c r="AC61" s="62"/>
      <c r="AD61" s="62"/>
    </row>
    <row r="62" spans="3:30" x14ac:dyDescent="0.25">
      <c r="C62" s="90"/>
      <c r="F62" s="1"/>
      <c r="G62" s="1"/>
      <c r="H62" s="1"/>
      <c r="L62"/>
      <c r="M62"/>
      <c r="N62"/>
      <c r="O62"/>
      <c r="P62"/>
      <c r="R62"/>
      <c r="S62"/>
      <c r="T62"/>
      <c r="U62" s="62"/>
      <c r="V62" s="62"/>
      <c r="W62" s="62"/>
      <c r="X62" s="62"/>
      <c r="Y62" s="62"/>
      <c r="Z62" s="62"/>
      <c r="AA62" s="62"/>
      <c r="AB62" s="62"/>
      <c r="AC62" s="62"/>
      <c r="AD62" s="62"/>
    </row>
    <row r="63" spans="3:30" x14ac:dyDescent="0.25">
      <c r="C63" s="90"/>
      <c r="F63" s="1"/>
      <c r="G63" s="1"/>
      <c r="H63" s="1"/>
      <c r="L63"/>
      <c r="M63"/>
      <c r="N63"/>
      <c r="O63"/>
      <c r="P63"/>
      <c r="R63"/>
      <c r="S63"/>
      <c r="T63"/>
      <c r="U63" s="62"/>
      <c r="V63" s="62"/>
      <c r="W63" s="62"/>
      <c r="X63" s="62"/>
      <c r="Y63" s="62"/>
      <c r="Z63" s="62"/>
      <c r="AA63" s="62"/>
      <c r="AB63" s="62"/>
      <c r="AC63" s="62"/>
      <c r="AD63" s="62"/>
    </row>
    <row r="64" spans="3:30" x14ac:dyDescent="0.25">
      <c r="C64" s="90"/>
      <c r="F64" s="1"/>
      <c r="G64" s="1"/>
      <c r="H64" s="1"/>
      <c r="L64"/>
      <c r="M64"/>
      <c r="N64"/>
      <c r="O64"/>
      <c r="P64"/>
      <c r="R64"/>
      <c r="S64"/>
      <c r="T64"/>
      <c r="U64" s="62"/>
      <c r="V64" s="62"/>
      <c r="W64" s="62"/>
      <c r="X64" s="62"/>
      <c r="Y64" s="62"/>
      <c r="Z64" s="62"/>
      <c r="AA64" s="62"/>
      <c r="AB64" s="62"/>
      <c r="AC64" s="62"/>
      <c r="AD64" s="62"/>
    </row>
    <row r="65" spans="3:30" x14ac:dyDescent="0.25">
      <c r="C65" s="90"/>
      <c r="F65" s="1"/>
      <c r="G65" s="1"/>
      <c r="H65" s="1"/>
      <c r="L65"/>
      <c r="M65"/>
      <c r="N65"/>
      <c r="O65"/>
      <c r="P65"/>
      <c r="R65"/>
      <c r="S65"/>
      <c r="T65"/>
      <c r="U65" s="62"/>
      <c r="V65" s="62"/>
      <c r="W65" s="62"/>
      <c r="X65" s="62"/>
      <c r="Y65" s="62"/>
      <c r="Z65" s="62"/>
      <c r="AA65" s="62"/>
      <c r="AB65" s="62"/>
      <c r="AC65" s="62"/>
      <c r="AD65" s="62"/>
    </row>
    <row r="66" spans="3:30" x14ac:dyDescent="0.25">
      <c r="C66" s="90"/>
      <c r="F66" s="1"/>
      <c r="G66" s="1"/>
      <c r="H66" s="1"/>
      <c r="L66"/>
      <c r="M66"/>
      <c r="N66"/>
      <c r="O66"/>
      <c r="P66"/>
      <c r="R66"/>
      <c r="S66"/>
      <c r="T66"/>
      <c r="U66" s="62"/>
      <c r="V66" s="62"/>
      <c r="W66" s="62"/>
      <c r="X66" s="62"/>
      <c r="Y66" s="62"/>
      <c r="Z66" s="62"/>
      <c r="AA66" s="62"/>
      <c r="AB66" s="62"/>
      <c r="AC66" s="62"/>
      <c r="AD66" s="62"/>
    </row>
    <row r="67" spans="3:30" x14ac:dyDescent="0.25">
      <c r="C67" s="90"/>
      <c r="F67" s="1"/>
      <c r="G67" s="1"/>
      <c r="H67" s="1"/>
      <c r="L67"/>
      <c r="M67"/>
      <c r="N67"/>
      <c r="O67"/>
      <c r="P67"/>
      <c r="R67"/>
      <c r="S67"/>
      <c r="T67"/>
      <c r="U67" s="62"/>
      <c r="V67" s="62"/>
      <c r="W67" s="62"/>
      <c r="X67" s="62"/>
      <c r="Y67" s="62"/>
      <c r="Z67" s="62"/>
      <c r="AA67" s="62"/>
      <c r="AB67" s="62"/>
      <c r="AC67" s="62"/>
      <c r="AD67" s="62"/>
    </row>
    <row r="68" spans="3:30" x14ac:dyDescent="0.25">
      <c r="C68" s="90"/>
      <c r="F68" s="1"/>
      <c r="G68" s="1"/>
      <c r="H68" s="1"/>
      <c r="L68"/>
      <c r="M68"/>
      <c r="N68"/>
      <c r="O68"/>
      <c r="P68"/>
      <c r="R68"/>
      <c r="S68"/>
      <c r="T68"/>
      <c r="U68" s="62"/>
      <c r="V68" s="62"/>
      <c r="W68" s="62"/>
      <c r="X68" s="62"/>
      <c r="Y68" s="62"/>
      <c r="Z68" s="62"/>
      <c r="AA68" s="62"/>
      <c r="AB68" s="62"/>
      <c r="AC68" s="62"/>
      <c r="AD68" s="62"/>
    </row>
    <row r="69" spans="3:30" x14ac:dyDescent="0.25">
      <c r="C69" s="90"/>
      <c r="F69" s="1"/>
      <c r="G69" s="1"/>
      <c r="H69" s="1"/>
      <c r="L69"/>
      <c r="M69"/>
      <c r="N69"/>
      <c r="O69"/>
      <c r="P69"/>
      <c r="R69"/>
      <c r="S69"/>
      <c r="T69"/>
      <c r="U69" s="62"/>
      <c r="V69" s="62"/>
      <c r="W69" s="62"/>
      <c r="X69" s="62"/>
      <c r="Y69" s="62"/>
      <c r="Z69" s="62"/>
      <c r="AA69" s="62"/>
      <c r="AB69" s="62"/>
      <c r="AC69" s="62"/>
      <c r="AD69" s="62"/>
    </row>
    <row r="70" spans="3:30" x14ac:dyDescent="0.25">
      <c r="C70" s="90"/>
      <c r="F70" s="1"/>
      <c r="G70" s="1"/>
      <c r="H70" s="1"/>
      <c r="L70"/>
      <c r="M70"/>
      <c r="N70"/>
      <c r="O70"/>
      <c r="P70"/>
      <c r="R70"/>
      <c r="S70"/>
      <c r="T70"/>
      <c r="U70" s="62"/>
      <c r="V70" s="62"/>
      <c r="W70" s="62"/>
      <c r="X70" s="62"/>
      <c r="Y70" s="62"/>
      <c r="Z70" s="62"/>
      <c r="AA70" s="62"/>
      <c r="AB70" s="62"/>
      <c r="AC70" s="62"/>
      <c r="AD70" s="62"/>
    </row>
    <row r="71" spans="3:30" x14ac:dyDescent="0.25">
      <c r="C71" s="90"/>
      <c r="F71" s="1"/>
      <c r="G71" s="1"/>
      <c r="H71" s="1"/>
      <c r="L71"/>
      <c r="M71"/>
      <c r="N71"/>
      <c r="O71"/>
      <c r="P71"/>
      <c r="R71"/>
      <c r="S71"/>
      <c r="T71"/>
      <c r="U71" s="62"/>
      <c r="V71" s="62"/>
      <c r="W71" s="62"/>
      <c r="X71" s="62"/>
      <c r="Y71" s="62"/>
      <c r="Z71" s="62"/>
      <c r="AA71" s="62"/>
      <c r="AB71" s="62"/>
      <c r="AC71" s="62"/>
      <c r="AD71" s="62"/>
    </row>
    <row r="72" spans="3:30" x14ac:dyDescent="0.25">
      <c r="C72" s="90"/>
      <c r="F72" s="1"/>
      <c r="G72" s="1"/>
      <c r="H72" s="1"/>
      <c r="L72"/>
      <c r="M72"/>
      <c r="N72"/>
      <c r="O72"/>
      <c r="P72"/>
      <c r="R72"/>
      <c r="S72"/>
      <c r="T72"/>
      <c r="U72" s="62"/>
      <c r="V72" s="62"/>
      <c r="W72" s="62"/>
      <c r="X72" s="62"/>
      <c r="Y72" s="62"/>
      <c r="Z72" s="62"/>
      <c r="AA72" s="62"/>
      <c r="AB72" s="62"/>
      <c r="AC72" s="62"/>
      <c r="AD72" s="62"/>
    </row>
    <row r="73" spans="3:30" x14ac:dyDescent="0.25">
      <c r="C73" s="90"/>
      <c r="F73" s="1"/>
      <c r="G73" s="1"/>
      <c r="H73" s="1"/>
      <c r="L73"/>
      <c r="M73"/>
      <c r="N73"/>
      <c r="O73"/>
      <c r="P73"/>
      <c r="R73"/>
      <c r="S73"/>
      <c r="T73"/>
      <c r="U73" s="62"/>
      <c r="V73" s="62"/>
      <c r="W73" s="62"/>
      <c r="X73" s="62"/>
      <c r="Y73" s="62"/>
      <c r="Z73" s="62"/>
      <c r="AA73" s="62"/>
      <c r="AB73" s="62"/>
      <c r="AC73" s="62"/>
      <c r="AD73" s="62"/>
    </row>
    <row r="74" spans="3:30" x14ac:dyDescent="0.25">
      <c r="C74" s="90"/>
      <c r="F74" s="1"/>
      <c r="G74" s="1"/>
      <c r="H74" s="1"/>
      <c r="L74"/>
      <c r="M74"/>
      <c r="N74"/>
      <c r="O74"/>
      <c r="P74"/>
      <c r="R74"/>
      <c r="S74"/>
      <c r="T74"/>
      <c r="U74" s="62"/>
      <c r="V74" s="62"/>
      <c r="W74" s="62"/>
      <c r="X74" s="62"/>
      <c r="Y74" s="62"/>
      <c r="Z74" s="62"/>
      <c r="AA74" s="62"/>
      <c r="AB74" s="62"/>
      <c r="AC74" s="62"/>
      <c r="AD74" s="62"/>
    </row>
    <row r="75" spans="3:30" x14ac:dyDescent="0.25">
      <c r="C75" s="90"/>
      <c r="F75" s="1"/>
      <c r="G75" s="1"/>
      <c r="H75" s="1"/>
      <c r="L75"/>
      <c r="M75"/>
      <c r="N75"/>
      <c r="O75"/>
      <c r="P75"/>
      <c r="R75"/>
      <c r="S75"/>
      <c r="T75"/>
      <c r="U75" s="62"/>
      <c r="V75" s="62"/>
      <c r="W75" s="62"/>
      <c r="X75" s="62"/>
      <c r="Y75" s="62"/>
      <c r="Z75" s="62"/>
      <c r="AA75" s="62"/>
      <c r="AB75" s="62"/>
      <c r="AC75" s="62"/>
      <c r="AD75" s="62"/>
    </row>
    <row r="76" spans="3:30" x14ac:dyDescent="0.25">
      <c r="C76" s="90"/>
      <c r="F76" s="1"/>
      <c r="G76" s="1"/>
      <c r="H76" s="1"/>
      <c r="L76"/>
      <c r="M76"/>
      <c r="N76"/>
      <c r="O76"/>
      <c r="P76"/>
      <c r="R76"/>
      <c r="S76"/>
      <c r="T76"/>
      <c r="U76" s="62"/>
      <c r="V76" s="62"/>
      <c r="W76" s="62"/>
      <c r="X76" s="62"/>
      <c r="Y76" s="62"/>
      <c r="Z76" s="62"/>
      <c r="AA76" s="62"/>
      <c r="AB76" s="62"/>
      <c r="AC76" s="62"/>
      <c r="AD76" s="62"/>
    </row>
    <row r="77" spans="3:30" x14ac:dyDescent="0.25">
      <c r="C77" s="90"/>
      <c r="F77" s="1"/>
      <c r="G77" s="1"/>
      <c r="H77" s="1"/>
      <c r="L77"/>
      <c r="M77"/>
      <c r="N77"/>
      <c r="O77"/>
      <c r="P77"/>
      <c r="R77"/>
      <c r="S77"/>
      <c r="T77"/>
      <c r="U77" s="62"/>
      <c r="V77" s="62"/>
      <c r="W77" s="62"/>
      <c r="X77" s="62"/>
      <c r="Y77" s="62"/>
      <c r="Z77" s="62"/>
      <c r="AA77" s="62"/>
      <c r="AB77" s="62"/>
      <c r="AC77" s="62"/>
      <c r="AD77" s="62"/>
    </row>
    <row r="78" spans="3:30" x14ac:dyDescent="0.25">
      <c r="C78" s="90"/>
      <c r="F78" s="1"/>
      <c r="G78" s="1"/>
      <c r="H78" s="1"/>
      <c r="L78"/>
      <c r="M78"/>
      <c r="N78"/>
      <c r="O78"/>
      <c r="P78"/>
      <c r="R78"/>
      <c r="S78"/>
      <c r="T78"/>
      <c r="U78" s="62"/>
      <c r="V78" s="62"/>
      <c r="W78" s="62"/>
      <c r="X78" s="62"/>
      <c r="Y78" s="62"/>
      <c r="Z78" s="62"/>
      <c r="AA78" s="62"/>
      <c r="AB78" s="62"/>
      <c r="AC78" s="62"/>
      <c r="AD78" s="62"/>
    </row>
    <row r="79" spans="3:30" x14ac:dyDescent="0.25">
      <c r="C79" s="90"/>
      <c r="F79" s="1"/>
      <c r="G79" s="1"/>
      <c r="H79" s="1"/>
      <c r="L79"/>
      <c r="M79"/>
      <c r="N79"/>
      <c r="O79"/>
      <c r="P79"/>
      <c r="R79"/>
      <c r="S79"/>
      <c r="T79"/>
      <c r="U79" s="62"/>
      <c r="V79" s="62"/>
      <c r="W79" s="62"/>
      <c r="X79" s="62"/>
      <c r="Y79" s="62"/>
      <c r="Z79" s="62"/>
      <c r="AA79" s="62"/>
      <c r="AB79" s="62"/>
      <c r="AC79" s="62"/>
      <c r="AD79" s="62"/>
    </row>
    <row r="80" spans="3:30" x14ac:dyDescent="0.25">
      <c r="C80" s="90"/>
      <c r="F80" s="1"/>
      <c r="G80" s="1"/>
      <c r="H80" s="1"/>
      <c r="L80"/>
      <c r="M80"/>
      <c r="N80"/>
      <c r="O80"/>
      <c r="P80"/>
      <c r="R80"/>
      <c r="S80"/>
      <c r="T80"/>
      <c r="U80" s="62"/>
      <c r="V80" s="62"/>
      <c r="W80" s="62"/>
      <c r="X80" s="62"/>
      <c r="Y80" s="62"/>
      <c r="Z80" s="62"/>
      <c r="AA80" s="62"/>
      <c r="AB80" s="62"/>
      <c r="AC80" s="62"/>
      <c r="AD80" s="62"/>
    </row>
    <row r="81" spans="3:30" x14ac:dyDescent="0.25">
      <c r="C81" s="90"/>
      <c r="F81" s="1"/>
      <c r="G81" s="1"/>
      <c r="H81" s="1"/>
      <c r="L81"/>
      <c r="M81"/>
      <c r="N81"/>
      <c r="O81"/>
      <c r="P81"/>
      <c r="R81"/>
      <c r="S81"/>
      <c r="T81"/>
      <c r="U81" s="62"/>
      <c r="V81" s="62"/>
      <c r="W81" s="62"/>
      <c r="X81" s="62"/>
      <c r="Y81" s="62"/>
      <c r="Z81" s="62"/>
      <c r="AA81" s="62"/>
      <c r="AB81" s="62"/>
      <c r="AC81" s="62"/>
      <c r="AD81" s="62"/>
    </row>
    <row r="82" spans="3:30" x14ac:dyDescent="0.25">
      <c r="C82" s="90"/>
      <c r="F82" s="1"/>
      <c r="G82" s="1"/>
      <c r="H82" s="1"/>
      <c r="L82"/>
      <c r="M82"/>
      <c r="N82"/>
      <c r="O82"/>
      <c r="P82"/>
      <c r="R82"/>
      <c r="S82"/>
      <c r="T82"/>
      <c r="U82" s="62"/>
      <c r="V82" s="62"/>
      <c r="W82" s="62"/>
      <c r="X82" s="62"/>
      <c r="Y82" s="62"/>
      <c r="Z82" s="62"/>
      <c r="AA82" s="62"/>
      <c r="AB82" s="62"/>
      <c r="AC82" s="62"/>
      <c r="AD82" s="62"/>
    </row>
    <row r="83" spans="3:30" x14ac:dyDescent="0.25">
      <c r="C83" s="90"/>
      <c r="F83" s="1"/>
      <c r="G83" s="1"/>
      <c r="H83" s="1"/>
      <c r="L83"/>
      <c r="M83"/>
      <c r="N83"/>
      <c r="O83"/>
      <c r="P83"/>
      <c r="R83"/>
      <c r="S83"/>
      <c r="T83"/>
      <c r="U83" s="62"/>
      <c r="V83" s="62"/>
      <c r="W83" s="62"/>
      <c r="X83" s="62"/>
      <c r="Y83" s="62"/>
      <c r="Z83" s="62"/>
      <c r="AA83" s="62"/>
      <c r="AB83" s="62"/>
      <c r="AC83" s="62"/>
      <c r="AD83" s="62"/>
    </row>
    <row r="84" spans="3:30" x14ac:dyDescent="0.25">
      <c r="C84" s="90"/>
      <c r="F84" s="1"/>
      <c r="G84" s="1"/>
      <c r="H84" s="1"/>
      <c r="L84"/>
      <c r="M84"/>
      <c r="N84"/>
      <c r="O84"/>
      <c r="P84"/>
      <c r="R84"/>
      <c r="S84"/>
      <c r="T84"/>
      <c r="U84" s="62"/>
      <c r="V84" s="62"/>
      <c r="W84" s="62"/>
      <c r="X84" s="62"/>
      <c r="Y84" s="62"/>
      <c r="Z84" s="62"/>
      <c r="AA84" s="62"/>
      <c r="AB84" s="62"/>
      <c r="AC84" s="62"/>
      <c r="AD84" s="62"/>
    </row>
    <row r="85" spans="3:30" x14ac:dyDescent="0.25">
      <c r="C85" s="90"/>
      <c r="F85" s="1"/>
      <c r="G85" s="1"/>
      <c r="H85" s="1"/>
      <c r="L85"/>
      <c r="M85"/>
      <c r="N85"/>
      <c r="O85"/>
      <c r="P85"/>
      <c r="R85"/>
      <c r="S85"/>
      <c r="T85"/>
      <c r="U85" s="62"/>
      <c r="V85" s="62"/>
      <c r="W85" s="62"/>
      <c r="X85" s="62"/>
      <c r="Y85" s="62"/>
      <c r="Z85" s="62"/>
      <c r="AA85" s="62"/>
      <c r="AB85" s="62"/>
      <c r="AC85" s="62"/>
      <c r="AD85" s="62"/>
    </row>
    <row r="86" spans="3:30" x14ac:dyDescent="0.25">
      <c r="C86" s="90"/>
      <c r="F86" s="1"/>
      <c r="G86" s="1"/>
      <c r="H86" s="1"/>
      <c r="L86"/>
      <c r="M86"/>
      <c r="N86"/>
      <c r="O86"/>
      <c r="P86"/>
      <c r="R86"/>
      <c r="S86"/>
      <c r="T86"/>
      <c r="U86" s="62"/>
      <c r="V86" s="62"/>
      <c r="W86" s="62"/>
      <c r="X86" s="62"/>
      <c r="Y86" s="62"/>
      <c r="Z86" s="62"/>
      <c r="AA86" s="62"/>
      <c r="AB86" s="62"/>
      <c r="AC86" s="62"/>
      <c r="AD86" s="62"/>
    </row>
    <row r="87" spans="3:30" x14ac:dyDescent="0.25">
      <c r="C87" s="90"/>
      <c r="F87" s="1"/>
      <c r="G87" s="1"/>
      <c r="H87" s="1"/>
      <c r="L87"/>
      <c r="M87"/>
      <c r="N87"/>
      <c r="O87"/>
      <c r="P87"/>
      <c r="R87"/>
      <c r="S87"/>
      <c r="T87"/>
      <c r="U87" s="62"/>
      <c r="V87" s="62"/>
      <c r="W87" s="62"/>
      <c r="X87" s="62"/>
      <c r="Y87" s="62"/>
      <c r="Z87" s="62"/>
      <c r="AA87" s="62"/>
      <c r="AB87" s="62"/>
      <c r="AC87" s="62"/>
      <c r="AD87" s="62"/>
    </row>
    <row r="88" spans="3:30" x14ac:dyDescent="0.25">
      <c r="C88" s="90"/>
      <c r="F88" s="1"/>
      <c r="G88" s="1"/>
      <c r="H88" s="1"/>
      <c r="L88"/>
      <c r="M88"/>
      <c r="N88"/>
      <c r="O88"/>
      <c r="P88"/>
      <c r="R88"/>
      <c r="S88"/>
      <c r="T88"/>
      <c r="U88" s="62"/>
      <c r="V88" s="62"/>
      <c r="W88" s="62"/>
      <c r="X88" s="62"/>
      <c r="Y88" s="62"/>
      <c r="Z88" s="62"/>
      <c r="AA88" s="62"/>
      <c r="AB88" s="62"/>
      <c r="AC88" s="62"/>
      <c r="AD88" s="62"/>
    </row>
    <row r="89" spans="3:30" x14ac:dyDescent="0.25">
      <c r="C89" s="90"/>
      <c r="F89" s="1"/>
      <c r="G89" s="1"/>
      <c r="H89" s="1"/>
      <c r="L89"/>
      <c r="M89"/>
      <c r="N89"/>
      <c r="O89"/>
      <c r="P89"/>
      <c r="R89"/>
      <c r="S89"/>
      <c r="T89"/>
      <c r="U89" s="62"/>
      <c r="V89" s="62"/>
      <c r="W89" s="62"/>
      <c r="X89" s="62"/>
      <c r="Y89" s="62"/>
      <c r="Z89" s="62"/>
      <c r="AA89" s="62"/>
      <c r="AB89" s="62"/>
      <c r="AC89" s="62"/>
      <c r="AD89" s="62"/>
    </row>
    <row r="90" spans="3:30" x14ac:dyDescent="0.25">
      <c r="C90" s="90"/>
      <c r="F90" s="1"/>
      <c r="G90" s="1"/>
      <c r="H90" s="1"/>
      <c r="L90"/>
      <c r="M90"/>
      <c r="N90"/>
      <c r="O90"/>
      <c r="P90"/>
      <c r="R90"/>
      <c r="S90"/>
      <c r="T90"/>
      <c r="U90" s="62"/>
      <c r="V90" s="62"/>
      <c r="W90" s="62"/>
      <c r="X90" s="62"/>
      <c r="Y90" s="62"/>
      <c r="Z90" s="62"/>
      <c r="AA90" s="62"/>
      <c r="AB90" s="62"/>
      <c r="AC90" s="62"/>
      <c r="AD90" s="62"/>
    </row>
    <row r="91" spans="3:30" x14ac:dyDescent="0.25">
      <c r="C91" s="90"/>
      <c r="F91" s="1"/>
      <c r="G91" s="1"/>
      <c r="H91" s="1"/>
      <c r="L91"/>
      <c r="M91"/>
      <c r="N91"/>
      <c r="O91"/>
      <c r="P91"/>
      <c r="R91"/>
      <c r="S91"/>
      <c r="T91"/>
      <c r="U91" s="62"/>
      <c r="V91" s="62"/>
      <c r="W91" s="62"/>
      <c r="X91" s="62"/>
      <c r="Y91" s="62"/>
      <c r="Z91" s="62"/>
      <c r="AA91" s="62"/>
      <c r="AB91" s="62"/>
      <c r="AC91" s="62"/>
      <c r="AD91" s="62"/>
    </row>
    <row r="92" spans="3:30" x14ac:dyDescent="0.25">
      <c r="C92" s="90"/>
      <c r="F92" s="1"/>
      <c r="G92" s="1"/>
      <c r="H92" s="1"/>
      <c r="L92"/>
      <c r="M92"/>
      <c r="N92"/>
      <c r="O92"/>
      <c r="P92"/>
      <c r="R92"/>
      <c r="S92"/>
      <c r="T92"/>
      <c r="U92" s="62"/>
      <c r="V92" s="62"/>
      <c r="W92" s="62"/>
      <c r="X92" s="62"/>
      <c r="Y92" s="62"/>
      <c r="Z92" s="62"/>
      <c r="AA92" s="62"/>
      <c r="AB92" s="62"/>
      <c r="AC92" s="62"/>
      <c r="AD92" s="62"/>
    </row>
    <row r="93" spans="3:30" x14ac:dyDescent="0.25">
      <c r="C93" s="90"/>
      <c r="F93" s="1"/>
      <c r="G93" s="1"/>
      <c r="H93" s="1"/>
      <c r="L93"/>
      <c r="M93"/>
      <c r="N93"/>
      <c r="O93"/>
      <c r="P93"/>
      <c r="R93"/>
      <c r="S93"/>
      <c r="T93"/>
      <c r="U93" s="62"/>
      <c r="V93" s="62"/>
      <c r="W93" s="62"/>
      <c r="X93" s="62"/>
      <c r="Y93" s="62"/>
      <c r="Z93" s="62"/>
      <c r="AA93" s="62"/>
      <c r="AB93" s="62"/>
      <c r="AC93" s="62"/>
      <c r="AD93" s="62"/>
    </row>
    <row r="94" spans="3:30" x14ac:dyDescent="0.25">
      <c r="C94" s="90"/>
      <c r="F94" s="1"/>
      <c r="G94" s="1"/>
      <c r="H94" s="1"/>
      <c r="L94"/>
      <c r="M94"/>
      <c r="N94"/>
      <c r="O94"/>
      <c r="P94"/>
      <c r="R94"/>
      <c r="S94"/>
      <c r="T94"/>
      <c r="U94" s="62"/>
      <c r="V94" s="62"/>
      <c r="W94" s="62"/>
      <c r="X94" s="62"/>
      <c r="Y94" s="62"/>
      <c r="Z94" s="62"/>
      <c r="AA94" s="62"/>
      <c r="AB94" s="62"/>
      <c r="AC94" s="62"/>
      <c r="AD94" s="62"/>
    </row>
    <row r="95" spans="3:30" x14ac:dyDescent="0.25">
      <c r="C95" s="90"/>
      <c r="F95" s="1"/>
      <c r="G95" s="1"/>
      <c r="H95" s="1"/>
      <c r="L95"/>
      <c r="M95"/>
      <c r="N95"/>
      <c r="O95"/>
      <c r="P95"/>
      <c r="R95"/>
      <c r="S95"/>
      <c r="T95"/>
      <c r="U95" s="62"/>
      <c r="V95" s="62"/>
      <c r="W95" s="62"/>
      <c r="X95" s="62"/>
      <c r="Y95" s="62"/>
      <c r="Z95" s="62"/>
      <c r="AA95" s="62"/>
      <c r="AB95" s="62"/>
      <c r="AC95" s="62"/>
      <c r="AD95" s="62"/>
    </row>
    <row r="96" spans="3:30" x14ac:dyDescent="0.25">
      <c r="C96" s="90"/>
      <c r="F96" s="1"/>
      <c r="G96" s="1"/>
      <c r="H96" s="1"/>
      <c r="L96"/>
      <c r="M96"/>
      <c r="N96"/>
      <c r="O96"/>
      <c r="P96"/>
      <c r="R96"/>
      <c r="S96"/>
      <c r="T96"/>
      <c r="U96" s="62"/>
      <c r="V96" s="62"/>
      <c r="W96" s="62"/>
      <c r="X96" s="62"/>
      <c r="Y96" s="62"/>
      <c r="Z96" s="62"/>
      <c r="AA96" s="62"/>
      <c r="AB96" s="62"/>
      <c r="AC96" s="62"/>
      <c r="AD96" s="62"/>
    </row>
    <row r="97" spans="3:30" x14ac:dyDescent="0.25">
      <c r="C97" s="90"/>
      <c r="F97" s="1"/>
      <c r="G97" s="1"/>
      <c r="H97" s="1"/>
      <c r="L97"/>
      <c r="M97"/>
      <c r="N97"/>
      <c r="O97"/>
      <c r="P97"/>
      <c r="R97"/>
      <c r="S97"/>
      <c r="T97"/>
      <c r="U97" s="62"/>
      <c r="V97" s="62"/>
      <c r="W97" s="62"/>
      <c r="X97" s="62"/>
      <c r="Y97" s="62"/>
      <c r="Z97" s="62"/>
      <c r="AA97" s="62"/>
      <c r="AB97" s="62"/>
      <c r="AC97" s="62"/>
      <c r="AD97" s="62"/>
    </row>
    <row r="98" spans="3:30" x14ac:dyDescent="0.25">
      <c r="C98" s="90"/>
      <c r="F98" s="1"/>
      <c r="G98" s="1"/>
      <c r="H98" s="1"/>
      <c r="L98"/>
      <c r="M98"/>
      <c r="N98"/>
      <c r="O98"/>
      <c r="P98"/>
      <c r="R98"/>
      <c r="S98"/>
      <c r="T98"/>
      <c r="U98" s="62"/>
      <c r="V98" s="62"/>
      <c r="W98" s="62"/>
      <c r="X98" s="62"/>
      <c r="Y98" s="62"/>
      <c r="Z98" s="62"/>
      <c r="AA98" s="62"/>
      <c r="AB98" s="62"/>
      <c r="AC98" s="62"/>
      <c r="AD98" s="62"/>
    </row>
    <row r="99" spans="3:30" x14ac:dyDescent="0.25">
      <c r="C99" s="90"/>
      <c r="F99" s="1"/>
      <c r="G99" s="1"/>
      <c r="H99" s="1"/>
      <c r="L99"/>
      <c r="M99"/>
      <c r="N99"/>
      <c r="O99"/>
      <c r="P99"/>
      <c r="R99"/>
      <c r="S99"/>
      <c r="T99"/>
      <c r="U99" s="62"/>
      <c r="V99" s="62"/>
      <c r="W99" s="62"/>
      <c r="X99" s="62"/>
      <c r="Y99" s="62"/>
      <c r="Z99" s="62"/>
      <c r="AA99" s="62"/>
      <c r="AB99" s="62"/>
      <c r="AC99" s="62"/>
      <c r="AD99" s="62"/>
    </row>
    <row r="100" spans="3:30" x14ac:dyDescent="0.25">
      <c r="C100" s="90"/>
      <c r="F100" s="1"/>
      <c r="G100" s="1"/>
      <c r="H100" s="1"/>
      <c r="L100"/>
      <c r="M100"/>
      <c r="N100"/>
      <c r="O100"/>
      <c r="P100"/>
      <c r="R100"/>
      <c r="S100"/>
      <c r="T100"/>
      <c r="U100" s="62"/>
      <c r="V100" s="62"/>
      <c r="W100" s="62"/>
      <c r="X100" s="62"/>
      <c r="Y100" s="62"/>
      <c r="Z100" s="62"/>
      <c r="AA100" s="62"/>
      <c r="AB100" s="62"/>
      <c r="AC100" s="62"/>
      <c r="AD100" s="62"/>
    </row>
    <row r="101" spans="3:30" x14ac:dyDescent="0.25">
      <c r="C101" s="90"/>
      <c r="F101" s="1"/>
      <c r="G101" s="1"/>
      <c r="H101" s="1"/>
      <c r="L101"/>
      <c r="M101"/>
      <c r="N101"/>
      <c r="O101"/>
      <c r="P101"/>
      <c r="R101"/>
      <c r="S101"/>
      <c r="T101"/>
      <c r="U101" s="62"/>
      <c r="V101" s="62"/>
      <c r="W101" s="62"/>
      <c r="X101" s="62"/>
      <c r="Y101" s="62"/>
      <c r="Z101" s="62"/>
      <c r="AA101" s="62"/>
      <c r="AB101" s="62"/>
      <c r="AC101" s="62"/>
      <c r="AD101" s="62"/>
    </row>
    <row r="102" spans="3:30" x14ac:dyDescent="0.25">
      <c r="C102" s="90"/>
      <c r="F102" s="1"/>
      <c r="G102" s="1"/>
      <c r="H102" s="1"/>
      <c r="L102"/>
      <c r="M102"/>
      <c r="N102"/>
      <c r="O102"/>
      <c r="P102"/>
      <c r="R102"/>
      <c r="S102"/>
      <c r="T102"/>
      <c r="U102" s="62"/>
      <c r="V102" s="62"/>
      <c r="W102" s="62"/>
      <c r="X102" s="62"/>
      <c r="Y102" s="62"/>
      <c r="Z102" s="62"/>
      <c r="AA102" s="62"/>
      <c r="AB102" s="62"/>
      <c r="AC102" s="62"/>
      <c r="AD102" s="62"/>
    </row>
    <row r="103" spans="3:30" x14ac:dyDescent="0.25">
      <c r="C103" s="90"/>
      <c r="F103" s="1"/>
      <c r="G103" s="1"/>
      <c r="H103" s="1"/>
      <c r="L103"/>
      <c r="M103"/>
      <c r="N103"/>
      <c r="O103"/>
      <c r="P103"/>
      <c r="R103"/>
      <c r="S103"/>
      <c r="T103"/>
      <c r="U103" s="62"/>
      <c r="V103" s="62"/>
      <c r="W103" s="62"/>
      <c r="X103" s="62"/>
      <c r="Y103" s="62"/>
      <c r="Z103" s="62"/>
      <c r="AA103" s="62"/>
      <c r="AB103" s="62"/>
      <c r="AC103" s="62"/>
      <c r="AD103" s="62"/>
    </row>
    <row r="104" spans="3:30" x14ac:dyDescent="0.25">
      <c r="C104" s="90"/>
      <c r="F104" s="1"/>
      <c r="G104" s="1"/>
      <c r="H104" s="1"/>
      <c r="L104"/>
      <c r="M104"/>
      <c r="N104"/>
      <c r="O104"/>
      <c r="P104"/>
      <c r="R104"/>
      <c r="S104"/>
      <c r="T104"/>
      <c r="U104" s="62"/>
      <c r="V104" s="62"/>
      <c r="W104" s="62"/>
      <c r="X104" s="62"/>
      <c r="Y104" s="62"/>
      <c r="Z104" s="62"/>
      <c r="AA104" s="62"/>
      <c r="AB104" s="62"/>
      <c r="AC104" s="62"/>
      <c r="AD104" s="62"/>
    </row>
    <row r="105" spans="3:30" x14ac:dyDescent="0.25">
      <c r="C105" s="90"/>
      <c r="F105" s="1"/>
      <c r="G105" s="1"/>
      <c r="H105" s="1"/>
      <c r="L105"/>
      <c r="M105"/>
      <c r="N105"/>
      <c r="O105"/>
      <c r="P105"/>
      <c r="R105"/>
      <c r="S105"/>
      <c r="T105"/>
      <c r="U105" s="62"/>
      <c r="V105" s="62"/>
      <c r="W105" s="62"/>
      <c r="X105" s="62"/>
      <c r="Y105" s="62"/>
      <c r="Z105" s="62"/>
      <c r="AA105" s="62"/>
      <c r="AB105" s="62"/>
      <c r="AC105" s="62"/>
      <c r="AD105" s="62"/>
    </row>
    <row r="106" spans="3:30" x14ac:dyDescent="0.25">
      <c r="C106" s="90"/>
      <c r="F106" s="1"/>
      <c r="G106" s="1"/>
      <c r="H106" s="1"/>
      <c r="L106"/>
      <c r="M106"/>
      <c r="N106"/>
      <c r="O106"/>
      <c r="P106"/>
      <c r="R106"/>
      <c r="S106"/>
      <c r="T106"/>
      <c r="U106" s="62"/>
      <c r="V106" s="62"/>
      <c r="W106" s="62"/>
      <c r="X106" s="62"/>
      <c r="Y106" s="62"/>
      <c r="Z106" s="62"/>
      <c r="AA106" s="62"/>
      <c r="AB106" s="62"/>
      <c r="AC106" s="62"/>
      <c r="AD106" s="62"/>
    </row>
    <row r="107" spans="3:30" x14ac:dyDescent="0.25">
      <c r="C107" s="90"/>
      <c r="F107" s="1"/>
      <c r="G107" s="1"/>
      <c r="H107" s="1"/>
      <c r="L107"/>
      <c r="M107"/>
      <c r="N107"/>
      <c r="O107"/>
      <c r="P107"/>
      <c r="R107"/>
      <c r="S107"/>
      <c r="T107"/>
      <c r="U107" s="62"/>
      <c r="V107" s="62"/>
      <c r="W107" s="62"/>
      <c r="X107" s="62"/>
      <c r="Y107" s="62"/>
      <c r="Z107" s="62"/>
      <c r="AA107" s="62"/>
      <c r="AB107" s="62"/>
      <c r="AC107" s="62"/>
      <c r="AD107" s="62"/>
    </row>
    <row r="108" spans="3:30" x14ac:dyDescent="0.25">
      <c r="C108" s="90"/>
      <c r="F108" s="1"/>
      <c r="G108" s="1"/>
      <c r="H108" s="1"/>
      <c r="L108"/>
      <c r="M108"/>
      <c r="N108"/>
      <c r="O108"/>
      <c r="P108"/>
      <c r="R108"/>
      <c r="S108"/>
      <c r="T108"/>
      <c r="U108" s="62"/>
      <c r="V108" s="62"/>
      <c r="W108" s="62"/>
      <c r="X108" s="62"/>
      <c r="Y108" s="62"/>
      <c r="Z108" s="62"/>
      <c r="AA108" s="62"/>
      <c r="AB108" s="62"/>
      <c r="AC108" s="62"/>
      <c r="AD108" s="62"/>
    </row>
    <row r="109" spans="3:30" x14ac:dyDescent="0.25">
      <c r="C109" s="90"/>
      <c r="F109" s="1"/>
      <c r="G109" s="1"/>
      <c r="H109" s="1"/>
      <c r="L109"/>
      <c r="M109"/>
      <c r="N109"/>
      <c r="O109"/>
      <c r="P109"/>
      <c r="R109"/>
      <c r="S109"/>
      <c r="T109"/>
      <c r="U109" s="62"/>
      <c r="V109" s="62"/>
      <c r="W109" s="62"/>
      <c r="X109" s="62"/>
      <c r="Y109" s="62"/>
      <c r="Z109" s="62"/>
      <c r="AA109" s="62"/>
      <c r="AB109" s="62"/>
      <c r="AC109" s="62"/>
      <c r="AD109" s="62"/>
    </row>
    <row r="110" spans="3:30" x14ac:dyDescent="0.25">
      <c r="C110" s="90"/>
      <c r="F110" s="1"/>
      <c r="G110" s="1"/>
      <c r="H110" s="1"/>
      <c r="L110"/>
      <c r="M110"/>
      <c r="N110"/>
      <c r="O110"/>
      <c r="P110"/>
      <c r="R110"/>
      <c r="S110"/>
      <c r="T110"/>
      <c r="U110" s="62"/>
      <c r="V110" s="62"/>
      <c r="W110" s="62"/>
      <c r="X110" s="62"/>
      <c r="Y110" s="62"/>
      <c r="Z110" s="62"/>
      <c r="AA110" s="62"/>
      <c r="AB110" s="62"/>
      <c r="AC110" s="62"/>
      <c r="AD110" s="62"/>
    </row>
    <row r="111" spans="3:30" x14ac:dyDescent="0.25">
      <c r="C111" s="90"/>
      <c r="F111" s="1"/>
      <c r="G111" s="1"/>
      <c r="H111" s="1"/>
      <c r="L111"/>
      <c r="M111"/>
      <c r="N111"/>
      <c r="O111"/>
      <c r="P111"/>
      <c r="R111"/>
      <c r="S111"/>
      <c r="T111"/>
      <c r="U111" s="62"/>
      <c r="V111" s="62"/>
      <c r="W111" s="62"/>
      <c r="X111" s="62"/>
      <c r="Y111" s="62"/>
      <c r="Z111" s="62"/>
      <c r="AA111" s="62"/>
      <c r="AB111" s="62"/>
      <c r="AC111" s="62"/>
      <c r="AD111" s="62"/>
    </row>
    <row r="112" spans="3:30" x14ac:dyDescent="0.25">
      <c r="C112" s="90"/>
      <c r="F112" s="1"/>
      <c r="G112" s="1"/>
      <c r="H112" s="1"/>
      <c r="L112"/>
      <c r="M112"/>
      <c r="N112"/>
      <c r="O112"/>
      <c r="P112"/>
      <c r="R112"/>
      <c r="S112"/>
      <c r="T112"/>
      <c r="U112" s="62"/>
      <c r="V112" s="62"/>
      <c r="W112" s="62"/>
      <c r="X112" s="62"/>
      <c r="Y112" s="62"/>
      <c r="Z112" s="62"/>
      <c r="AA112" s="62"/>
      <c r="AB112" s="62"/>
      <c r="AC112" s="62"/>
      <c r="AD112" s="62"/>
    </row>
    <row r="113" spans="3:30" x14ac:dyDescent="0.25">
      <c r="C113" s="90"/>
      <c r="F113" s="1"/>
      <c r="G113" s="1"/>
      <c r="H113" s="1"/>
      <c r="L113"/>
      <c r="M113"/>
      <c r="N113"/>
      <c r="O113"/>
      <c r="P113"/>
      <c r="R113"/>
      <c r="S113"/>
      <c r="T113"/>
      <c r="U113" s="62"/>
      <c r="V113" s="62"/>
      <c r="W113" s="62"/>
      <c r="X113" s="62"/>
      <c r="Y113" s="62"/>
      <c r="Z113" s="62"/>
      <c r="AA113" s="62"/>
      <c r="AB113" s="62"/>
      <c r="AC113" s="62"/>
      <c r="AD113" s="62"/>
    </row>
    <row r="114" spans="3:30" x14ac:dyDescent="0.25">
      <c r="C114" s="90"/>
      <c r="F114" s="1"/>
      <c r="G114" s="1"/>
      <c r="H114" s="1"/>
      <c r="L114"/>
      <c r="M114"/>
      <c r="N114"/>
      <c r="O114"/>
      <c r="P114"/>
      <c r="R114"/>
      <c r="S114"/>
      <c r="T114"/>
      <c r="U114" s="62"/>
      <c r="V114" s="62"/>
      <c r="W114" s="62"/>
      <c r="X114" s="62"/>
      <c r="Y114" s="62"/>
      <c r="Z114" s="62"/>
      <c r="AA114" s="62"/>
      <c r="AB114" s="62"/>
      <c r="AC114" s="62"/>
      <c r="AD114" s="62"/>
    </row>
    <row r="115" spans="3:30" x14ac:dyDescent="0.25">
      <c r="C115" s="90"/>
      <c r="F115" s="1"/>
      <c r="G115" s="1"/>
      <c r="H115" s="1"/>
      <c r="L115"/>
      <c r="M115"/>
      <c r="N115"/>
      <c r="O115"/>
      <c r="P115"/>
      <c r="R115"/>
      <c r="S115"/>
      <c r="T115"/>
      <c r="U115" s="62"/>
      <c r="V115" s="62"/>
      <c r="W115" s="62"/>
      <c r="X115" s="62"/>
      <c r="Y115" s="62"/>
      <c r="Z115" s="62"/>
      <c r="AA115" s="62"/>
      <c r="AB115" s="62"/>
      <c r="AC115" s="62"/>
      <c r="AD115" s="62"/>
    </row>
    <row r="116" spans="3:30" x14ac:dyDescent="0.25">
      <c r="C116" s="90"/>
      <c r="F116" s="1"/>
      <c r="G116" s="1"/>
      <c r="H116" s="1"/>
      <c r="L116"/>
      <c r="M116"/>
      <c r="N116"/>
      <c r="O116"/>
      <c r="P116"/>
      <c r="R116"/>
      <c r="S116"/>
      <c r="T116"/>
      <c r="U116" s="62"/>
      <c r="V116" s="62"/>
      <c r="W116" s="62"/>
      <c r="X116" s="62"/>
      <c r="Y116" s="62"/>
      <c r="Z116" s="62"/>
      <c r="AA116" s="62"/>
      <c r="AB116" s="62"/>
      <c r="AC116" s="62"/>
      <c r="AD116" s="62"/>
    </row>
    <row r="117" spans="3:30" x14ac:dyDescent="0.25">
      <c r="C117" s="90"/>
      <c r="F117" s="1"/>
      <c r="G117" s="1"/>
      <c r="H117" s="1"/>
      <c r="L117"/>
      <c r="M117"/>
      <c r="N117"/>
      <c r="O117"/>
      <c r="P117"/>
      <c r="R117"/>
      <c r="S117"/>
      <c r="T117"/>
      <c r="U117" s="62"/>
      <c r="V117" s="62"/>
      <c r="W117" s="62"/>
      <c r="X117" s="62"/>
      <c r="Y117" s="62"/>
      <c r="Z117" s="62"/>
      <c r="AA117" s="62"/>
      <c r="AB117" s="62"/>
      <c r="AC117" s="62"/>
      <c r="AD117" s="62"/>
    </row>
    <row r="118" spans="3:30" x14ac:dyDescent="0.25">
      <c r="C118" s="90"/>
      <c r="F118" s="1"/>
      <c r="G118" s="1"/>
      <c r="H118" s="1"/>
      <c r="L118"/>
      <c r="M118"/>
      <c r="N118"/>
      <c r="O118"/>
      <c r="P118"/>
      <c r="R118"/>
      <c r="S118"/>
      <c r="T118"/>
      <c r="U118" s="62"/>
      <c r="V118" s="62"/>
      <c r="W118" s="62"/>
      <c r="X118" s="62"/>
      <c r="Y118" s="62"/>
      <c r="Z118" s="62"/>
      <c r="AA118" s="62"/>
      <c r="AB118" s="62"/>
      <c r="AC118" s="62"/>
      <c r="AD118" s="62"/>
    </row>
    <row r="119" spans="3:30" x14ac:dyDescent="0.25">
      <c r="C119" s="90"/>
      <c r="F119" s="1"/>
      <c r="G119" s="1"/>
      <c r="H119" s="1"/>
      <c r="L119"/>
      <c r="M119"/>
      <c r="N119"/>
      <c r="O119"/>
      <c r="P119"/>
      <c r="R119"/>
      <c r="S119"/>
      <c r="T119"/>
      <c r="U119" s="62"/>
      <c r="V119" s="62"/>
      <c r="W119" s="62"/>
      <c r="X119" s="62"/>
      <c r="Y119" s="62"/>
      <c r="Z119" s="62"/>
      <c r="AA119" s="62"/>
      <c r="AB119" s="62"/>
      <c r="AC119" s="62"/>
      <c r="AD119" s="62"/>
    </row>
    <row r="120" spans="3:30" x14ac:dyDescent="0.25">
      <c r="C120" s="90"/>
      <c r="F120" s="1"/>
      <c r="G120" s="1"/>
      <c r="H120" s="1"/>
      <c r="L120"/>
      <c r="M120"/>
      <c r="N120"/>
      <c r="O120"/>
      <c r="P120"/>
      <c r="R120"/>
      <c r="S120"/>
      <c r="T120"/>
      <c r="U120" s="62"/>
      <c r="V120" s="62"/>
      <c r="W120" s="62"/>
      <c r="X120" s="62"/>
      <c r="Y120" s="62"/>
      <c r="Z120" s="62"/>
      <c r="AA120" s="62"/>
      <c r="AB120" s="62"/>
      <c r="AC120" s="62"/>
      <c r="AD120" s="62"/>
    </row>
    <row r="121" spans="3:30" x14ac:dyDescent="0.25">
      <c r="C121" s="90"/>
      <c r="F121" s="1"/>
      <c r="G121" s="1"/>
      <c r="H121" s="1"/>
      <c r="L121"/>
      <c r="M121"/>
      <c r="N121"/>
      <c r="O121"/>
      <c r="P121"/>
      <c r="R121"/>
      <c r="S121"/>
      <c r="T121" s="63"/>
      <c r="U121" s="62"/>
      <c r="V121" s="62"/>
      <c r="W121" s="62"/>
      <c r="X121" s="62"/>
      <c r="Y121" s="62"/>
      <c r="Z121" s="62"/>
      <c r="AA121" s="62"/>
      <c r="AB121" s="62"/>
      <c r="AC121" s="62"/>
      <c r="AD121" s="62"/>
    </row>
    <row r="122" spans="3:30" x14ac:dyDescent="0.25">
      <c r="C122" s="90"/>
      <c r="F122" s="1"/>
      <c r="G122" s="1"/>
      <c r="H122" s="1"/>
      <c r="L122"/>
      <c r="M122"/>
      <c r="N122"/>
      <c r="O122"/>
      <c r="P122"/>
      <c r="R122"/>
      <c r="S122"/>
      <c r="T122" s="63"/>
      <c r="U122" s="62"/>
      <c r="V122" s="62"/>
      <c r="W122" s="62"/>
      <c r="X122" s="62"/>
      <c r="Y122" s="62"/>
      <c r="Z122" s="62"/>
      <c r="AA122" s="62"/>
      <c r="AB122" s="62"/>
      <c r="AC122" s="62"/>
      <c r="AD122" s="62"/>
    </row>
    <row r="123" spans="3:30" x14ac:dyDescent="0.25">
      <c r="C123" s="90"/>
      <c r="F123" s="1"/>
      <c r="G123" s="1"/>
      <c r="H123" s="1"/>
      <c r="L123"/>
      <c r="M123"/>
      <c r="N123"/>
      <c r="O123"/>
      <c r="P123"/>
      <c r="R123"/>
      <c r="S123"/>
      <c r="T123" s="63"/>
      <c r="U123" s="62"/>
      <c r="V123" s="62"/>
      <c r="W123" s="62"/>
      <c r="X123" s="62"/>
      <c r="Y123" s="62"/>
      <c r="Z123" s="62"/>
      <c r="AA123" s="62"/>
      <c r="AB123" s="62"/>
      <c r="AC123" s="62"/>
      <c r="AD123" s="62"/>
    </row>
    <row r="124" spans="3:30" x14ac:dyDescent="0.25">
      <c r="C124" s="90"/>
      <c r="F124" s="1"/>
      <c r="G124" s="1"/>
      <c r="H124" s="1"/>
      <c r="L124"/>
      <c r="M124"/>
      <c r="N124"/>
      <c r="O124"/>
      <c r="P124"/>
      <c r="R124"/>
      <c r="S124"/>
      <c r="T124" s="63"/>
      <c r="U124" s="62"/>
      <c r="V124" s="62"/>
      <c r="W124" s="62"/>
      <c r="X124" s="62"/>
      <c r="Y124" s="62"/>
      <c r="Z124" s="62"/>
      <c r="AA124" s="62"/>
      <c r="AB124" s="62"/>
      <c r="AC124" s="62"/>
      <c r="AD124" s="62"/>
    </row>
    <row r="125" spans="3:30" x14ac:dyDescent="0.25">
      <c r="C125" s="90"/>
      <c r="F125" s="1"/>
      <c r="G125" s="1"/>
      <c r="H125" s="1"/>
      <c r="L125"/>
      <c r="M125"/>
      <c r="N125"/>
      <c r="O125"/>
      <c r="P125"/>
      <c r="R125"/>
      <c r="S125"/>
      <c r="T125" s="63"/>
      <c r="U125" s="62"/>
      <c r="V125" s="62"/>
      <c r="W125" s="62"/>
      <c r="X125" s="62"/>
      <c r="Y125" s="62"/>
      <c r="Z125" s="62"/>
      <c r="AA125" s="62"/>
      <c r="AB125" s="62"/>
      <c r="AC125" s="62"/>
      <c r="AD125" s="62"/>
    </row>
    <row r="126" spans="3:30" x14ac:dyDescent="0.25">
      <c r="C126" s="90"/>
      <c r="F126" s="1"/>
      <c r="G126" s="1"/>
      <c r="H126" s="1"/>
      <c r="L126"/>
      <c r="M126"/>
      <c r="N126"/>
      <c r="O126"/>
      <c r="P126"/>
      <c r="R126"/>
      <c r="S126"/>
      <c r="T126" s="63"/>
      <c r="U126" s="62"/>
      <c r="V126" s="62"/>
      <c r="W126" s="62"/>
      <c r="X126" s="62"/>
      <c r="Y126" s="62"/>
      <c r="Z126" s="62"/>
      <c r="AA126" s="62"/>
      <c r="AB126" s="62"/>
      <c r="AC126" s="62"/>
      <c r="AD126" s="62"/>
    </row>
    <row r="127" spans="3:30" x14ac:dyDescent="0.25">
      <c r="C127" s="90"/>
      <c r="F127" s="1"/>
      <c r="G127" s="1"/>
      <c r="H127" s="1"/>
      <c r="L127"/>
      <c r="M127"/>
      <c r="N127"/>
      <c r="O127"/>
      <c r="P127"/>
      <c r="R127"/>
      <c r="S127"/>
      <c r="T127" s="63"/>
      <c r="U127" s="62"/>
      <c r="V127" s="62"/>
      <c r="W127" s="62"/>
      <c r="X127" s="62"/>
      <c r="Y127" s="62"/>
      <c r="Z127" s="62"/>
      <c r="AA127" s="62"/>
      <c r="AB127" s="62"/>
      <c r="AC127" s="62"/>
      <c r="AD127" s="62"/>
    </row>
    <row r="128" spans="3:30" x14ac:dyDescent="0.25">
      <c r="C128" s="90"/>
      <c r="F128" s="1"/>
      <c r="G128" s="1"/>
      <c r="H128" s="1"/>
      <c r="L128"/>
      <c r="M128"/>
      <c r="N128"/>
      <c r="O128"/>
      <c r="P128"/>
      <c r="R128"/>
      <c r="S128"/>
      <c r="T128" s="63"/>
      <c r="U128" s="62"/>
      <c r="V128" s="62"/>
      <c r="W128" s="62"/>
      <c r="X128" s="62"/>
      <c r="Y128" s="62"/>
      <c r="Z128" s="62"/>
      <c r="AA128" s="62"/>
      <c r="AB128" s="62"/>
      <c r="AC128" s="62"/>
      <c r="AD128" s="62"/>
    </row>
    <row r="129" spans="3:30" x14ac:dyDescent="0.25">
      <c r="C129" s="90"/>
      <c r="F129" s="1"/>
      <c r="G129" s="1"/>
      <c r="H129" s="1"/>
      <c r="L129"/>
      <c r="M129"/>
      <c r="N129"/>
      <c r="O129"/>
      <c r="P129"/>
      <c r="R129"/>
      <c r="S129"/>
      <c r="T129" s="63"/>
      <c r="U129" s="62"/>
      <c r="V129" s="62"/>
      <c r="W129" s="62"/>
      <c r="X129" s="62"/>
      <c r="Y129" s="62"/>
      <c r="Z129" s="62"/>
      <c r="AA129" s="62"/>
      <c r="AB129" s="62"/>
      <c r="AC129" s="62"/>
      <c r="AD129" s="62"/>
    </row>
    <row r="130" spans="3:30" x14ac:dyDescent="0.25">
      <c r="C130" s="90"/>
      <c r="F130" s="1"/>
      <c r="G130" s="1"/>
      <c r="H130" s="1"/>
      <c r="L130"/>
      <c r="M130"/>
      <c r="N130"/>
      <c r="O130"/>
      <c r="P130"/>
      <c r="R130"/>
      <c r="S130"/>
      <c r="T130" s="63"/>
      <c r="U130" s="62"/>
      <c r="V130" s="62"/>
      <c r="W130" s="62"/>
      <c r="X130" s="62"/>
      <c r="Y130" s="62"/>
      <c r="Z130" s="62"/>
      <c r="AA130" s="62"/>
      <c r="AB130" s="62"/>
      <c r="AC130" s="62"/>
      <c r="AD130" s="62"/>
    </row>
    <row r="131" spans="3:30" x14ac:dyDescent="0.25">
      <c r="C131" s="90"/>
      <c r="F131" s="1"/>
      <c r="G131" s="1"/>
      <c r="H131" s="1"/>
      <c r="L131"/>
      <c r="M131"/>
      <c r="N131"/>
      <c r="O131"/>
      <c r="P131"/>
      <c r="R131"/>
      <c r="S131"/>
      <c r="T131" s="63"/>
      <c r="U131" s="62"/>
      <c r="V131" s="62"/>
      <c r="W131" s="62"/>
      <c r="X131" s="62"/>
      <c r="Y131" s="62"/>
      <c r="Z131" s="62"/>
      <c r="AA131" s="62"/>
      <c r="AB131" s="62"/>
      <c r="AC131" s="62"/>
      <c r="AD131" s="62"/>
    </row>
    <row r="132" spans="3:30" x14ac:dyDescent="0.25">
      <c r="C132" s="90"/>
      <c r="F132" s="1"/>
      <c r="G132" s="1"/>
      <c r="H132" s="1"/>
      <c r="L132"/>
      <c r="M132"/>
      <c r="N132"/>
      <c r="O132"/>
      <c r="P132"/>
      <c r="R132"/>
      <c r="S132"/>
      <c r="T132" s="63"/>
      <c r="U132" s="62"/>
      <c r="V132" s="62"/>
      <c r="W132" s="62"/>
      <c r="X132" s="62"/>
      <c r="Y132" s="62"/>
      <c r="Z132" s="62"/>
      <c r="AA132" s="62"/>
      <c r="AB132" s="62"/>
      <c r="AC132" s="62"/>
      <c r="AD132" s="62"/>
    </row>
    <row r="133" spans="3:30" x14ac:dyDescent="0.25">
      <c r="C133" s="90"/>
      <c r="F133" s="1"/>
      <c r="G133" s="1"/>
      <c r="H133" s="1"/>
      <c r="L133"/>
      <c r="M133"/>
      <c r="N133"/>
      <c r="O133"/>
      <c r="P133"/>
      <c r="R133"/>
      <c r="S133"/>
      <c r="T133" s="63"/>
      <c r="U133" s="62"/>
      <c r="V133" s="62"/>
      <c r="W133" s="62"/>
      <c r="X133" s="62"/>
      <c r="Y133" s="62"/>
      <c r="Z133" s="62"/>
      <c r="AA133" s="62"/>
      <c r="AB133" s="62"/>
      <c r="AC133" s="62"/>
      <c r="AD133" s="62"/>
    </row>
    <row r="134" spans="3:30" x14ac:dyDescent="0.25">
      <c r="C134" s="90"/>
      <c r="F134" s="1"/>
      <c r="G134" s="1"/>
      <c r="H134" s="1"/>
      <c r="L134"/>
      <c r="M134"/>
      <c r="N134"/>
      <c r="O134"/>
      <c r="P134"/>
      <c r="R134"/>
      <c r="S134"/>
      <c r="T134" s="63"/>
      <c r="U134" s="62"/>
      <c r="V134" s="62"/>
      <c r="W134" s="62"/>
      <c r="X134" s="62"/>
      <c r="Y134" s="62"/>
      <c r="Z134" s="62"/>
      <c r="AA134" s="62"/>
      <c r="AB134" s="62"/>
      <c r="AC134" s="62"/>
      <c r="AD134" s="62"/>
    </row>
    <row r="135" spans="3:30" x14ac:dyDescent="0.25">
      <c r="C135" s="90"/>
      <c r="F135" s="1"/>
      <c r="G135" s="1"/>
      <c r="H135" s="1"/>
      <c r="L135"/>
      <c r="M135"/>
      <c r="N135"/>
      <c r="O135"/>
      <c r="P135"/>
      <c r="R135"/>
      <c r="S135"/>
      <c r="T135" s="63"/>
      <c r="U135" s="62"/>
      <c r="V135" s="62"/>
      <c r="W135" s="62"/>
      <c r="X135" s="62"/>
      <c r="Y135" s="62"/>
      <c r="Z135" s="62"/>
      <c r="AA135" s="62"/>
      <c r="AB135" s="62"/>
      <c r="AC135" s="62"/>
      <c r="AD135" s="62"/>
    </row>
    <row r="136" spans="3:30" x14ac:dyDescent="0.25">
      <c r="C136" s="90"/>
      <c r="F136" s="1"/>
      <c r="G136" s="1"/>
      <c r="H136" s="1"/>
      <c r="L136"/>
      <c r="M136"/>
      <c r="N136"/>
      <c r="O136"/>
      <c r="P136"/>
      <c r="R136"/>
      <c r="S136"/>
      <c r="T136" s="63"/>
      <c r="U136" s="62"/>
      <c r="V136" s="62"/>
      <c r="W136" s="62"/>
      <c r="X136" s="62"/>
      <c r="Y136" s="62"/>
      <c r="Z136" s="62"/>
      <c r="AA136" s="62"/>
      <c r="AB136" s="62"/>
      <c r="AC136" s="62"/>
      <c r="AD136" s="62"/>
    </row>
    <row r="137" spans="3:30" x14ac:dyDescent="0.25">
      <c r="C137" s="90"/>
      <c r="F137" s="1"/>
      <c r="G137" s="1"/>
      <c r="H137" s="1"/>
      <c r="L137"/>
      <c r="M137"/>
      <c r="N137"/>
      <c r="O137"/>
      <c r="P137"/>
      <c r="R137"/>
      <c r="S137"/>
      <c r="T137" s="63"/>
      <c r="U137" s="62"/>
      <c r="V137" s="62"/>
      <c r="W137" s="62"/>
      <c r="X137" s="62"/>
      <c r="Y137" s="62"/>
      <c r="Z137" s="62"/>
      <c r="AA137" s="62"/>
      <c r="AB137" s="62"/>
      <c r="AC137" s="62"/>
      <c r="AD137" s="62"/>
    </row>
    <row r="138" spans="3:30" x14ac:dyDescent="0.25">
      <c r="C138" s="90"/>
      <c r="F138" s="1"/>
      <c r="G138" s="1"/>
      <c r="H138" s="1"/>
      <c r="L138"/>
      <c r="M138"/>
      <c r="N138"/>
      <c r="O138"/>
      <c r="P138"/>
      <c r="R138"/>
      <c r="S138"/>
      <c r="T138" s="63"/>
      <c r="U138" s="62"/>
      <c r="V138" s="62"/>
      <c r="W138" s="62"/>
      <c r="X138" s="62"/>
      <c r="Y138" s="62"/>
      <c r="Z138" s="62"/>
      <c r="AA138" s="62"/>
      <c r="AB138" s="62"/>
      <c r="AC138" s="62"/>
      <c r="AD138" s="62"/>
    </row>
    <row r="139" spans="3:30" x14ac:dyDescent="0.25">
      <c r="C139" s="90"/>
      <c r="F139" s="1"/>
      <c r="G139" s="1"/>
      <c r="H139" s="1"/>
      <c r="L139"/>
      <c r="M139"/>
      <c r="N139"/>
      <c r="O139"/>
      <c r="P139"/>
      <c r="R139"/>
      <c r="S139"/>
      <c r="T139" s="63"/>
      <c r="U139" s="62"/>
      <c r="V139" s="62"/>
      <c r="W139" s="62"/>
      <c r="X139" s="62"/>
      <c r="Y139" s="62"/>
      <c r="Z139" s="62"/>
      <c r="AA139" s="62"/>
      <c r="AB139" s="62"/>
      <c r="AC139" s="62"/>
      <c r="AD139" s="62"/>
    </row>
    <row r="140" spans="3:30" x14ac:dyDescent="0.25">
      <c r="C140" s="90"/>
      <c r="F140" s="1"/>
      <c r="G140" s="1"/>
      <c r="H140" s="1"/>
      <c r="L140"/>
      <c r="M140"/>
      <c r="N140"/>
      <c r="O140"/>
      <c r="P140"/>
      <c r="R140"/>
      <c r="S140"/>
      <c r="T140" s="63"/>
      <c r="U140" s="62"/>
      <c r="V140" s="62"/>
      <c r="W140" s="62"/>
      <c r="X140" s="62"/>
      <c r="Y140" s="62"/>
      <c r="Z140" s="62"/>
      <c r="AA140" s="62"/>
      <c r="AB140" s="62"/>
      <c r="AC140" s="62"/>
      <c r="AD140" s="62"/>
    </row>
    <row r="141" spans="3:30" x14ac:dyDescent="0.25">
      <c r="C141" s="90"/>
      <c r="F141" s="1"/>
      <c r="G141" s="1"/>
      <c r="H141" s="1"/>
      <c r="L141"/>
      <c r="M141"/>
      <c r="N141"/>
      <c r="O141"/>
      <c r="P141"/>
      <c r="R141"/>
      <c r="S141"/>
      <c r="T141" s="63"/>
      <c r="U141" s="62"/>
      <c r="V141" s="62"/>
      <c r="W141" s="62"/>
      <c r="X141" s="62"/>
      <c r="Y141" s="62"/>
      <c r="Z141" s="62"/>
      <c r="AA141" s="62"/>
      <c r="AB141" s="62"/>
      <c r="AC141" s="62"/>
      <c r="AD141" s="62"/>
    </row>
    <row r="142" spans="3:30" x14ac:dyDescent="0.25">
      <c r="C142" s="90"/>
      <c r="F142" s="1"/>
      <c r="G142" s="1"/>
      <c r="H142" s="1"/>
      <c r="L142"/>
      <c r="M142"/>
      <c r="N142"/>
      <c r="O142"/>
      <c r="P142"/>
      <c r="R142"/>
      <c r="S142"/>
      <c r="T142" s="63"/>
      <c r="U142" s="62"/>
      <c r="V142" s="62"/>
      <c r="W142" s="62"/>
      <c r="X142" s="62"/>
      <c r="Y142" s="62"/>
      <c r="Z142" s="62"/>
      <c r="AA142" s="62"/>
      <c r="AB142" s="62"/>
      <c r="AC142" s="62"/>
      <c r="AD142" s="62"/>
    </row>
    <row r="143" spans="3:30" x14ac:dyDescent="0.25">
      <c r="C143" s="90"/>
      <c r="F143" s="1"/>
      <c r="G143" s="1"/>
      <c r="H143" s="1"/>
      <c r="L143"/>
      <c r="M143"/>
      <c r="N143"/>
      <c r="O143"/>
      <c r="P143"/>
      <c r="R143"/>
      <c r="S143"/>
      <c r="T143" s="63"/>
      <c r="U143" s="62"/>
      <c r="V143" s="62"/>
      <c r="W143" s="62"/>
      <c r="X143" s="62"/>
      <c r="Y143" s="62"/>
      <c r="Z143" s="62"/>
      <c r="AA143" s="62"/>
      <c r="AB143" s="62"/>
      <c r="AC143" s="62"/>
      <c r="AD143" s="62"/>
    </row>
    <row r="144" spans="3:30" x14ac:dyDescent="0.25">
      <c r="C144" s="90"/>
      <c r="F144" s="1"/>
      <c r="G144" s="1"/>
      <c r="H144" s="1"/>
      <c r="L144"/>
      <c r="M144"/>
      <c r="N144"/>
      <c r="O144"/>
      <c r="P144"/>
      <c r="R144"/>
      <c r="S144"/>
      <c r="T144" s="63"/>
      <c r="U144" s="62"/>
      <c r="V144" s="62"/>
      <c r="W144" s="62"/>
      <c r="X144" s="62"/>
      <c r="Y144" s="62"/>
      <c r="Z144" s="62"/>
      <c r="AA144" s="62"/>
      <c r="AB144" s="62"/>
      <c r="AC144" s="62"/>
      <c r="AD144" s="62"/>
    </row>
    <row r="145" spans="3:30" x14ac:dyDescent="0.25">
      <c r="C145" s="90"/>
      <c r="F145" s="1"/>
      <c r="G145" s="1"/>
      <c r="H145" s="1"/>
      <c r="L145"/>
      <c r="M145"/>
      <c r="N145"/>
      <c r="O145"/>
      <c r="P145"/>
      <c r="R145"/>
      <c r="S145"/>
      <c r="T145" s="63"/>
      <c r="U145" s="62"/>
      <c r="V145" s="62"/>
      <c r="W145" s="62"/>
      <c r="X145" s="62"/>
      <c r="Y145" s="62"/>
      <c r="Z145" s="62"/>
      <c r="AA145" s="62"/>
      <c r="AB145" s="62"/>
      <c r="AC145" s="62"/>
      <c r="AD145" s="62"/>
    </row>
    <row r="146" spans="3:30" x14ac:dyDescent="0.25">
      <c r="C146" s="90"/>
      <c r="F146" s="1"/>
      <c r="G146" s="1"/>
      <c r="H146" s="1"/>
      <c r="L146"/>
      <c r="M146"/>
      <c r="N146"/>
      <c r="O146"/>
      <c r="P146"/>
      <c r="R146"/>
      <c r="S146"/>
      <c r="T146" s="63"/>
      <c r="U146" s="62"/>
      <c r="V146" s="62"/>
      <c r="W146" s="62"/>
      <c r="X146" s="62"/>
      <c r="Y146" s="62"/>
      <c r="Z146" s="62"/>
      <c r="AA146" s="62"/>
      <c r="AB146" s="62"/>
      <c r="AC146" s="62"/>
      <c r="AD146" s="62"/>
    </row>
    <row r="147" spans="3:30" x14ac:dyDescent="0.25">
      <c r="C147" s="90"/>
      <c r="F147" s="1"/>
      <c r="G147" s="1"/>
      <c r="H147" s="1"/>
      <c r="L147"/>
      <c r="M147"/>
      <c r="N147"/>
      <c r="O147"/>
      <c r="P147"/>
      <c r="R147"/>
      <c r="S147"/>
      <c r="T147" s="63"/>
      <c r="U147" s="62"/>
      <c r="V147" s="62"/>
      <c r="W147" s="62"/>
      <c r="X147" s="62"/>
      <c r="Y147" s="62"/>
      <c r="Z147" s="62"/>
      <c r="AA147" s="62"/>
      <c r="AB147" s="62"/>
      <c r="AC147" s="62"/>
      <c r="AD147" s="62"/>
    </row>
    <row r="148" spans="3:30" x14ac:dyDescent="0.25">
      <c r="C148" s="90"/>
      <c r="F148" s="1"/>
      <c r="G148" s="1"/>
      <c r="H148" s="1"/>
      <c r="L148"/>
      <c r="M148"/>
      <c r="N148"/>
      <c r="O148"/>
      <c r="P148"/>
      <c r="R148"/>
      <c r="S148"/>
      <c r="T148" s="63"/>
      <c r="U148" s="62"/>
      <c r="V148" s="62"/>
      <c r="W148" s="62"/>
      <c r="X148" s="62"/>
      <c r="Y148" s="62"/>
      <c r="Z148" s="62"/>
      <c r="AA148" s="62"/>
      <c r="AB148" s="62"/>
      <c r="AC148" s="62"/>
      <c r="AD148" s="62"/>
    </row>
    <row r="149" spans="3:30" x14ac:dyDescent="0.25">
      <c r="C149" s="90"/>
      <c r="F149" s="1"/>
      <c r="G149" s="1"/>
      <c r="H149" s="1"/>
      <c r="L149"/>
      <c r="M149"/>
      <c r="N149"/>
      <c r="O149"/>
      <c r="P149"/>
      <c r="R149"/>
      <c r="S149"/>
      <c r="T149" s="63"/>
      <c r="U149" s="62"/>
      <c r="V149" s="62"/>
      <c r="W149" s="62"/>
      <c r="X149" s="62"/>
      <c r="Y149" s="62"/>
      <c r="Z149" s="62"/>
      <c r="AA149" s="62"/>
      <c r="AB149" s="62"/>
      <c r="AC149" s="62"/>
      <c r="AD149" s="62"/>
    </row>
    <row r="150" spans="3:30" x14ac:dyDescent="0.25">
      <c r="C150" s="90"/>
      <c r="F150" s="1"/>
      <c r="G150" s="1"/>
      <c r="H150" s="1"/>
      <c r="L150"/>
      <c r="M150"/>
      <c r="N150"/>
      <c r="O150"/>
      <c r="P150"/>
      <c r="R150"/>
      <c r="S150"/>
    </row>
    <row r="151" spans="3:30" x14ac:dyDescent="0.25">
      <c r="C151" s="90"/>
      <c r="F151" s="1"/>
      <c r="G151" s="1"/>
      <c r="H151" s="1"/>
      <c r="L151"/>
      <c r="M151"/>
      <c r="N151"/>
      <c r="O151"/>
      <c r="P151"/>
      <c r="R151"/>
      <c r="S151"/>
    </row>
    <row r="152" spans="3:30" x14ac:dyDescent="0.25">
      <c r="C152" s="90"/>
      <c r="F152" s="1"/>
      <c r="G152" s="1"/>
      <c r="H152" s="1"/>
      <c r="L152"/>
      <c r="M152"/>
      <c r="N152"/>
      <c r="O152"/>
      <c r="P152"/>
      <c r="R152"/>
      <c r="S152"/>
    </row>
    <row r="153" spans="3:30" x14ac:dyDescent="0.25">
      <c r="C153" s="90"/>
      <c r="F153" s="1"/>
      <c r="G153" s="1"/>
      <c r="H153" s="1"/>
      <c r="L153"/>
      <c r="M153"/>
      <c r="N153"/>
      <c r="O153"/>
      <c r="P153"/>
      <c r="R153"/>
      <c r="S153"/>
    </row>
    <row r="154" spans="3:30" x14ac:dyDescent="0.25">
      <c r="C154" s="90"/>
      <c r="F154" s="1"/>
      <c r="G154" s="1"/>
      <c r="H154" s="1"/>
      <c r="L154"/>
      <c r="M154"/>
      <c r="N154"/>
      <c r="O154"/>
      <c r="P154"/>
      <c r="R154"/>
      <c r="S154"/>
    </row>
    <row r="155" spans="3:30" x14ac:dyDescent="0.25">
      <c r="C155" s="90"/>
      <c r="F155" s="1"/>
      <c r="G155" s="1"/>
      <c r="H155" s="1"/>
      <c r="L155"/>
      <c r="M155"/>
      <c r="N155"/>
      <c r="O155"/>
      <c r="P155"/>
      <c r="R155"/>
      <c r="S155"/>
    </row>
    <row r="156" spans="3:30" x14ac:dyDescent="0.25">
      <c r="C156" s="90"/>
      <c r="F156" s="1"/>
      <c r="G156" s="1"/>
      <c r="H156" s="1"/>
      <c r="L156"/>
      <c r="M156"/>
      <c r="N156"/>
      <c r="O156"/>
      <c r="P156"/>
      <c r="R156"/>
      <c r="S156"/>
    </row>
    <row r="157" spans="3:30" x14ac:dyDescent="0.25">
      <c r="C157" s="90"/>
      <c r="F157" s="1"/>
      <c r="G157" s="1"/>
      <c r="H157" s="1"/>
      <c r="L157"/>
      <c r="M157"/>
      <c r="N157"/>
      <c r="O157"/>
      <c r="P157"/>
      <c r="R157"/>
      <c r="S157"/>
    </row>
    <row r="158" spans="3:30" x14ac:dyDescent="0.25">
      <c r="C158" s="90"/>
      <c r="F158" s="1"/>
      <c r="G158" s="1"/>
      <c r="H158" s="1"/>
      <c r="L158"/>
      <c r="M158"/>
      <c r="N158"/>
      <c r="O158"/>
      <c r="P158"/>
      <c r="R158"/>
      <c r="S158"/>
    </row>
    <row r="159" spans="3:30" x14ac:dyDescent="0.25">
      <c r="C159" s="90"/>
      <c r="F159" s="1"/>
      <c r="G159" s="1"/>
      <c r="H159" s="1"/>
      <c r="L159"/>
      <c r="M159"/>
      <c r="N159"/>
      <c r="O159"/>
      <c r="P159"/>
      <c r="R159"/>
      <c r="S159"/>
    </row>
    <row r="160" spans="3:30" x14ac:dyDescent="0.25">
      <c r="C160" s="90"/>
      <c r="F160" s="1"/>
      <c r="G160" s="1"/>
      <c r="H160" s="1"/>
      <c r="L160"/>
      <c r="M160"/>
      <c r="N160"/>
      <c r="O160"/>
      <c r="P160"/>
      <c r="R160"/>
      <c r="S160"/>
    </row>
    <row r="161" spans="3:19" x14ac:dyDescent="0.25">
      <c r="C161" s="90"/>
      <c r="F161" s="1"/>
      <c r="G161" s="1"/>
      <c r="H161" s="1"/>
      <c r="L161"/>
      <c r="M161"/>
      <c r="N161"/>
      <c r="O161"/>
      <c r="P161"/>
      <c r="R161"/>
      <c r="S161"/>
    </row>
    <row r="162" spans="3:19" x14ac:dyDescent="0.25">
      <c r="C162" s="90"/>
      <c r="F162" s="1"/>
      <c r="G162" s="1"/>
      <c r="H162" s="1"/>
      <c r="L162"/>
      <c r="M162"/>
      <c r="N162"/>
      <c r="O162"/>
      <c r="P162"/>
      <c r="R162"/>
      <c r="S162"/>
    </row>
    <row r="163" spans="3:19" x14ac:dyDescent="0.25">
      <c r="C163" s="90"/>
      <c r="F163" s="1"/>
      <c r="G163" s="1"/>
      <c r="H163" s="1"/>
      <c r="L163"/>
      <c r="M163"/>
      <c r="N163"/>
      <c r="O163"/>
      <c r="P163"/>
      <c r="R163"/>
      <c r="S163"/>
    </row>
    <row r="164" spans="3:19" x14ac:dyDescent="0.25">
      <c r="F164" s="1"/>
      <c r="G164" s="1"/>
      <c r="L164"/>
      <c r="M164"/>
      <c r="N164"/>
      <c r="O164"/>
      <c r="P164"/>
    </row>
    <row r="165" spans="3:19" x14ac:dyDescent="0.25">
      <c r="F165" s="1"/>
      <c r="G165" s="1"/>
      <c r="L165"/>
      <c r="M165"/>
      <c r="N165"/>
      <c r="O165"/>
      <c r="P165"/>
    </row>
    <row r="166" spans="3:19" x14ac:dyDescent="0.25">
      <c r="F166" s="1"/>
      <c r="G166" s="1"/>
      <c r="L166"/>
      <c r="M166"/>
      <c r="N166"/>
      <c r="O166"/>
      <c r="P166"/>
    </row>
    <row r="167" spans="3:19" x14ac:dyDescent="0.25">
      <c r="F167" s="1"/>
      <c r="G167" s="1"/>
      <c r="L167"/>
      <c r="M167"/>
      <c r="N167"/>
      <c r="O167"/>
      <c r="P167"/>
    </row>
    <row r="168" spans="3:19" x14ac:dyDescent="0.25">
      <c r="F168" s="1"/>
      <c r="G168" s="1"/>
      <c r="L168"/>
      <c r="M168"/>
      <c r="N168"/>
      <c r="O168"/>
      <c r="P168"/>
    </row>
    <row r="169" spans="3:19" x14ac:dyDescent="0.25">
      <c r="F169" s="1"/>
      <c r="G169" s="1"/>
      <c r="L169"/>
      <c r="M169"/>
      <c r="N169"/>
      <c r="O169"/>
      <c r="P169"/>
    </row>
    <row r="170" spans="3:19" x14ac:dyDescent="0.25">
      <c r="F170" s="1"/>
      <c r="G170" s="1"/>
      <c r="L170"/>
      <c r="M170"/>
      <c r="N170"/>
      <c r="O170"/>
      <c r="P170"/>
    </row>
    <row r="171" spans="3:19" x14ac:dyDescent="0.25">
      <c r="F171" s="1"/>
      <c r="G171" s="1"/>
      <c r="L171"/>
      <c r="M171"/>
      <c r="N171"/>
      <c r="O171"/>
      <c r="P171"/>
    </row>
    <row r="172" spans="3:19" x14ac:dyDescent="0.25">
      <c r="F172" s="1"/>
      <c r="G172" s="1"/>
      <c r="L172"/>
      <c r="M172"/>
      <c r="N172"/>
      <c r="O172"/>
      <c r="P172"/>
    </row>
    <row r="173" spans="3:19" x14ac:dyDescent="0.25">
      <c r="F173" s="1"/>
      <c r="G173" s="1"/>
      <c r="L173"/>
      <c r="M173"/>
      <c r="N173"/>
      <c r="O173"/>
      <c r="P173"/>
    </row>
    <row r="174" spans="3:19" x14ac:dyDescent="0.25">
      <c r="F174" s="1"/>
      <c r="G174" s="1"/>
      <c r="L174"/>
      <c r="M174"/>
      <c r="N174"/>
      <c r="O174"/>
      <c r="P174"/>
    </row>
    <row r="175" spans="3:19" x14ac:dyDescent="0.25">
      <c r="F175" s="1"/>
      <c r="G175" s="1"/>
      <c r="L175"/>
      <c r="M175"/>
      <c r="N175"/>
      <c r="O175"/>
      <c r="P175"/>
    </row>
    <row r="176" spans="3:19" x14ac:dyDescent="0.25">
      <c r="F176" s="1"/>
      <c r="G176" s="1"/>
      <c r="L176"/>
      <c r="M176"/>
      <c r="N176"/>
      <c r="O176"/>
      <c r="P176"/>
    </row>
    <row r="177" spans="6:16" x14ac:dyDescent="0.25">
      <c r="F177" s="1"/>
      <c r="G177" s="1"/>
      <c r="L177"/>
      <c r="M177"/>
      <c r="N177"/>
      <c r="O177"/>
      <c r="P177"/>
    </row>
    <row r="178" spans="6:16" x14ac:dyDescent="0.25">
      <c r="F178" s="1"/>
      <c r="G178" s="1"/>
      <c r="L178"/>
      <c r="M178"/>
      <c r="N178"/>
      <c r="O178"/>
      <c r="P178"/>
    </row>
    <row r="179" spans="6:16" x14ac:dyDescent="0.25">
      <c r="F179" s="1"/>
      <c r="G179" s="1"/>
      <c r="L179"/>
      <c r="M179"/>
      <c r="N179"/>
      <c r="O179"/>
      <c r="P179"/>
    </row>
    <row r="180" spans="6:16" x14ac:dyDescent="0.25">
      <c r="F180" s="1"/>
      <c r="G180" s="1"/>
      <c r="L180"/>
      <c r="M180"/>
      <c r="N180"/>
      <c r="O180"/>
      <c r="P180"/>
    </row>
    <row r="181" spans="6:16" x14ac:dyDescent="0.25">
      <c r="F181" s="1"/>
      <c r="G181" s="1"/>
      <c r="L181"/>
      <c r="M181"/>
      <c r="N181"/>
      <c r="O181"/>
      <c r="P181"/>
    </row>
    <row r="182" spans="6:16" x14ac:dyDescent="0.25">
      <c r="F182" s="1"/>
      <c r="G182" s="1"/>
      <c r="L182"/>
      <c r="M182"/>
      <c r="N182"/>
      <c r="O182"/>
      <c r="P182"/>
    </row>
    <row r="183" spans="6:16" x14ac:dyDescent="0.25">
      <c r="F183" s="1"/>
      <c r="G183" s="1"/>
      <c r="L183"/>
      <c r="M183"/>
      <c r="N183"/>
      <c r="O183"/>
      <c r="P183"/>
    </row>
    <row r="184" spans="6:16" x14ac:dyDescent="0.25">
      <c r="F184" s="1"/>
      <c r="G184" s="1"/>
      <c r="L184"/>
      <c r="M184"/>
      <c r="N184"/>
      <c r="O184"/>
      <c r="P184"/>
    </row>
    <row r="185" spans="6:16" x14ac:dyDescent="0.25">
      <c r="F185" s="1"/>
      <c r="G185" s="1"/>
      <c r="L185"/>
      <c r="M185"/>
      <c r="N185"/>
      <c r="O185"/>
      <c r="P185"/>
    </row>
    <row r="186" spans="6:16" x14ac:dyDescent="0.25">
      <c r="F186" s="1"/>
      <c r="G186" s="1"/>
      <c r="L186"/>
      <c r="M186"/>
      <c r="N186"/>
      <c r="O186"/>
      <c r="P186"/>
    </row>
    <row r="187" spans="6:16" x14ac:dyDescent="0.25">
      <c r="F187" s="1"/>
      <c r="G187" s="1"/>
      <c r="L187"/>
      <c r="M187"/>
      <c r="N187"/>
      <c r="O187"/>
      <c r="P187"/>
    </row>
    <row r="188" spans="6:16" x14ac:dyDescent="0.25">
      <c r="F188" s="1"/>
      <c r="G188" s="1"/>
      <c r="L188"/>
      <c r="M188"/>
      <c r="N188"/>
      <c r="O188"/>
      <c r="P188"/>
    </row>
    <row r="189" spans="6:16" x14ac:dyDescent="0.25">
      <c r="F189" s="1"/>
      <c r="G189" s="1"/>
      <c r="L189"/>
      <c r="M189"/>
      <c r="N189"/>
      <c r="O189"/>
      <c r="P189"/>
    </row>
    <row r="190" spans="6:16" x14ac:dyDescent="0.25">
      <c r="F190" s="1"/>
      <c r="G190" s="1"/>
      <c r="L190"/>
      <c r="M190"/>
      <c r="N190"/>
      <c r="O190"/>
      <c r="P190"/>
    </row>
    <row r="191" spans="6:16" x14ac:dyDescent="0.25">
      <c r="F191" s="1"/>
      <c r="G191" s="1"/>
      <c r="L191"/>
      <c r="M191"/>
      <c r="N191"/>
      <c r="O191"/>
      <c r="P191"/>
    </row>
    <row r="192" spans="6:16" x14ac:dyDescent="0.25">
      <c r="F192" s="1"/>
      <c r="G192" s="1"/>
      <c r="L192"/>
      <c r="M192"/>
      <c r="N192"/>
      <c r="O192"/>
      <c r="P192"/>
    </row>
    <row r="193" spans="6:16" x14ac:dyDescent="0.25">
      <c r="F193" s="1"/>
      <c r="G193" s="1"/>
      <c r="L193"/>
      <c r="M193"/>
      <c r="N193"/>
      <c r="O193"/>
      <c r="P193"/>
    </row>
    <row r="194" spans="6:16" x14ac:dyDescent="0.25">
      <c r="F194" s="1"/>
      <c r="G194" s="1"/>
      <c r="L194"/>
      <c r="M194"/>
      <c r="N194"/>
      <c r="O194"/>
      <c r="P194"/>
    </row>
    <row r="195" spans="6:16" x14ac:dyDescent="0.25">
      <c r="F195" s="1"/>
      <c r="G195" s="1"/>
      <c r="L195"/>
      <c r="M195"/>
      <c r="N195"/>
      <c r="O195"/>
      <c r="P195"/>
    </row>
    <row r="196" spans="6:16" x14ac:dyDescent="0.25">
      <c r="F196" s="1"/>
      <c r="G196" s="1"/>
      <c r="L196"/>
      <c r="M196"/>
      <c r="N196"/>
      <c r="O196"/>
      <c r="P196"/>
    </row>
    <row r="197" spans="6:16" x14ac:dyDescent="0.25">
      <c r="F197" s="1"/>
      <c r="G197" s="1"/>
      <c r="L197"/>
      <c r="M197"/>
      <c r="N197"/>
      <c r="O197"/>
      <c r="P197"/>
    </row>
    <row r="198" spans="6:16" x14ac:dyDescent="0.25">
      <c r="F198" s="1"/>
      <c r="G198" s="1"/>
      <c r="L198"/>
      <c r="M198"/>
      <c r="N198"/>
      <c r="O198"/>
      <c r="P198"/>
    </row>
    <row r="199" spans="6:16" x14ac:dyDescent="0.25">
      <c r="F199" s="1"/>
      <c r="G199" s="1"/>
      <c r="L199"/>
      <c r="M199"/>
      <c r="N199"/>
      <c r="O199"/>
      <c r="P199"/>
    </row>
    <row r="200" spans="6:16" x14ac:dyDescent="0.25">
      <c r="F200" s="1"/>
      <c r="G200" s="1"/>
      <c r="L200"/>
      <c r="M200"/>
      <c r="N200"/>
      <c r="O200"/>
      <c r="P200"/>
    </row>
    <row r="201" spans="6:16" x14ac:dyDescent="0.25">
      <c r="F201" s="1"/>
      <c r="G201" s="1"/>
      <c r="L201"/>
      <c r="M201"/>
      <c r="N201"/>
      <c r="O201"/>
      <c r="P201"/>
    </row>
    <row r="202" spans="6:16" x14ac:dyDescent="0.25">
      <c r="F202" s="1"/>
      <c r="G202" s="1"/>
      <c r="L202"/>
      <c r="M202"/>
      <c r="N202"/>
      <c r="O202"/>
      <c r="P202"/>
    </row>
    <row r="203" spans="6:16" x14ac:dyDescent="0.25">
      <c r="F203" s="1"/>
      <c r="G203" s="1"/>
      <c r="L203"/>
      <c r="M203"/>
      <c r="N203"/>
      <c r="O203"/>
      <c r="P203"/>
    </row>
    <row r="204" spans="6:16" x14ac:dyDescent="0.25">
      <c r="F204" s="1"/>
      <c r="G204" s="1"/>
      <c r="L204"/>
      <c r="M204"/>
      <c r="N204"/>
      <c r="O204"/>
      <c r="P204"/>
    </row>
    <row r="205" spans="6:16" x14ac:dyDescent="0.25">
      <c r="F205" s="1"/>
      <c r="G205" s="1"/>
      <c r="L205"/>
      <c r="M205"/>
      <c r="N205"/>
      <c r="O205"/>
      <c r="P205"/>
    </row>
    <row r="206" spans="6:16" x14ac:dyDescent="0.25">
      <c r="F206" s="1"/>
      <c r="G206" s="1"/>
      <c r="L206"/>
      <c r="M206"/>
      <c r="N206"/>
      <c r="O206"/>
      <c r="P206"/>
    </row>
    <row r="207" spans="6:16" x14ac:dyDescent="0.25">
      <c r="F207" s="1"/>
      <c r="G207" s="1"/>
      <c r="L207"/>
      <c r="M207"/>
      <c r="N207"/>
      <c r="O207"/>
      <c r="P207"/>
    </row>
    <row r="208" spans="6:16" x14ac:dyDescent="0.25">
      <c r="F208" s="1"/>
      <c r="G208" s="1"/>
      <c r="L208"/>
      <c r="M208"/>
      <c r="N208"/>
      <c r="O208"/>
      <c r="P208"/>
    </row>
    <row r="209" spans="6:16" x14ac:dyDescent="0.25">
      <c r="F209" s="1"/>
      <c r="G209" s="1"/>
      <c r="L209"/>
      <c r="M209"/>
      <c r="N209"/>
      <c r="O209"/>
      <c r="P209"/>
    </row>
    <row r="210" spans="6:16" x14ac:dyDescent="0.25">
      <c r="F210" s="1"/>
      <c r="G210" s="1"/>
      <c r="L210"/>
      <c r="M210"/>
      <c r="N210"/>
      <c r="O210"/>
      <c r="P210"/>
    </row>
    <row r="211" spans="6:16" x14ac:dyDescent="0.25">
      <c r="F211" s="1"/>
      <c r="G211" s="1"/>
      <c r="L211"/>
      <c r="M211"/>
      <c r="N211"/>
      <c r="O211"/>
      <c r="P211"/>
    </row>
    <row r="212" spans="6:16" x14ac:dyDescent="0.25">
      <c r="F212" s="1"/>
      <c r="G212" s="1"/>
      <c r="L212"/>
      <c r="M212"/>
      <c r="N212"/>
      <c r="O212"/>
      <c r="P212"/>
    </row>
    <row r="213" spans="6:16" x14ac:dyDescent="0.25">
      <c r="F213" s="1"/>
      <c r="G213" s="1"/>
      <c r="L213"/>
      <c r="M213"/>
      <c r="N213"/>
      <c r="O213"/>
      <c r="P213"/>
    </row>
    <row r="214" spans="6:16" x14ac:dyDescent="0.25">
      <c r="F214" s="1"/>
      <c r="G214" s="1"/>
      <c r="L214"/>
      <c r="M214"/>
      <c r="N214"/>
      <c r="O214"/>
      <c r="P214"/>
    </row>
    <row r="215" spans="6:16" x14ac:dyDescent="0.25">
      <c r="F215" s="1"/>
      <c r="G215" s="1"/>
      <c r="L215"/>
      <c r="M215"/>
      <c r="N215"/>
      <c r="O215"/>
      <c r="P215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Props1.xml><?xml version="1.0" encoding="utf-8"?>
<ds:datastoreItem xmlns:ds="http://schemas.openxmlformats.org/officeDocument/2006/customXml" ds:itemID="{982AF4AC-6358-407E-B9F9-2302B26B6C7C}">
  <ds:schemaRefs/>
</ds:datastoreItem>
</file>

<file path=customXml/itemProps2.xml><?xml version="1.0" encoding="utf-8"?>
<ds:datastoreItem xmlns:ds="http://schemas.openxmlformats.org/officeDocument/2006/customXml" ds:itemID="{FC2F1B79-6FA1-48FF-83E7-E21989E0708B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0D09CE76-E76B-48E2-A6D2-D79B66266086}">
  <ds:schemaRefs/>
</ds:datastoreItem>
</file>

<file path=customXml/itemProps4.xml><?xml version="1.0" encoding="utf-8"?>
<ds:datastoreItem xmlns:ds="http://schemas.openxmlformats.org/officeDocument/2006/customXml" ds:itemID="{23B9417F-F7D5-4CE4-8469-1C7FDF68C205}">
  <ds:schemaRefs/>
</ds:datastoreItem>
</file>

<file path=customXml/itemProps5.xml><?xml version="1.0" encoding="utf-8"?>
<ds:datastoreItem xmlns:ds="http://schemas.openxmlformats.org/officeDocument/2006/customXml" ds:itemID="{E5B974D1-CAF5-4AAA-886E-CA3CFD95A4B7}">
  <ds:schemaRefs/>
</ds:datastoreItem>
</file>

<file path=customXml/itemProps6.xml><?xml version="1.0" encoding="utf-8"?>
<ds:datastoreItem xmlns:ds="http://schemas.openxmlformats.org/officeDocument/2006/customXml" ds:itemID="{D59F0C23-F1CC-412E-B676-524BBE738689}">
  <ds:schemaRefs/>
</ds:datastoreItem>
</file>

<file path=customXml/itemProps7.xml><?xml version="1.0" encoding="utf-8"?>
<ds:datastoreItem xmlns:ds="http://schemas.openxmlformats.org/officeDocument/2006/customXml" ds:itemID="{15C79051-BF87-40CD-8156-29E1C5C78F0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Hypothése des ventes</vt:lpstr>
      <vt:lpstr>Textile</vt:lpstr>
      <vt:lpstr>Chaussures</vt:lpstr>
      <vt:lpstr>Compilation</vt:lpstr>
      <vt:lpstr>Synthèse</vt:lpstr>
      <vt:lpstr>Répartition Budget</vt:lpstr>
      <vt:lpstr>TCD Global</vt:lpstr>
      <vt:lpstr>Textile (TCD)</vt:lpstr>
      <vt:lpstr>Chaussures (TCD)</vt:lpstr>
      <vt:lpstr>Collection</vt:lpstr>
      <vt:lpstr>'Chaussures (TCD)'!Marque_Shoes</vt:lpstr>
      <vt:lpstr>'TCD Global'!Marque_Shoes</vt:lpstr>
      <vt:lpstr>'Textile (TCD)'!Marque_Shoes</vt:lpstr>
      <vt:lpstr>Marque_Shoes</vt:lpstr>
      <vt:lpstr>'Chaussures (TCD)'!Marque_Textile</vt:lpstr>
      <vt:lpstr>'TCD Global'!Marque_Textile</vt:lpstr>
      <vt:lpstr>'Textile (TCD)'!Marque_Textile</vt:lpstr>
      <vt:lpstr>Marque_Textile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JoDan</cp:lastModifiedBy>
  <dcterms:created xsi:type="dcterms:W3CDTF">2019-06-28T21:18:10Z</dcterms:created>
  <dcterms:modified xsi:type="dcterms:W3CDTF">2019-07-25T21:36:44Z</dcterms:modified>
</cp:coreProperties>
</file>