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F7A0169A-53FB-46FB-AE85-18B896B6D1B5}" xr6:coauthVersionLast="36" xr6:coauthVersionMax="36" xr10:uidLastSave="{00000000-0000-0000-0000-000000000000}"/>
  <bookViews>
    <workbookView xWindow="0" yWindow="0" windowWidth="28800" windowHeight="11625" activeTab="1" xr2:uid="{00000000-000D-0000-FFFF-FFFF00000000}"/>
  </bookViews>
  <sheets>
    <sheet name="TCD" sheetId="2" r:id="rId1"/>
    <sheet name="Export" sheetId="1" r:id="rId2"/>
  </sheets>
  <definedNames>
    <definedName name="_xlnm._FilterDatabase" localSheetId="1" hidden="1">Export!$A$1:$S$1</definedName>
    <definedName name="ChronologieNative_Jour">#N/A</definedName>
  </definedNames>
  <calcPr calcId="181029"/>
  <pivotCaches>
    <pivotCache cacheId="2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72" i="1" l="1"/>
  <c r="A272" i="1"/>
  <c r="B272" i="1"/>
  <c r="C272" i="1"/>
  <c r="D272" i="1"/>
  <c r="E272" i="1"/>
  <c r="F272" i="1"/>
  <c r="G272" i="1"/>
  <c r="H272" i="1"/>
  <c r="I272" i="1"/>
  <c r="J272" i="1"/>
  <c r="K272" i="1"/>
  <c r="L272" i="1"/>
  <c r="M272" i="1"/>
  <c r="N272" i="1"/>
  <c r="O272" i="1"/>
  <c r="Q272" i="1"/>
  <c r="R272" i="1"/>
  <c r="S272" i="1"/>
</calcChain>
</file>

<file path=xl/sharedStrings.xml><?xml version="1.0" encoding="utf-8"?>
<sst xmlns="http://schemas.openxmlformats.org/spreadsheetml/2006/main" count="2906" uniqueCount="457">
  <si>
    <t>Jour</t>
  </si>
  <si>
    <t>Pièce</t>
  </si>
  <si>
    <t>Compte général</t>
  </si>
  <si>
    <t>N° de DI</t>
  </si>
  <si>
    <t>Tech</t>
  </si>
  <si>
    <t>Temp</t>
  </si>
  <si>
    <t>N° de DV</t>
  </si>
  <si>
    <t>Libellé</t>
  </si>
  <si>
    <t>Résidence</t>
  </si>
  <si>
    <t>Adresse</t>
  </si>
  <si>
    <t>Référence</t>
  </si>
  <si>
    <t>Origine client</t>
  </si>
  <si>
    <t>Interlocuteur</t>
  </si>
  <si>
    <t>CE  CH</t>
  </si>
  <si>
    <t>Documents associés</t>
  </si>
  <si>
    <t>TVA</t>
  </si>
  <si>
    <t>Débit</t>
  </si>
  <si>
    <t>Crédit</t>
  </si>
  <si>
    <t>Lettrage</t>
  </si>
  <si>
    <t>41110ALEGRT</t>
  </si>
  <si>
    <t>DI-19-0300</t>
  </si>
  <si>
    <t>GS</t>
  </si>
  <si>
    <t>ALEGRE Catherine 10%</t>
  </si>
  <si>
    <t>80, Rue Alfred Duméril</t>
  </si>
  <si>
    <t>ALEGRE Catherine</t>
  </si>
  <si>
    <t>True</t>
  </si>
  <si>
    <t>False</t>
  </si>
  <si>
    <t>708DEP</t>
  </si>
  <si>
    <t>41110DASPET</t>
  </si>
  <si>
    <t>DI-18-0714</t>
  </si>
  <si>
    <t>GS AR</t>
  </si>
  <si>
    <t>DASPET Hélène 10%</t>
  </si>
  <si>
    <t>12, Rue d'Arcachon</t>
  </si>
  <si>
    <t>DASPET Hélène</t>
  </si>
  <si>
    <t>706M10</t>
  </si>
  <si>
    <t>AR</t>
  </si>
  <si>
    <t>41110SOGEMT</t>
  </si>
  <si>
    <t>DI-19-0306</t>
  </si>
  <si>
    <t>SOGEM 10%</t>
  </si>
  <si>
    <t>LE HAMEAU LANGUEDOCIEN</t>
  </si>
  <si>
    <t>3, Impasse Charles Geniaux (1) 2, Place Louis Méroc (2)</t>
  </si>
  <si>
    <t>GODERIAUX Marie Gaelle</t>
  </si>
  <si>
    <t>41110CUNISG</t>
  </si>
  <si>
    <t>DI-19-0331</t>
  </si>
  <si>
    <t>RA</t>
  </si>
  <si>
    <t>CUNISSE PEYRE Odile 10%</t>
  </si>
  <si>
    <t>21, Rue Jean Louis Soula</t>
  </si>
  <si>
    <t>CUNISSE PEYRE Odile</t>
  </si>
  <si>
    <t>DI-19-0332</t>
  </si>
  <si>
    <t>8 PONT MONTAUDRAN</t>
  </si>
  <si>
    <t>8, Rue du Pont Montaudran</t>
  </si>
  <si>
    <t>SUP CENTRE</t>
  </si>
  <si>
    <t>DI-19-0329</t>
  </si>
  <si>
    <t>GS RA</t>
  </si>
  <si>
    <t>10, Rue du Pont Montaudran</t>
  </si>
  <si>
    <t>LEMAISTRE François</t>
  </si>
  <si>
    <t>DI-18-0217</t>
  </si>
  <si>
    <t>1 IMPASSE MARCEL PAGNOL</t>
  </si>
  <si>
    <t>1, Impasse Marcel Pagnol</t>
  </si>
  <si>
    <t>DI-19-0065</t>
  </si>
  <si>
    <t>GS ER RA</t>
  </si>
  <si>
    <t>23, Avenue des Mazades</t>
  </si>
  <si>
    <t>FOURNIE Brigitte</t>
  </si>
  <si>
    <t>ER</t>
  </si>
  <si>
    <t>41110CARLIT</t>
  </si>
  <si>
    <t>DI-19-0284</t>
  </si>
  <si>
    <t>AR APCQ</t>
  </si>
  <si>
    <t>CARLIT IMMOBILIER 10%</t>
  </si>
  <si>
    <t>Lieu-dit "La Gare" Route de Montcabrier</t>
  </si>
  <si>
    <t>JEAMMET Natacha</t>
  </si>
  <si>
    <t>41110MARGT</t>
  </si>
  <si>
    <t>DI-19-0317</t>
  </si>
  <si>
    <t>MARTIN GESTION 10%</t>
  </si>
  <si>
    <t>18bis, Avenue du Maréchal Foch</t>
  </si>
  <si>
    <t>MONTAUDRY Céline</t>
  </si>
  <si>
    <t>4110EMALESGLO</t>
  </si>
  <si>
    <t>DI-19-0147</t>
  </si>
  <si>
    <t>EMALEC 0%</t>
  </si>
  <si>
    <t>17, Avenue de Grande Bretagne</t>
  </si>
  <si>
    <t>CS326432</t>
  </si>
  <si>
    <t>PIERI Thomas</t>
  </si>
  <si>
    <t>706MNC</t>
  </si>
  <si>
    <t>708DNC</t>
  </si>
  <si>
    <t>41110SAPIET</t>
  </si>
  <si>
    <t>DI-19-0259</t>
  </si>
  <si>
    <t>NR ER</t>
  </si>
  <si>
    <t>SCI SAINT PIERRE 10%</t>
  </si>
  <si>
    <t>27, Route de Toulouse</t>
  </si>
  <si>
    <t>MOULLIN-TRAFFORT Christian</t>
  </si>
  <si>
    <t>NR</t>
  </si>
  <si>
    <t>DI-19-0083</t>
  </si>
  <si>
    <t>GS RA ER</t>
  </si>
  <si>
    <t>41110LUSSAM</t>
  </si>
  <si>
    <t>DI-19-0120</t>
  </si>
  <si>
    <t>PA</t>
  </si>
  <si>
    <t>LUSSAGNET Mickaël 10%</t>
  </si>
  <si>
    <t>21, Allée des Rosiers</t>
  </si>
  <si>
    <t>LUSSAGNET Mickaël</t>
  </si>
  <si>
    <t>41110TORDJT</t>
  </si>
  <si>
    <t>DI-19-0100</t>
  </si>
  <si>
    <t>SCI LEA 10%</t>
  </si>
  <si>
    <t>1, Place de la Patte d'Oie</t>
  </si>
  <si>
    <t>TORDJEMAN André</t>
  </si>
  <si>
    <t>CH</t>
  </si>
  <si>
    <t>704ECE</t>
  </si>
  <si>
    <t>706MC1</t>
  </si>
  <si>
    <t>4115JULVAPSG</t>
  </si>
  <si>
    <t>DI-19-0007</t>
  </si>
  <si>
    <t>COLLEGE Jules Vallès 5,5%</t>
  </si>
  <si>
    <t>21, Avenue Salvador Allende Intendance</t>
  </si>
  <si>
    <t>GENTIL Isabelle</t>
  </si>
  <si>
    <t>704EC5</t>
  </si>
  <si>
    <t>708D05</t>
  </si>
  <si>
    <t>706MC5</t>
  </si>
  <si>
    <t>4112JULVAPSG</t>
  </si>
  <si>
    <t>COLLEGE Jules Vallès 20%</t>
  </si>
  <si>
    <t>708D20</t>
  </si>
  <si>
    <t>41110V3J</t>
  </si>
  <si>
    <t>DI-19-0068</t>
  </si>
  <si>
    <t>GS PA</t>
  </si>
  <si>
    <t>V3J Promotion 10%</t>
  </si>
  <si>
    <t>ATOS</t>
  </si>
  <si>
    <t>6, Impasse Alice Guy</t>
  </si>
  <si>
    <t>DOMERGUE Hélène</t>
  </si>
  <si>
    <t>PS 003</t>
  </si>
  <si>
    <t>DI-</t>
  </si>
  <si>
    <t>DI-19-0066</t>
  </si>
  <si>
    <t>AR NR</t>
  </si>
  <si>
    <t>LES MAZADES</t>
  </si>
  <si>
    <t>4112CAPGET</t>
  </si>
  <si>
    <t>DI-19-0184</t>
  </si>
  <si>
    <t>GS LIO</t>
  </si>
  <si>
    <t>CAPGEMINI THECHNOLOGY SERVICES 20%</t>
  </si>
  <si>
    <t>109, Avenue du Général Eisenhower</t>
  </si>
  <si>
    <t>FR160X04 100229103 MTASIAUX</t>
  </si>
  <si>
    <t>706M20</t>
  </si>
  <si>
    <t>LIO</t>
  </si>
  <si>
    <t>DI-17-1756</t>
  </si>
  <si>
    <t>LIO NR</t>
  </si>
  <si>
    <t>FR03MFSS 100111134 MTASIAUX</t>
  </si>
  <si>
    <t>VERGE Marc</t>
  </si>
  <si>
    <t>41110SIBGT</t>
  </si>
  <si>
    <t>DI-18-1453</t>
  </si>
  <si>
    <t>S.I.B.G  10%</t>
  </si>
  <si>
    <t>30, Rue de la Digue</t>
  </si>
  <si>
    <t>Demande n°3033</t>
  </si>
  <si>
    <t>Lot n°07 0070 4203</t>
  </si>
  <si>
    <t>WILLIAMS Thomas</t>
  </si>
  <si>
    <t>ER RA</t>
  </si>
  <si>
    <t>RA ER</t>
  </si>
  <si>
    <t>DI-19-0244</t>
  </si>
  <si>
    <t>SOGETI HIGH TECH</t>
  </si>
  <si>
    <t>Site de Aeropark 3, Chemin Laporte</t>
  </si>
  <si>
    <t>CRIVELLARI Sylvie</t>
  </si>
  <si>
    <t>41110EZEJRT</t>
  </si>
  <si>
    <t>DI-19-0140</t>
  </si>
  <si>
    <t>LIO ER</t>
  </si>
  <si>
    <t>EZES Jean-Michel 10%</t>
  </si>
  <si>
    <t>4bis, Chemin de Hollande</t>
  </si>
  <si>
    <t>EZES Jean-Michel</t>
  </si>
  <si>
    <t>4115BALATT</t>
  </si>
  <si>
    <t>DI-18-1493</t>
  </si>
  <si>
    <t>BALAT Jean 5.5%</t>
  </si>
  <si>
    <t>54, Port Saint Sauveur</t>
  </si>
  <si>
    <t>BALAT Jean</t>
  </si>
  <si>
    <t>706MO5</t>
  </si>
  <si>
    <t>41110GABANT</t>
  </si>
  <si>
    <t>DI-19-0360</t>
  </si>
  <si>
    <t>GABANOU Virginie 10%</t>
  </si>
  <si>
    <t>7, Rue du Vignemale</t>
  </si>
  <si>
    <t>GABANOU Virginie</t>
  </si>
  <si>
    <t>41110SILETIT</t>
  </si>
  <si>
    <t>DI-19-0227</t>
  </si>
  <si>
    <t>LIO PA</t>
  </si>
  <si>
    <t>SILET I  10%</t>
  </si>
  <si>
    <t>13bis, Allée Charles De Fitte</t>
  </si>
  <si>
    <t>Demande n°3323</t>
  </si>
  <si>
    <t>Lot n°08 0080 1411</t>
  </si>
  <si>
    <t>EXPOSITO Fabrice</t>
  </si>
  <si>
    <t>41110BOURGTL</t>
  </si>
  <si>
    <t>DI-19-0340</t>
  </si>
  <si>
    <t>BOURGADE Lionel 10%</t>
  </si>
  <si>
    <t>11, Rue de la Colombette</t>
  </si>
  <si>
    <t>BOURGADE Lione</t>
  </si>
  <si>
    <t>4112APSYSB</t>
  </si>
  <si>
    <t>DI-19-0347</t>
  </si>
  <si>
    <t>APSYS 20%</t>
  </si>
  <si>
    <t>36, Rue Raymond Grimaud</t>
  </si>
  <si>
    <t>MAYER Sylvie</t>
  </si>
  <si>
    <t>4112ACINGT</t>
  </si>
  <si>
    <t>DI-19-0348</t>
  </si>
  <si>
    <t>ACTIA INGENIERIE 20%</t>
  </si>
  <si>
    <t>JEANNEAU Elisabeth</t>
  </si>
  <si>
    <t>4112PACIFN</t>
  </si>
  <si>
    <t>DI-19-0121</t>
  </si>
  <si>
    <t>RA NR</t>
  </si>
  <si>
    <t>PACIFICA 20%</t>
  </si>
  <si>
    <t>7, Rue des Pyrénées</t>
  </si>
  <si>
    <t>Alexandre</t>
  </si>
  <si>
    <t>41110MAZENT</t>
  </si>
  <si>
    <t>DI-19-0357</t>
  </si>
  <si>
    <t>MAZENC Huguette 10%</t>
  </si>
  <si>
    <t>64, Rue des 36 Ponts</t>
  </si>
  <si>
    <t>MAZENC Huguette</t>
  </si>
  <si>
    <t>41110PROMOT</t>
  </si>
  <si>
    <t>DI-19-0365</t>
  </si>
  <si>
    <t>PROMOPYRENE 20%</t>
  </si>
  <si>
    <t>18, Rue des Bougainvilliers</t>
  </si>
  <si>
    <t>DALET Laetitia</t>
  </si>
  <si>
    <t>DI-18-1073</t>
  </si>
  <si>
    <t>DI-19-0322</t>
  </si>
  <si>
    <t>AR ER</t>
  </si>
  <si>
    <t>PROMOPYRENE 10%</t>
  </si>
  <si>
    <t>B54</t>
  </si>
  <si>
    <t>2, Allée Monts d'Olmes</t>
  </si>
  <si>
    <t>BAZOLA Charlotte</t>
  </si>
  <si>
    <t>41110LESOBT</t>
  </si>
  <si>
    <t>DI-19-0299</t>
  </si>
  <si>
    <t>LESOBRE Rose 10%</t>
  </si>
  <si>
    <t>9, Rue Claude Augé</t>
  </si>
  <si>
    <t>LESOBRE Rose</t>
  </si>
  <si>
    <t>41110IMMDF</t>
  </si>
  <si>
    <t>DI-19-0318</t>
  </si>
  <si>
    <t>PA AR</t>
  </si>
  <si>
    <t>IMMO DE FRANCE - MIDI HABITAT 10%</t>
  </si>
  <si>
    <t>7, Rue Jean Bardou</t>
  </si>
  <si>
    <t>SCI DES CHAROUSSETS</t>
  </si>
  <si>
    <t>DENIS Sandrine</t>
  </si>
  <si>
    <t>DI-19-0352</t>
  </si>
  <si>
    <t>7, Rue des Amandiers</t>
  </si>
  <si>
    <t>41110NEXITC</t>
  </si>
  <si>
    <t>DI-19-0176</t>
  </si>
  <si>
    <t>NEXITY Colomiers 10%</t>
  </si>
  <si>
    <t>COTEAUX ST AGNE ESTEREL</t>
  </si>
  <si>
    <t>LES COTEAUX DE SAINT AGNE Avenue Tolosane</t>
  </si>
  <si>
    <t>INT4255532</t>
  </si>
  <si>
    <t>PERRIN Brigitte</t>
  </si>
  <si>
    <t>4112DIEHLT</t>
  </si>
  <si>
    <t>DI-18-0914</t>
  </si>
  <si>
    <t>DIEHL AVIATION 20%</t>
  </si>
  <si>
    <t>6, Avenue Guynemer</t>
  </si>
  <si>
    <t>ADELL Julie</t>
  </si>
  <si>
    <t>DI-18-0935</t>
  </si>
  <si>
    <t>BOURGADE Lionel</t>
  </si>
  <si>
    <t>41110BAROAT</t>
  </si>
  <si>
    <t>DI-19-0335</t>
  </si>
  <si>
    <t>BARON Alain  10%</t>
  </si>
  <si>
    <t>78, Chemin du Séminaire</t>
  </si>
  <si>
    <t>BARON Alain</t>
  </si>
  <si>
    <t>41110BRUGUC</t>
  </si>
  <si>
    <t>DI-19-0392</t>
  </si>
  <si>
    <t>BRUGUIERE 10%</t>
  </si>
  <si>
    <t>18, Allée de Barcelone</t>
  </si>
  <si>
    <t>MME et MR BRUGIERE</t>
  </si>
  <si>
    <t>BRUGUIERE</t>
  </si>
  <si>
    <t>4112AERTEC</t>
  </si>
  <si>
    <t>DI-19-0385</t>
  </si>
  <si>
    <t>AERTEC 20%</t>
  </si>
  <si>
    <t>7bis, Rue de Caulet  ZAC St Martin du Touch</t>
  </si>
  <si>
    <t>LAMERAT Yannick</t>
  </si>
  <si>
    <t>41110VINCEB</t>
  </si>
  <si>
    <t>DI-19-0350</t>
  </si>
  <si>
    <t>LIO ER NR</t>
  </si>
  <si>
    <t>VINCENT Arlette 10%</t>
  </si>
  <si>
    <t>45, Avenue de Cornebarrieu</t>
  </si>
  <si>
    <t>VINCENT Arlette</t>
  </si>
  <si>
    <t>41110AGVIAT</t>
  </si>
  <si>
    <t>DI-19-0368</t>
  </si>
  <si>
    <t>VIA  10%</t>
  </si>
  <si>
    <t>10, Rue de la Trinité Rue Des Quatre Billards (Parking)</t>
  </si>
  <si>
    <t>PUECH Chantal</t>
  </si>
  <si>
    <t>DI-19-0087</t>
  </si>
  <si>
    <t>LE DOME SAINT NICOLAS</t>
  </si>
  <si>
    <t>48, Grande Rue Saint Nicolas</t>
  </si>
  <si>
    <t>41110ASSPRT</t>
  </si>
  <si>
    <t>DI-19-0371</t>
  </si>
  <si>
    <t>Association PRISM 10%</t>
  </si>
  <si>
    <t>16, Boulevard de la Marquette</t>
  </si>
  <si>
    <t>ZERGUI Lahouari</t>
  </si>
  <si>
    <t>DI-19-0115</t>
  </si>
  <si>
    <t>GS AR ER</t>
  </si>
  <si>
    <t>19, Rue Achille Viadieu</t>
  </si>
  <si>
    <t>Demande n°3250</t>
  </si>
  <si>
    <t>Lot n°08 0085 3603</t>
  </si>
  <si>
    <t>41110NEXITT</t>
  </si>
  <si>
    <t>DI-19-0325</t>
  </si>
  <si>
    <t>NEXITY Toulouse Carnot 10%</t>
  </si>
  <si>
    <t>AMELIA</t>
  </si>
  <si>
    <t>22&amp;24,Allée du Béarnais</t>
  </si>
  <si>
    <t>INT4291778</t>
  </si>
  <si>
    <t>DEDIEU Charles</t>
  </si>
  <si>
    <t>DI-19-0362</t>
  </si>
  <si>
    <t>Résidence FONTAINES DE LARREY</t>
  </si>
  <si>
    <t>14, Place de Bologne</t>
  </si>
  <si>
    <t>DI-19-0353</t>
  </si>
  <si>
    <t>DI-19-0279</t>
  </si>
  <si>
    <t>0051 -2/4 CERDAGNE</t>
  </si>
  <si>
    <t>6, Allée de la Cerdagne</t>
  </si>
  <si>
    <t>41110SERRYT</t>
  </si>
  <si>
    <t>DI-19-0027</t>
  </si>
  <si>
    <t>SERRES Yvette 10%</t>
  </si>
  <si>
    <t>15, Rue Lascrosses</t>
  </si>
  <si>
    <t>SERRES Yvette</t>
  </si>
  <si>
    <t>41110FRANL</t>
  </si>
  <si>
    <t>DI-19-0384</t>
  </si>
  <si>
    <t>PA NR</t>
  </si>
  <si>
    <t>FRANCOIS Martine 10%</t>
  </si>
  <si>
    <t>3, Rue Albert Many</t>
  </si>
  <si>
    <t>FRANCOIS Martine</t>
  </si>
  <si>
    <t>DI-19-0355</t>
  </si>
  <si>
    <t>DI-19-0183</t>
  </si>
  <si>
    <t>MINIMES BOURBAKI</t>
  </si>
  <si>
    <t>4, Rue Claire Cazelles</t>
  </si>
  <si>
    <t>INT4230137</t>
  </si>
  <si>
    <t>MONTOLOIX-ABADIE</t>
  </si>
  <si>
    <t>DI-19-0386</t>
  </si>
  <si>
    <t>14, Rue Edouard Manet</t>
  </si>
  <si>
    <t>INT4327804</t>
  </si>
  <si>
    <t>MME SANNAC</t>
  </si>
  <si>
    <t>4115STOCRT</t>
  </si>
  <si>
    <t>DI-19-0377</t>
  </si>
  <si>
    <t>STOCK 5,5%</t>
  </si>
  <si>
    <t>3, Place Jean Mermoz</t>
  </si>
  <si>
    <t>STOCK</t>
  </si>
  <si>
    <t>P2 0352</t>
  </si>
  <si>
    <t>41110VALLET</t>
  </si>
  <si>
    <t>DI-19-0373</t>
  </si>
  <si>
    <t>VALLE    10%</t>
  </si>
  <si>
    <t>144, Avenue de Muret</t>
  </si>
  <si>
    <t>Mme BENAMOUR</t>
  </si>
  <si>
    <t>VALLE</t>
  </si>
  <si>
    <t>DI-19-0018</t>
  </si>
  <si>
    <t>8, Rue Claire Cazelles</t>
  </si>
  <si>
    <t>INT4179517</t>
  </si>
  <si>
    <t>41110RIEDET</t>
  </si>
  <si>
    <t>DI-2019-0132</t>
  </si>
  <si>
    <t>RIEDEL Séverine 10%</t>
  </si>
  <si>
    <t>4, Rue de l'Est</t>
  </si>
  <si>
    <t>RIEDEL Séverine</t>
  </si>
  <si>
    <t>ENT</t>
  </si>
  <si>
    <t>Entretien et contrat Chaudière 10%</t>
  </si>
  <si>
    <t>Déplacement des prestations 10%</t>
  </si>
  <si>
    <t>5.5%</t>
  </si>
  <si>
    <t>Total général</t>
  </si>
  <si>
    <t>(vide)</t>
  </si>
  <si>
    <t xml:space="preserve">Débit </t>
  </si>
  <si>
    <t xml:space="preserve">Crédit </t>
  </si>
  <si>
    <t>Total AR</t>
  </si>
  <si>
    <t>Total AR APCQ</t>
  </si>
  <si>
    <t>Total AR ER</t>
  </si>
  <si>
    <t>Total AR NR</t>
  </si>
  <si>
    <t>Total ER</t>
  </si>
  <si>
    <t>Total ER RA</t>
  </si>
  <si>
    <t>Total GS</t>
  </si>
  <si>
    <t>Total GS AR</t>
  </si>
  <si>
    <t>Total GS AR ER</t>
  </si>
  <si>
    <t>Total GS ER RA</t>
  </si>
  <si>
    <t>Total GS LIO</t>
  </si>
  <si>
    <t>Total GS PA</t>
  </si>
  <si>
    <t>Total GS RA</t>
  </si>
  <si>
    <t>Total GS RA ER</t>
  </si>
  <si>
    <t>Total LIO</t>
  </si>
  <si>
    <t>Total LIO ER</t>
  </si>
  <si>
    <t>Total LIO ER NR</t>
  </si>
  <si>
    <t>Total LIO NR</t>
  </si>
  <si>
    <t>Total LIO PA</t>
  </si>
  <si>
    <t>Total NR</t>
  </si>
  <si>
    <t>Total NR ER</t>
  </si>
  <si>
    <t>Total PA</t>
  </si>
  <si>
    <t>Total PA AR</t>
  </si>
  <si>
    <t>Total PA NR</t>
  </si>
  <si>
    <t>Total RA</t>
  </si>
  <si>
    <t>Total RA ER</t>
  </si>
  <si>
    <t>Total RA NR</t>
  </si>
  <si>
    <t>Total (vide)</t>
  </si>
  <si>
    <t xml:space="preserve">Temp </t>
  </si>
  <si>
    <t>Total DI-18-0217</t>
  </si>
  <si>
    <t>Total DI-18-0714</t>
  </si>
  <si>
    <t>Total DI-18-1493</t>
  </si>
  <si>
    <t>Total DI-19-0066</t>
  </si>
  <si>
    <t>Total DI-19-0087</t>
  </si>
  <si>
    <t>Total DI-19-0115</t>
  </si>
  <si>
    <t>Total DI-19-0299</t>
  </si>
  <si>
    <t>Total DI-19-0317</t>
  </si>
  <si>
    <t>Total DI-19-0318</t>
  </si>
  <si>
    <t>Total DI-19-0322</t>
  </si>
  <si>
    <t>Total DI-19-0360</t>
  </si>
  <si>
    <t>Total DI-19-0365</t>
  </si>
  <si>
    <t>Total DI-19-0392</t>
  </si>
  <si>
    <t>Total DI-19-0284</t>
  </si>
  <si>
    <t>Total DI-18-1073</t>
  </si>
  <si>
    <t>Total DI-18-1453</t>
  </si>
  <si>
    <t>Total DI-19-0065</t>
  </si>
  <si>
    <t>Total DI-19-0083</t>
  </si>
  <si>
    <t>Total DI-19-0140</t>
  </si>
  <si>
    <t>Total DI-19-0244</t>
  </si>
  <si>
    <t>Total DI-19-0259</t>
  </si>
  <si>
    <t>Total DI-19-0350</t>
  </si>
  <si>
    <t>Total DI-19-0357</t>
  </si>
  <si>
    <t>Total DI-19-0371</t>
  </si>
  <si>
    <t>Total DI-</t>
  </si>
  <si>
    <t>Total DI-19-0018</t>
  </si>
  <si>
    <t>Total DI-19-0027</t>
  </si>
  <si>
    <t>Total DI-19-0183</t>
  </si>
  <si>
    <t>Total DI-19-0184</t>
  </si>
  <si>
    <t>Total DI-19-0300</t>
  </si>
  <si>
    <t>Total DI-19-0306</t>
  </si>
  <si>
    <t>Total DI-19-0325</t>
  </si>
  <si>
    <t>Total DI-19-0329</t>
  </si>
  <si>
    <t>Total DI-19-0332</t>
  </si>
  <si>
    <t>Total DI-19-0353</t>
  </si>
  <si>
    <t>Total DI-19-0362</t>
  </si>
  <si>
    <t>Total DI-19-0373</t>
  </si>
  <si>
    <t>Total DI-19-0386</t>
  </si>
  <si>
    <t>Total DI-19-0068</t>
  </si>
  <si>
    <t>Total DI-17-1756</t>
  </si>
  <si>
    <t>Total DI-19-0176</t>
  </si>
  <si>
    <t>Total DI-19-0227</t>
  </si>
  <si>
    <t>Total DI-19-0347</t>
  </si>
  <si>
    <t>Total DI-19-0348</t>
  </si>
  <si>
    <t>Total DI-19-0385</t>
  </si>
  <si>
    <t>Total DI-18-0935</t>
  </si>
  <si>
    <t>Total DI-19-0335</t>
  </si>
  <si>
    <t>Total DI-19-0340</t>
  </si>
  <si>
    <t>Total DI-19-0352</t>
  </si>
  <si>
    <t>Total DI-19-0384</t>
  </si>
  <si>
    <t>Total DI-19-0007</t>
  </si>
  <si>
    <t>Total DI-19-0100</t>
  </si>
  <si>
    <t>Total DI-19-0120</t>
  </si>
  <si>
    <t>Total DI-19-0368</t>
  </si>
  <si>
    <t>Total DI-19-0377</t>
  </si>
  <si>
    <t>Total DI-18-0914</t>
  </si>
  <si>
    <t>Total DI-19-0147</t>
  </si>
  <si>
    <t>Total DI-19-0279</t>
  </si>
  <si>
    <t>Total DI-19-0331</t>
  </si>
  <si>
    <t>Total DI-19-0355</t>
  </si>
  <si>
    <t>Total DI-19-0121</t>
  </si>
  <si>
    <t>(Plusieurs éléments)</t>
  </si>
  <si>
    <t xml:space="preserve">TVA </t>
  </si>
  <si>
    <t>Répartition par chantier</t>
  </si>
  <si>
    <t>Répartition par technicien</t>
  </si>
  <si>
    <t>Total 704ECE</t>
  </si>
  <si>
    <t>Total 706M10</t>
  </si>
  <si>
    <t>Total 708DEP</t>
  </si>
  <si>
    <t>Total 706200</t>
  </si>
  <si>
    <t>Total 706M20</t>
  </si>
  <si>
    <t>Total 708D20</t>
  </si>
  <si>
    <t>Total 706800</t>
  </si>
  <si>
    <t>Total 706500</t>
  </si>
  <si>
    <t>Total 706MO5</t>
  </si>
  <si>
    <t>Total 708D05</t>
  </si>
  <si>
    <t>Total 704EC5</t>
  </si>
  <si>
    <t>Total 706MC5</t>
  </si>
  <si>
    <t>Total 706MC1</t>
  </si>
  <si>
    <t>Total 706100</t>
  </si>
  <si>
    <t>Total 706MNC</t>
  </si>
  <si>
    <t>Total 708DNC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</si>
</sst>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0" pivotButton="1"/>
    <xf numFmtId="4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pivotButton="1" applyAlignment="1">
      <alignment horizontal="center"/>
    </xf>
  </cellXfs>
  <cellStyles count="1">
    <cellStyle name="Normal" xfId="0" builtinId="0"/>
  </cellStyles>
  <dxfs count="14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left" vertical="bottom" textRotation="0" wrapText="0" indent="0" justifyLastLine="0" shrinkToFit="0" readingOrder="0"/>
    </dxf>
    <dxf>
      <numFmt numFmtId="20" formatCode="dd\-mmm\-yy"/>
    </dxf>
    <dxf>
      <numFmt numFmtId="20" formatCode="dd\-mmm\-yy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38100</xdr:rowOff>
    </xdr:from>
    <xdr:to>
      <xdr:col>8</xdr:col>
      <xdr:colOff>885825</xdr:colOff>
      <xdr:row>7</xdr:row>
      <xdr:rowOff>76200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Jour">
              <a:extLst>
                <a:ext uri="{FF2B5EF4-FFF2-40B4-BE49-F238E27FC236}">
                  <a16:creationId xmlns:a16="http://schemas.microsoft.com/office/drawing/2014/main" id="{81DA7AA3-3118-4CF0-A9C0-20134D33DE9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Jo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" y="38100"/>
              <a:ext cx="64198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3660.509439814814" createdVersion="6" refreshedVersion="6" minRefreshableVersion="3" recordCount="270" xr:uid="{0685A24E-EB97-4DB7-9C2F-D4D78CFFE9F5}">
  <cacheSource type="worksheet">
    <worksheetSource name="Tableau1"/>
  </cacheSource>
  <cacheFields count="20">
    <cacheField name="Jour" numFmtId="15">
      <sharedItems containsSemiMixedTypes="0" containsNonDate="0" containsDate="1" containsString="0" minDate="2019-04-01T00:00:00" maxDate="2019-05-01T00:00:00" count="10">
        <d v="2019-04-05T00:00:00"/>
        <d v="2019-04-10T00:00:00"/>
        <d v="2019-04-11T00:00:00"/>
        <d v="2019-04-12T00:00:00"/>
        <d v="2019-04-15T00:00:00"/>
        <d v="2019-04-18T00:00:00"/>
        <d v="2019-04-19T00:00:00"/>
        <d v="2019-04-23T00:00:00"/>
        <d v="2019-04-30T00:00:00"/>
        <d v="2019-04-01T00:00:00"/>
      </sharedItems>
      <fieldGroup par="19" base="0">
        <rangePr groupBy="days" startDate="2019-04-01T00:00:00" endDate="2019-05-01T00:00:00"/>
        <groupItems count="368">
          <s v="&lt;01/04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5/2019"/>
        </groupItems>
      </fieldGroup>
    </cacheField>
    <cacheField name="Pièce" numFmtId="0">
      <sharedItems containsSemiMixedTypes="0" containsString="0" containsNumber="1" containsInteger="1" minValue="5042" maxValue="5190174"/>
    </cacheField>
    <cacheField name="Compte général" numFmtId="0">
      <sharedItems containsMixedTypes="1" containsNumber="1" containsInteger="1" minValue="706100" maxValue="706800" count="57">
        <s v="41110ALEGRT"/>
        <s v="708DEP"/>
        <s v="41110DASPET"/>
        <s v="706M10"/>
        <n v="706800"/>
        <s v="41110SOGEMT"/>
        <s v="41110CUNISG"/>
        <s v="41110CARLIT"/>
        <s v="41110MARGT"/>
        <s v="4110EMALESGLO"/>
        <s v="706MNC"/>
        <s v="708DNC"/>
        <n v="706100"/>
        <s v="41110SAPIET"/>
        <s v="41110LUSSAM"/>
        <s v="41110TORDJT"/>
        <s v="704ECE"/>
        <s v="706MC1"/>
        <s v="4115JULVAPSG"/>
        <s v="704EC5"/>
        <s v="708D05"/>
        <s v="706MC5"/>
        <s v="4112JULVAPSG"/>
        <s v="708D20"/>
        <s v="41110V3J"/>
        <s v="4112CAPGET"/>
        <s v="706M20"/>
        <n v="706200"/>
        <s v="41110SIBGT"/>
        <s v="41110EZEJRT"/>
        <s v="4115BALATT"/>
        <s v="706MO5"/>
        <n v="706500"/>
        <s v="41110GABANT"/>
        <s v="41110SILETIT"/>
        <s v="41110BOURGTL"/>
        <s v="4112APSYSB"/>
        <s v="4112ACINGT"/>
        <s v="4112PACIFN"/>
        <s v="41110MAZENT"/>
        <s v="41110PROMOT"/>
        <s v="41110LESOBT"/>
        <s v="41110IMMDF"/>
        <s v="41110NEXITC"/>
        <s v="4112DIEHLT"/>
        <s v="41110BAROAT"/>
        <s v="41110BRUGUC"/>
        <s v="4112AERTEC"/>
        <s v="41110VINCEB"/>
        <s v="41110AGVIAT"/>
        <s v="41110ASSPRT"/>
        <s v="41110NEXITT"/>
        <s v="41110SERRYT"/>
        <s v="41110FRANL"/>
        <s v="4115STOCRT"/>
        <s v="41110VALLET"/>
        <s v="41110RIEDET"/>
      </sharedItems>
    </cacheField>
    <cacheField name="N° de DI" numFmtId="0">
      <sharedItems count="62">
        <s v="DI-19-0300"/>
        <s v="DI-18-0714"/>
        <s v="DI-19-0306"/>
        <s v="DI-19-0331"/>
        <s v="DI-19-0332"/>
        <s v="DI-19-0329"/>
        <s v="DI-18-0217"/>
        <s v="DI-19-0065"/>
        <s v="DI-19-0284"/>
        <s v="DI-19-0317"/>
        <s v="DI-19-0147"/>
        <s v="DI-19-0259"/>
        <s v="DI-19-0083"/>
        <s v="DI-19-0120"/>
        <s v="DI-19-0100"/>
        <s v="DI-19-0007"/>
        <s v="DI-19-0068"/>
        <s v="DI-"/>
        <s v="DI-19-0066"/>
        <s v="DI-19-0184"/>
        <s v="DI-17-1756"/>
        <s v="DI-18-1453"/>
        <s v="DI-19-0244"/>
        <s v="DI-19-0140"/>
        <s v="DI-18-1493"/>
        <s v="DI-19-0360"/>
        <s v="DI-19-0227"/>
        <s v="DI-19-0340"/>
        <s v="DI-19-0347"/>
        <s v="DI-19-0348"/>
        <s v="DI-19-0121"/>
        <s v="DI-19-0357"/>
        <s v="DI-19-0365"/>
        <s v="DI-18-1073"/>
        <s v="DI-19-0322"/>
        <s v="DI-19-0299"/>
        <s v="DI-19-0318"/>
        <s v="DI-19-0352"/>
        <s v="DI-19-0176"/>
        <s v="DI-18-0914"/>
        <s v="DI-18-0935"/>
        <s v="DI-19-0335"/>
        <s v="DI-19-0392"/>
        <s v="DI-19-0385"/>
        <s v="DI-19-0350"/>
        <s v="DI-19-0368"/>
        <s v="DI-19-0087"/>
        <s v="DI-19-0371"/>
        <s v="DI-19-0115"/>
        <s v="DI-19-0325"/>
        <s v="DI-19-0362"/>
        <s v="DI-19-0353"/>
        <s v="DI-19-0279"/>
        <s v="DI-19-0027"/>
        <s v="DI-19-0384"/>
        <s v="DI-19-0355"/>
        <s v="DI-19-0183"/>
        <s v="DI-19-0386"/>
        <s v="DI-19-0377"/>
        <s v="DI-19-0373"/>
        <s v="DI-19-0018"/>
        <s v="DI-2019-0132"/>
      </sharedItems>
    </cacheField>
    <cacheField name="Tech" numFmtId="0">
      <sharedItems containsBlank="1" count="28">
        <s v="GS"/>
        <s v="GS AR"/>
        <s v="AR"/>
        <m/>
        <s v="RA"/>
        <s v="GS RA"/>
        <s v="GS ER RA"/>
        <s v="ER"/>
        <s v="AR APCQ"/>
        <s v="NR ER"/>
        <s v="NR"/>
        <s v="GS RA ER"/>
        <s v="PA"/>
        <s v="GS PA"/>
        <s v="AR NR"/>
        <s v="GS LIO"/>
        <s v="LIO"/>
        <s v="LIO NR"/>
        <s v="ER RA"/>
        <s v="RA ER"/>
        <s v="LIO ER"/>
        <s v="LIO PA"/>
        <s v="RA NR"/>
        <s v="AR ER"/>
        <s v="PA AR"/>
        <s v="LIO ER NR"/>
        <s v="GS AR ER"/>
        <s v="PA NR"/>
      </sharedItems>
    </cacheField>
    <cacheField name="Temp" numFmtId="0">
      <sharedItems containsString="0" containsBlank="1" containsNumber="1" minValue="0.5" maxValue="54"/>
    </cacheField>
    <cacheField name="N° de DV" numFmtId="0">
      <sharedItems containsString="0" containsBlank="1" containsNumber="1" containsInteger="1" minValue="11327" maxValue="12264"/>
    </cacheField>
    <cacheField name="Libellé" numFmtId="0">
      <sharedItems/>
    </cacheField>
    <cacheField name="Résidence" numFmtId="0">
      <sharedItems containsBlank="1" containsMixedTypes="1" containsNumber="1" containsInteger="1" minValue="99" maxValue="99"/>
    </cacheField>
    <cacheField name="Adresse" numFmtId="0">
      <sharedItems containsBlank="1"/>
    </cacheField>
    <cacheField name="Référence" numFmtId="0">
      <sharedItems containsBlank="1" containsMixedTypes="1" containsNumber="1" containsInteger="1" minValue="4746202908" maxValue="4746202908"/>
    </cacheField>
    <cacheField name="Origine client" numFmtId="0">
      <sharedItems containsBlank="1"/>
    </cacheField>
    <cacheField name="Interlocuteur" numFmtId="0">
      <sharedItems containsBlank="1"/>
    </cacheField>
    <cacheField name="CE  CH" numFmtId="0">
      <sharedItems containsBlank="1"/>
    </cacheField>
    <cacheField name="Documents associés" numFmtId="0">
      <sharedItems/>
    </cacheField>
    <cacheField name="TVA" numFmtId="0">
      <sharedItems containsBlank="1" containsMixedTypes="1" containsNumber="1" minValue="0" maxValue="0.2" count="5">
        <n v="0.1"/>
        <m/>
        <n v="0"/>
        <s v="5.5%"/>
        <n v="0.2"/>
      </sharedItems>
    </cacheField>
    <cacheField name="Débit" numFmtId="0">
      <sharedItems containsString="0" containsBlank="1" containsNumber="1" minValue="33" maxValue="6978.26"/>
    </cacheField>
    <cacheField name="Crédit" numFmtId="0">
      <sharedItems containsString="0" containsBlank="1" containsNumber="1" minValue="0" maxValue="5764.46"/>
    </cacheField>
    <cacheField name="Lettrage" numFmtId="0">
      <sharedItems containsNonDate="0" containsString="0" containsBlank="1"/>
    </cacheField>
    <cacheField name="Mois" numFmtId="0" databaseField="0">
      <fieldGroup base="0">
        <rangePr groupBy="months" startDate="2019-04-01T00:00:00" endDate="2019-05-01T00:00:00"/>
        <groupItems count="14">
          <s v="&lt;01/04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5/2019"/>
        </groupItems>
      </fieldGroup>
    </cacheField>
  </cacheFields>
  <extLst>
    <ext xmlns:x14="http://schemas.microsoft.com/office/spreadsheetml/2009/9/main" uri="{725AE2AE-9491-48be-B2B4-4EB974FC3084}">
      <x14:pivotCacheDefinition pivotCacheId="110798275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0">
  <r>
    <x v="0"/>
    <n v="4190170"/>
    <x v="0"/>
    <x v="0"/>
    <x v="0"/>
    <m/>
    <m/>
    <s v="ALEGRE Catherine 10%"/>
    <m/>
    <s v="80, Rue Alfred Duméril"/>
    <m/>
    <m/>
    <s v="ALEGRE Catherine"/>
    <m/>
    <s v="True"/>
    <x v="0"/>
    <n v="33"/>
    <m/>
    <m/>
  </r>
  <r>
    <x v="0"/>
    <n v="4190170"/>
    <x v="1"/>
    <x v="0"/>
    <x v="0"/>
    <n v="1"/>
    <m/>
    <s v="ALEGRE Catherine 10%"/>
    <m/>
    <s v="80, Rue Alfred Duméril"/>
    <m/>
    <m/>
    <s v="ALEGRE Catherine"/>
    <m/>
    <s v="False"/>
    <x v="1"/>
    <m/>
    <n v="30"/>
    <m/>
  </r>
  <r>
    <x v="0"/>
    <n v="4190171"/>
    <x v="2"/>
    <x v="1"/>
    <x v="1"/>
    <m/>
    <m/>
    <s v="DASPET Hélène 10%"/>
    <m/>
    <s v="12, Rue d'Arcachon"/>
    <m/>
    <m/>
    <s v="DASPET Hélène"/>
    <m/>
    <s v="True"/>
    <x v="0"/>
    <n v="145.08000000000001"/>
    <m/>
    <m/>
  </r>
  <r>
    <x v="0"/>
    <n v="4190171"/>
    <x v="3"/>
    <x v="1"/>
    <x v="0"/>
    <n v="1"/>
    <m/>
    <s v="DASPET Hélène 10%"/>
    <m/>
    <s v="12, Rue d'Arcachon"/>
    <m/>
    <m/>
    <s v="DASPET Hélène"/>
    <m/>
    <s v="False"/>
    <x v="1"/>
    <m/>
    <n v="44"/>
    <m/>
  </r>
  <r>
    <x v="0"/>
    <n v="4190171"/>
    <x v="3"/>
    <x v="1"/>
    <x v="2"/>
    <n v="0.5"/>
    <m/>
    <s v="DASPET Hélène 10%"/>
    <m/>
    <s v="12, Rue d'Arcachon"/>
    <m/>
    <m/>
    <s v="DASPET Hélène"/>
    <m/>
    <s v="False"/>
    <x v="1"/>
    <m/>
    <n v="22"/>
    <m/>
  </r>
  <r>
    <x v="0"/>
    <n v="4190171"/>
    <x v="1"/>
    <x v="1"/>
    <x v="1"/>
    <n v="2"/>
    <m/>
    <s v="DASPET Hélène 10%"/>
    <m/>
    <s v="12, Rue d'Arcachon"/>
    <m/>
    <m/>
    <s v="DASPET Hélène"/>
    <m/>
    <s v="False"/>
    <x v="1"/>
    <m/>
    <n v="60"/>
    <m/>
  </r>
  <r>
    <x v="0"/>
    <n v="4190171"/>
    <x v="4"/>
    <x v="1"/>
    <x v="3"/>
    <m/>
    <m/>
    <s v="DASPET Hélène 10%"/>
    <m/>
    <s v="12, Rue d'Arcachon"/>
    <m/>
    <m/>
    <s v="DASPET Hélène"/>
    <m/>
    <s v="False"/>
    <x v="1"/>
    <m/>
    <n v="5.89"/>
    <m/>
  </r>
  <r>
    <x v="0"/>
    <n v="4190172"/>
    <x v="5"/>
    <x v="2"/>
    <x v="0"/>
    <m/>
    <m/>
    <s v="SOGEM 10%"/>
    <s v="LE HAMEAU LANGUEDOCIEN"/>
    <s v="3, Impasse Charles Geniaux (1) 2, Place Louis Méroc (2)"/>
    <m/>
    <m/>
    <s v="GODERIAUX Marie Gaelle"/>
    <m/>
    <s v="True"/>
    <x v="0"/>
    <n v="82.01"/>
    <m/>
    <m/>
  </r>
  <r>
    <x v="0"/>
    <n v="4190172"/>
    <x v="3"/>
    <x v="2"/>
    <x v="0"/>
    <n v="1"/>
    <m/>
    <s v="SOGEM 10%"/>
    <s v="LE HAMEAU LANGUEDOCIEN"/>
    <s v="3, Impasse Charles Geniaux (1) 2, Place Louis Méroc (2)"/>
    <m/>
    <m/>
    <s v="GODERIAUX Marie Gaelle"/>
    <m/>
    <s v="False"/>
    <x v="1"/>
    <m/>
    <n v="44.55"/>
    <m/>
  </r>
  <r>
    <x v="0"/>
    <n v="4190172"/>
    <x v="1"/>
    <x v="2"/>
    <x v="0"/>
    <n v="1"/>
    <m/>
    <s v="SOGEM 10%"/>
    <s v="LE HAMEAU LANGUEDOCIEN"/>
    <s v="3, Impasse Charles Geniaux (1) 2, Place Louis Méroc (2)"/>
    <m/>
    <m/>
    <s v="GODERIAUX Marie Gaelle"/>
    <m/>
    <s v="False"/>
    <x v="1"/>
    <m/>
    <n v="30"/>
    <m/>
  </r>
  <r>
    <x v="1"/>
    <n v="4190173"/>
    <x v="6"/>
    <x v="3"/>
    <x v="4"/>
    <m/>
    <m/>
    <s v="CUNISSE PEYRE Odile 10%"/>
    <m/>
    <s v="21, Rue Jean Louis Soula"/>
    <m/>
    <m/>
    <s v="CUNISSE PEYRE Odile"/>
    <m/>
    <s v="True"/>
    <x v="0"/>
    <n v="186.42"/>
    <m/>
    <m/>
  </r>
  <r>
    <x v="1"/>
    <n v="4190173"/>
    <x v="3"/>
    <x v="3"/>
    <x v="4"/>
    <n v="1.5"/>
    <m/>
    <s v="CUNISSE PEYRE Odile 10%"/>
    <m/>
    <s v="21, Rue Jean Louis Soula"/>
    <m/>
    <m/>
    <s v="CUNISSE PEYRE Odile"/>
    <m/>
    <s v="False"/>
    <x v="1"/>
    <m/>
    <n v="66"/>
    <m/>
  </r>
  <r>
    <x v="1"/>
    <n v="4190173"/>
    <x v="1"/>
    <x v="3"/>
    <x v="4"/>
    <n v="1"/>
    <m/>
    <s v="CUNISSE PEYRE Odile 10%"/>
    <m/>
    <s v="21, Rue Jean Louis Soula"/>
    <m/>
    <m/>
    <s v="CUNISSE PEYRE Odile"/>
    <m/>
    <s v="False"/>
    <x v="1"/>
    <m/>
    <n v="26"/>
    <m/>
  </r>
  <r>
    <x v="1"/>
    <n v="4190173"/>
    <x v="4"/>
    <x v="3"/>
    <x v="3"/>
    <m/>
    <m/>
    <s v="CUNISSE PEYRE Odile 10%"/>
    <m/>
    <s v="21, Rue Jean Louis Soula"/>
    <m/>
    <m/>
    <s v="CUNISSE PEYRE Odile"/>
    <m/>
    <s v="False"/>
    <x v="1"/>
    <m/>
    <n v="77.47"/>
    <m/>
  </r>
  <r>
    <x v="1"/>
    <n v="5190174"/>
    <x v="5"/>
    <x v="4"/>
    <x v="0"/>
    <m/>
    <m/>
    <s v="SOGEM 10%"/>
    <s v="8 PONT MONTAUDRAN"/>
    <s v="8, Rue du Pont Montaudran"/>
    <m/>
    <m/>
    <s v="GODERIAUX Marie Gaelle"/>
    <m/>
    <s v="True"/>
    <x v="0"/>
    <n v="85.53"/>
    <n v="0"/>
    <m/>
  </r>
  <r>
    <x v="1"/>
    <n v="5190174"/>
    <x v="3"/>
    <x v="4"/>
    <x v="0"/>
    <n v="1"/>
    <m/>
    <s v="SOGEM 10%"/>
    <s v="8 PONT MONTAUDRAN"/>
    <s v="8, Rue du Pont Montaudran"/>
    <m/>
    <m/>
    <s v="GODERIAUX Marie Gaelle"/>
    <m/>
    <s v="False"/>
    <x v="1"/>
    <m/>
    <n v="44.55"/>
    <m/>
  </r>
  <r>
    <x v="1"/>
    <n v="5190174"/>
    <x v="1"/>
    <x v="4"/>
    <x v="0"/>
    <n v="1"/>
    <m/>
    <s v="SOGEM 10%"/>
    <s v="8 PONT MONTAUDRAN"/>
    <s v="8, Rue du Pont Montaudran"/>
    <m/>
    <s v="SUP CENTRE"/>
    <s v="GODERIAUX Marie Gaelle"/>
    <m/>
    <s v="False"/>
    <x v="1"/>
    <m/>
    <n v="31.36"/>
    <m/>
  </r>
  <r>
    <x v="1"/>
    <n v="5190174"/>
    <x v="4"/>
    <x v="4"/>
    <x v="3"/>
    <m/>
    <m/>
    <s v="SOGEM 10%"/>
    <s v="8 PONT MONTAUDRAN"/>
    <s v="8, Rue du Pont Montaudran"/>
    <m/>
    <m/>
    <s v="GODERIAUX Marie Gaelle"/>
    <m/>
    <s v="False"/>
    <x v="1"/>
    <m/>
    <n v="1.84"/>
    <m/>
  </r>
  <r>
    <x v="1"/>
    <n v="4190175"/>
    <x v="5"/>
    <x v="5"/>
    <x v="5"/>
    <m/>
    <m/>
    <s v="SOGEM 10%"/>
    <m/>
    <s v="10, Rue du Pont Montaudran"/>
    <m/>
    <m/>
    <s v="LEMAISTRE François"/>
    <m/>
    <s v="True"/>
    <x v="0"/>
    <n v="965.45"/>
    <m/>
    <m/>
  </r>
  <r>
    <x v="1"/>
    <n v="4190175"/>
    <x v="3"/>
    <x v="5"/>
    <x v="0"/>
    <n v="5"/>
    <m/>
    <s v="SOGEM 10%"/>
    <m/>
    <s v="10, Rue du Pont Montaudran"/>
    <m/>
    <m/>
    <s v="LEMAISTRE François"/>
    <m/>
    <s v="False"/>
    <x v="1"/>
    <m/>
    <n v="200"/>
    <m/>
  </r>
  <r>
    <x v="1"/>
    <n v="4190175"/>
    <x v="3"/>
    <x v="5"/>
    <x v="4"/>
    <n v="8"/>
    <m/>
    <s v="SOGEM 10%"/>
    <m/>
    <s v="10, Rue du Pont Montaudran"/>
    <m/>
    <m/>
    <s v="LEMAISTRE François"/>
    <m/>
    <s v="False"/>
    <x v="1"/>
    <m/>
    <n v="320"/>
    <m/>
  </r>
  <r>
    <x v="1"/>
    <n v="4190175"/>
    <x v="1"/>
    <x v="5"/>
    <x v="5"/>
    <n v="2"/>
    <m/>
    <s v="SOGEM 10%"/>
    <m/>
    <s v="10, Rue du Pont Montaudran"/>
    <m/>
    <s v="SUP CENTRE"/>
    <s v="LEMAISTRE François"/>
    <m/>
    <s v="False"/>
    <x v="1"/>
    <m/>
    <n v="75.680000000000007"/>
    <m/>
  </r>
  <r>
    <x v="1"/>
    <n v="4190175"/>
    <x v="4"/>
    <x v="5"/>
    <x v="3"/>
    <m/>
    <m/>
    <s v="SOGEM 10%"/>
    <m/>
    <s v="10, Rue du Pont Montaudran"/>
    <m/>
    <m/>
    <s v="LEMAISTRE François"/>
    <m/>
    <s v="False"/>
    <x v="1"/>
    <m/>
    <n v="282"/>
    <m/>
  </r>
  <r>
    <x v="1"/>
    <n v="4190176"/>
    <x v="5"/>
    <x v="6"/>
    <x v="1"/>
    <m/>
    <n v="11327"/>
    <s v="SOGEM 10%"/>
    <s v="1 IMPASSE MARCEL PAGNOL"/>
    <s v="1, Impasse Marcel Pagnol"/>
    <m/>
    <m/>
    <s v="LEMAISTRE François"/>
    <m/>
    <s v="True"/>
    <x v="0"/>
    <n v="898.48"/>
    <m/>
    <m/>
  </r>
  <r>
    <x v="1"/>
    <n v="4190176"/>
    <x v="3"/>
    <x v="6"/>
    <x v="0"/>
    <n v="2"/>
    <n v="11327"/>
    <s v="SOGEM 10%"/>
    <s v="1 IMPASSE MARCEL PAGNOL"/>
    <s v="1, Impasse Marcel Pagnol"/>
    <m/>
    <m/>
    <s v="LEMAISTRE François"/>
    <m/>
    <s v="False"/>
    <x v="1"/>
    <m/>
    <n v="80"/>
    <m/>
  </r>
  <r>
    <x v="1"/>
    <n v="4190176"/>
    <x v="3"/>
    <x v="6"/>
    <x v="2"/>
    <n v="10"/>
    <n v="11327"/>
    <s v="SOGEM 10%"/>
    <s v="1 IMPASSE MARCEL PAGNOL"/>
    <s v="1, Impasse Marcel Pagnol"/>
    <m/>
    <m/>
    <s v="LEMAISTRE François"/>
    <m/>
    <s v="False"/>
    <x v="1"/>
    <m/>
    <n v="400"/>
    <m/>
  </r>
  <r>
    <x v="1"/>
    <n v="4190176"/>
    <x v="1"/>
    <x v="6"/>
    <x v="1"/>
    <n v="2"/>
    <n v="11327"/>
    <s v="SOGEM 10%"/>
    <s v="1 IMPASSE MARCEL PAGNOL"/>
    <s v="1, Impasse Marcel Pagnol"/>
    <m/>
    <m/>
    <s v="LEMAISTRE François"/>
    <m/>
    <s v="False"/>
    <x v="1"/>
    <m/>
    <n v="30"/>
    <m/>
  </r>
  <r>
    <x v="1"/>
    <n v="4190176"/>
    <x v="4"/>
    <x v="6"/>
    <x v="3"/>
    <m/>
    <n v="11327"/>
    <s v="SOGEM 10%"/>
    <s v="1 IMPASSE MARCEL PAGNOL"/>
    <s v="1, Impasse Marcel Pagnol"/>
    <m/>
    <m/>
    <s v="LEMAISTRE François"/>
    <m/>
    <s v="False"/>
    <x v="1"/>
    <m/>
    <n v="306.8"/>
    <m/>
  </r>
  <r>
    <x v="1"/>
    <n v="4190177"/>
    <x v="5"/>
    <x v="7"/>
    <x v="6"/>
    <m/>
    <n v="12087"/>
    <s v="SOGEM 10%"/>
    <m/>
    <s v="23, Avenue des Mazades"/>
    <m/>
    <m/>
    <s v="FOURNIE Brigitte"/>
    <m/>
    <s v="True"/>
    <x v="0"/>
    <n v="524.28"/>
    <m/>
    <m/>
  </r>
  <r>
    <x v="1"/>
    <n v="4190177"/>
    <x v="3"/>
    <x v="7"/>
    <x v="0"/>
    <n v="1"/>
    <n v="12087"/>
    <s v="SOGEM 10%"/>
    <m/>
    <s v="23, Avenue des Mazades"/>
    <m/>
    <m/>
    <s v="FOURNIE Brigitte"/>
    <m/>
    <s v="False"/>
    <x v="1"/>
    <m/>
    <n v="41"/>
    <m/>
  </r>
  <r>
    <x v="1"/>
    <n v="4190177"/>
    <x v="3"/>
    <x v="7"/>
    <x v="7"/>
    <n v="3.5"/>
    <n v="12087"/>
    <s v="SOGEM 10%"/>
    <m/>
    <s v="23, Avenue des Mazades"/>
    <m/>
    <m/>
    <s v="FOURNIE Brigitte"/>
    <m/>
    <s v="False"/>
    <x v="1"/>
    <m/>
    <n v="143.5"/>
    <m/>
  </r>
  <r>
    <x v="1"/>
    <n v="4190177"/>
    <x v="3"/>
    <x v="7"/>
    <x v="4"/>
    <n v="3.5"/>
    <n v="12087"/>
    <s v="SOGEM 10%"/>
    <m/>
    <s v="23, Avenue des Mazades"/>
    <m/>
    <m/>
    <s v="FOURNIE Brigitte"/>
    <m/>
    <s v="False"/>
    <x v="1"/>
    <m/>
    <n v="143.5"/>
    <m/>
  </r>
  <r>
    <x v="1"/>
    <n v="4190177"/>
    <x v="1"/>
    <x v="7"/>
    <x v="6"/>
    <n v="1"/>
    <n v="12087"/>
    <s v="SOGEM 10%"/>
    <m/>
    <s v="23, Avenue des Mazades"/>
    <m/>
    <m/>
    <s v="FOURNIE Brigitte"/>
    <m/>
    <s v="False"/>
    <x v="1"/>
    <m/>
    <n v="30"/>
    <m/>
  </r>
  <r>
    <x v="1"/>
    <n v="4190177"/>
    <x v="4"/>
    <x v="7"/>
    <x v="3"/>
    <m/>
    <n v="12087"/>
    <s v="SOGEM 10%"/>
    <m/>
    <s v="23, Avenue des Mazades"/>
    <m/>
    <m/>
    <s v="FOURNIE Brigitte"/>
    <m/>
    <s v="False"/>
    <x v="1"/>
    <m/>
    <n v="118.62"/>
    <m/>
  </r>
  <r>
    <x v="1"/>
    <n v="4190178"/>
    <x v="7"/>
    <x v="8"/>
    <x v="8"/>
    <m/>
    <n v="12216"/>
    <s v="CARLIT IMMOBILIER 10%"/>
    <m/>
    <s v="Lieu-dit &quot;La Gare&quot; Route de Montcabrier"/>
    <m/>
    <m/>
    <s v="JEAMMET Natacha"/>
    <m/>
    <s v="True"/>
    <x v="0"/>
    <n v="772.08"/>
    <m/>
    <m/>
  </r>
  <r>
    <x v="1"/>
    <n v="4190178"/>
    <x v="3"/>
    <x v="8"/>
    <x v="8"/>
    <n v="5"/>
    <n v="12216"/>
    <s v="CARLIT IMMOBILIER 10%"/>
    <m/>
    <s v="Lieu-dit &quot;La Gare&quot; Route de Montcabrier"/>
    <m/>
    <m/>
    <s v="JEAMMET Natacha"/>
    <m/>
    <s v="False"/>
    <x v="1"/>
    <m/>
    <n v="205"/>
    <m/>
  </r>
  <r>
    <x v="1"/>
    <n v="4190178"/>
    <x v="1"/>
    <x v="8"/>
    <x v="8"/>
    <n v="1"/>
    <n v="12216"/>
    <s v="CARLIT IMMOBILIER 10%"/>
    <m/>
    <s v="Lieu-dit &quot;La Gare&quot; Route de Montcabrier"/>
    <m/>
    <m/>
    <s v="JEAMMET Natacha"/>
    <m/>
    <s v="False"/>
    <x v="1"/>
    <m/>
    <n v="30"/>
    <m/>
  </r>
  <r>
    <x v="1"/>
    <n v="4190178"/>
    <x v="4"/>
    <x v="8"/>
    <x v="3"/>
    <m/>
    <n v="12216"/>
    <s v="CARLIT IMMOBILIER 10%"/>
    <m/>
    <s v="Lieu-dit &quot;La Gare&quot; Route de Montcabrier"/>
    <m/>
    <m/>
    <s v="JEAMMET Natacha"/>
    <m/>
    <s v="False"/>
    <x v="1"/>
    <m/>
    <n v="466.89"/>
    <m/>
  </r>
  <r>
    <x v="2"/>
    <n v="4190179"/>
    <x v="8"/>
    <x v="9"/>
    <x v="0"/>
    <m/>
    <n v="12221"/>
    <s v="MARTIN GESTION 10%"/>
    <m/>
    <s v="18bis, Avenue du Maréchal Foch"/>
    <m/>
    <m/>
    <s v="MONTAUDRY Céline"/>
    <m/>
    <s v="True"/>
    <x v="0"/>
    <n v="318.64999999999998"/>
    <m/>
    <m/>
  </r>
  <r>
    <x v="2"/>
    <n v="4190179"/>
    <x v="4"/>
    <x v="9"/>
    <x v="3"/>
    <m/>
    <n v="12221"/>
    <s v="MARTIN GESTION 10%"/>
    <m/>
    <s v="18bis, Avenue du Maréchal Foch"/>
    <m/>
    <m/>
    <s v="MONTAUDRY Céline"/>
    <m/>
    <s v="False"/>
    <x v="1"/>
    <m/>
    <n v="289.68"/>
    <m/>
  </r>
  <r>
    <x v="2"/>
    <n v="4190180"/>
    <x v="9"/>
    <x v="10"/>
    <x v="4"/>
    <m/>
    <n v="12112"/>
    <s v="EMALEC 0%"/>
    <m/>
    <s v="17, Avenue de Grande Bretagne"/>
    <s v="CS326432"/>
    <m/>
    <s v="PIERI Thomas"/>
    <m/>
    <s v="True"/>
    <x v="2"/>
    <n v="196.8"/>
    <m/>
    <m/>
  </r>
  <r>
    <x v="2"/>
    <n v="4190180"/>
    <x v="10"/>
    <x v="10"/>
    <x v="4"/>
    <n v="2"/>
    <n v="12112"/>
    <s v="EMALEC 0%"/>
    <m/>
    <s v="17, Avenue de Grande Bretagne"/>
    <s v="CS326432"/>
    <m/>
    <s v="PIERI Thomas"/>
    <m/>
    <s v="False"/>
    <x v="1"/>
    <m/>
    <n v="87"/>
    <m/>
  </r>
  <r>
    <x v="2"/>
    <n v="4190180"/>
    <x v="11"/>
    <x v="10"/>
    <x v="4"/>
    <n v="1"/>
    <n v="12112"/>
    <s v="EMALEC 0%"/>
    <m/>
    <s v="17, Avenue de Grande Bretagne"/>
    <s v="CS326432"/>
    <m/>
    <s v="PIERI Thomas"/>
    <m/>
    <s v="False"/>
    <x v="1"/>
    <m/>
    <n v="30"/>
    <m/>
  </r>
  <r>
    <x v="2"/>
    <n v="4190180"/>
    <x v="12"/>
    <x v="10"/>
    <x v="3"/>
    <m/>
    <n v="12112"/>
    <s v="EMALEC 0%"/>
    <m/>
    <s v="17, Avenue de Grande Bretagne"/>
    <s v="CS326432"/>
    <m/>
    <s v="PIERI Thomas"/>
    <m/>
    <s v="False"/>
    <x v="1"/>
    <m/>
    <n v="79.8"/>
    <m/>
  </r>
  <r>
    <x v="2"/>
    <n v="4190181"/>
    <x v="13"/>
    <x v="11"/>
    <x v="9"/>
    <m/>
    <n v="12186"/>
    <s v="SCI SAINT PIERRE 10%"/>
    <m/>
    <s v="27, Route de Toulouse"/>
    <m/>
    <m/>
    <s v="MOULLIN-TRAFFORT Christian"/>
    <m/>
    <s v="True"/>
    <x v="0"/>
    <n v="664.29"/>
    <m/>
    <m/>
  </r>
  <r>
    <x v="2"/>
    <n v="4190181"/>
    <x v="3"/>
    <x v="11"/>
    <x v="10"/>
    <n v="1"/>
    <n v="12186"/>
    <s v="SCI SAINT PIERRE 10%"/>
    <m/>
    <s v="27, Route de Toulouse"/>
    <m/>
    <m/>
    <s v="MOULLIN-TRAFFORT Christian"/>
    <m/>
    <s v="False"/>
    <x v="1"/>
    <m/>
    <n v="41"/>
    <m/>
  </r>
  <r>
    <x v="2"/>
    <n v="4190181"/>
    <x v="3"/>
    <x v="11"/>
    <x v="7"/>
    <n v="4"/>
    <n v="12186"/>
    <s v="SCI SAINT PIERRE 10%"/>
    <m/>
    <s v="27, Route de Toulouse"/>
    <m/>
    <m/>
    <s v="MOULLIN-TRAFFORT Christian"/>
    <m/>
    <s v="False"/>
    <x v="1"/>
    <m/>
    <n v="164"/>
    <m/>
  </r>
  <r>
    <x v="2"/>
    <n v="4190181"/>
    <x v="1"/>
    <x v="11"/>
    <x v="9"/>
    <n v="1"/>
    <n v="12186"/>
    <s v="SCI SAINT PIERRE 10%"/>
    <m/>
    <s v="27, Route de Toulouse"/>
    <m/>
    <m/>
    <s v="MOULLIN-TRAFFORT Christian"/>
    <m/>
    <s v="False"/>
    <x v="1"/>
    <m/>
    <n v="30"/>
    <m/>
  </r>
  <r>
    <x v="2"/>
    <n v="4190181"/>
    <x v="4"/>
    <x v="11"/>
    <x v="3"/>
    <m/>
    <n v="12186"/>
    <s v="SCI SAINT PIERRE 10%"/>
    <m/>
    <s v="27, Route de Toulouse"/>
    <m/>
    <m/>
    <s v="MOULLIN-TRAFFORT Christian"/>
    <m/>
    <s v="False"/>
    <x v="1"/>
    <m/>
    <n v="368.9"/>
    <m/>
  </r>
  <r>
    <x v="2"/>
    <n v="4190182"/>
    <x v="5"/>
    <x v="12"/>
    <x v="11"/>
    <m/>
    <n v="12113"/>
    <s v="SOGEM 10%"/>
    <s v="8 PONT MONTAUDRAN"/>
    <s v="8, Rue du Pont Montaudran"/>
    <m/>
    <m/>
    <s v="GODERIAUX Marie Gaelle"/>
    <m/>
    <s v="True"/>
    <x v="0"/>
    <n v="2386.19"/>
    <m/>
    <m/>
  </r>
  <r>
    <x v="2"/>
    <n v="4190182"/>
    <x v="3"/>
    <x v="12"/>
    <x v="0"/>
    <n v="1"/>
    <n v="12113"/>
    <s v="SOGEM 10%"/>
    <s v="8 PONT MONTAUDRAN"/>
    <s v="8, Rue du Pont Montaudran"/>
    <m/>
    <m/>
    <s v="GODERIAUX Marie Gaelle"/>
    <m/>
    <s v="False"/>
    <x v="1"/>
    <m/>
    <n v="39.5"/>
    <m/>
  </r>
  <r>
    <x v="2"/>
    <n v="4190182"/>
    <x v="3"/>
    <x v="12"/>
    <x v="4"/>
    <n v="17"/>
    <n v="12113"/>
    <s v="SOGEM 10%"/>
    <s v="8 PONT MONTAUDRAN"/>
    <s v="8, Rue du Pont Montaudran"/>
    <m/>
    <m/>
    <s v="GODERIAUX Marie Gaelle"/>
    <m/>
    <s v="False"/>
    <x v="1"/>
    <m/>
    <n v="671.5"/>
    <m/>
  </r>
  <r>
    <x v="2"/>
    <n v="4190182"/>
    <x v="3"/>
    <x v="12"/>
    <x v="7"/>
    <n v="17"/>
    <n v="12113"/>
    <s v="SOGEM 10%"/>
    <s v="8 PONT MONTAUDRAN"/>
    <s v="8, Rue du Pont Montaudran"/>
    <m/>
    <m/>
    <s v="GODERIAUX Marie Gaelle"/>
    <m/>
    <s v="False"/>
    <x v="1"/>
    <m/>
    <n v="671.5"/>
    <m/>
  </r>
  <r>
    <x v="2"/>
    <n v="4190182"/>
    <x v="1"/>
    <x v="12"/>
    <x v="11"/>
    <n v="3"/>
    <n v="12113"/>
    <s v="SOGEM 10%"/>
    <s v="8 PONT MONTAUDRAN"/>
    <s v="8, Rue du Pont Montaudran"/>
    <m/>
    <m/>
    <s v="GODERIAUX Marie Gaelle"/>
    <m/>
    <s v="False"/>
    <x v="1"/>
    <m/>
    <n v="87"/>
    <m/>
  </r>
  <r>
    <x v="2"/>
    <n v="4190182"/>
    <x v="4"/>
    <x v="12"/>
    <x v="3"/>
    <m/>
    <n v="12113"/>
    <s v="SOGEM 10%"/>
    <s v="8 PONT MONTAUDRAN"/>
    <s v="8, Rue du Pont Montaudran"/>
    <m/>
    <m/>
    <s v="GODERIAUX Marie Gaelle"/>
    <m/>
    <s v="False"/>
    <x v="1"/>
    <m/>
    <n v="699.76"/>
    <m/>
  </r>
  <r>
    <x v="3"/>
    <n v="4190183"/>
    <x v="14"/>
    <x v="13"/>
    <x v="12"/>
    <m/>
    <n v="12101"/>
    <s v="LUSSAGNET Mickaël 10%"/>
    <m/>
    <s v="21, Allée des Rosiers"/>
    <m/>
    <m/>
    <s v="LUSSAGNET Mickaël"/>
    <m/>
    <s v="True"/>
    <x v="0"/>
    <n v="560.41"/>
    <m/>
    <m/>
  </r>
  <r>
    <x v="3"/>
    <n v="4190183"/>
    <x v="3"/>
    <x v="13"/>
    <x v="12"/>
    <n v="8"/>
    <n v="12101"/>
    <s v="LUSSAGNET Mickaël 10%"/>
    <m/>
    <s v="21, Allée des Rosiers"/>
    <m/>
    <m/>
    <s v="LUSSAGNET Mickaël"/>
    <m/>
    <s v="False"/>
    <x v="1"/>
    <m/>
    <n v="328"/>
    <m/>
  </r>
  <r>
    <x v="3"/>
    <n v="4190183"/>
    <x v="1"/>
    <x v="13"/>
    <x v="12"/>
    <n v="1"/>
    <n v="12101"/>
    <s v="LUSSAGNET Mickaël 10%"/>
    <m/>
    <s v="21, Allée des Rosiers"/>
    <m/>
    <m/>
    <s v="LUSSAGNET Mickaël"/>
    <m/>
    <s v="False"/>
    <x v="1"/>
    <m/>
    <n v="26"/>
    <m/>
  </r>
  <r>
    <x v="3"/>
    <n v="4190183"/>
    <x v="4"/>
    <x v="13"/>
    <x v="3"/>
    <m/>
    <n v="12101"/>
    <s v="LUSSAGNET Mickaël 10%"/>
    <m/>
    <s v="21, Allée des Rosiers"/>
    <m/>
    <m/>
    <s v="LUSSAGNET Mickaël"/>
    <m/>
    <s v="False"/>
    <x v="1"/>
    <m/>
    <n v="155.46"/>
    <m/>
  </r>
  <r>
    <x v="3"/>
    <n v="4190184"/>
    <x v="15"/>
    <x v="14"/>
    <x v="12"/>
    <m/>
    <n v="12174"/>
    <s v="SCI LEA 10%"/>
    <m/>
    <s v="1, Place de la Patte d'Oie"/>
    <m/>
    <m/>
    <s v="TORDJEMAN André"/>
    <s v="CH"/>
    <s v="True"/>
    <x v="0"/>
    <n v="269.20999999999998"/>
    <m/>
    <m/>
  </r>
  <r>
    <x v="3"/>
    <n v="4190184"/>
    <x v="16"/>
    <x v="14"/>
    <x v="12"/>
    <n v="3"/>
    <n v="12174"/>
    <s v="SCI LEA 10%"/>
    <m/>
    <s v="1, Place de la Patte d'Oie"/>
    <m/>
    <m/>
    <s v="TORDJEMAN André"/>
    <s v="CH"/>
    <s v="False"/>
    <x v="1"/>
    <m/>
    <n v="127.5"/>
    <m/>
  </r>
  <r>
    <x v="3"/>
    <n v="4190184"/>
    <x v="1"/>
    <x v="14"/>
    <x v="12"/>
    <n v="1"/>
    <n v="12174"/>
    <s v="SCI LEA 10%"/>
    <m/>
    <s v="1, Place de la Patte d'Oie"/>
    <m/>
    <m/>
    <s v="TORDJEMAN André"/>
    <s v="CH"/>
    <s v="False"/>
    <x v="1"/>
    <m/>
    <n v="30"/>
    <m/>
  </r>
  <r>
    <x v="3"/>
    <n v="4190184"/>
    <x v="17"/>
    <x v="14"/>
    <x v="3"/>
    <m/>
    <n v="12174"/>
    <s v="SCI LEA 10%"/>
    <m/>
    <s v="1, Place de la Patte d'Oie"/>
    <m/>
    <m/>
    <s v="TORDJEMAN André"/>
    <s v="CH"/>
    <s v="False"/>
    <x v="1"/>
    <m/>
    <n v="87.24"/>
    <m/>
  </r>
  <r>
    <x v="3"/>
    <n v="4190185"/>
    <x v="18"/>
    <x v="15"/>
    <x v="12"/>
    <m/>
    <n v="12074"/>
    <s v="COLLEGE Jules Vallès 5,5%"/>
    <m/>
    <s v="21, Avenue Salvador Allende Intendance"/>
    <m/>
    <m/>
    <s v="GENTIL Isabelle"/>
    <s v="CH"/>
    <s v="True"/>
    <x v="3"/>
    <n v="182.21"/>
    <m/>
    <m/>
  </r>
  <r>
    <x v="3"/>
    <n v="4190185"/>
    <x v="19"/>
    <x v="15"/>
    <x v="12"/>
    <n v="1"/>
    <n v="12074"/>
    <s v="COLLEGE Jules Vallès 5,5%"/>
    <m/>
    <s v="21, Avenue Salvador Allende Intendance"/>
    <m/>
    <m/>
    <s v="GENTIL Isabelle"/>
    <s v="CH"/>
    <s v="False"/>
    <x v="1"/>
    <m/>
    <n v="44.55"/>
    <m/>
  </r>
  <r>
    <x v="3"/>
    <n v="4190185"/>
    <x v="20"/>
    <x v="15"/>
    <x v="12"/>
    <n v="1"/>
    <n v="12074"/>
    <s v="COLLEGE Jules Vallès 5,5%"/>
    <m/>
    <s v="21, Avenue Salvador Allende Intendance"/>
    <m/>
    <m/>
    <s v="GENTIL Isabelle"/>
    <s v="CH"/>
    <s v="False"/>
    <x v="1"/>
    <m/>
    <n v="30"/>
    <m/>
  </r>
  <r>
    <x v="3"/>
    <n v="4190185"/>
    <x v="21"/>
    <x v="15"/>
    <x v="3"/>
    <m/>
    <n v="12074"/>
    <s v="COLLEGE Jules Vallès 5,5%"/>
    <m/>
    <s v="21, Avenue Salvador Allende Intendance"/>
    <m/>
    <m/>
    <s v="GENTIL Isabelle"/>
    <s v="CH"/>
    <s v="False"/>
    <x v="1"/>
    <m/>
    <n v="98.16"/>
    <m/>
  </r>
  <r>
    <x v="3"/>
    <n v="4190186"/>
    <x v="22"/>
    <x v="15"/>
    <x v="12"/>
    <m/>
    <m/>
    <s v="COLLEGE Jules Vallès 20%"/>
    <m/>
    <s v="21, Avenue Salvador Allende Intendance"/>
    <m/>
    <m/>
    <s v="GENTIL Isabelle"/>
    <m/>
    <s v="True"/>
    <x v="4"/>
    <n v="36"/>
    <m/>
    <m/>
  </r>
  <r>
    <x v="3"/>
    <n v="4190186"/>
    <x v="23"/>
    <x v="15"/>
    <x v="12"/>
    <n v="1"/>
    <m/>
    <s v="COLLEGE Jules Vallès 20%"/>
    <m/>
    <s v="21, Avenue Salvador Allende Intendance"/>
    <m/>
    <m/>
    <s v="GENTIL Isabelle"/>
    <m/>
    <s v="False"/>
    <x v="1"/>
    <m/>
    <n v="30"/>
    <m/>
  </r>
  <r>
    <x v="3"/>
    <n v="4190187"/>
    <x v="24"/>
    <x v="16"/>
    <x v="13"/>
    <m/>
    <n v="12180"/>
    <s v="V3J Promotion 10%"/>
    <s v="ATOS"/>
    <s v="6, Impasse Alice Guy"/>
    <m/>
    <m/>
    <s v="DOMERGUE Hélène"/>
    <s v="PS 003"/>
    <s v="False"/>
    <x v="0"/>
    <n v="1058.33"/>
    <m/>
    <m/>
  </r>
  <r>
    <x v="3"/>
    <n v="4190187"/>
    <x v="3"/>
    <x v="17"/>
    <x v="0"/>
    <n v="7"/>
    <n v="12180"/>
    <s v="V3J Promotion 10%"/>
    <s v="ATOS"/>
    <s v="6, Impasse Alice Guy"/>
    <m/>
    <m/>
    <s v="DOMERGUE Hélène"/>
    <s v="PS 003"/>
    <s v="False"/>
    <x v="1"/>
    <m/>
    <n v="287"/>
    <m/>
  </r>
  <r>
    <x v="3"/>
    <n v="4190187"/>
    <x v="3"/>
    <x v="16"/>
    <x v="12"/>
    <n v="1"/>
    <n v="12180"/>
    <s v="V3J Promotion 10%"/>
    <s v="ATOS"/>
    <s v="6, Impasse Alice Guy"/>
    <m/>
    <m/>
    <s v="DOMERGUE Hélène"/>
    <s v="PS 003"/>
    <s v="False"/>
    <x v="1"/>
    <m/>
    <n v="41"/>
    <m/>
  </r>
  <r>
    <x v="3"/>
    <n v="4190187"/>
    <x v="1"/>
    <x v="16"/>
    <x v="13"/>
    <n v="1"/>
    <n v="12180"/>
    <s v="V3J Promotion 10%"/>
    <s v="ATOS"/>
    <s v="6, Impasse Alice Guy"/>
    <m/>
    <m/>
    <s v="DOMERGUE Hélène"/>
    <s v="PS 003"/>
    <s v="False"/>
    <x v="1"/>
    <m/>
    <n v="30"/>
    <m/>
  </r>
  <r>
    <x v="3"/>
    <n v="4190187"/>
    <x v="4"/>
    <x v="16"/>
    <x v="3"/>
    <m/>
    <n v="12180"/>
    <s v="V3J Promotion 10%"/>
    <s v="ATOS"/>
    <s v="6, Impasse Alice Guy"/>
    <m/>
    <m/>
    <s v="DOMERGUE Hélène"/>
    <s v="PS 003"/>
    <s v="False"/>
    <x v="1"/>
    <m/>
    <n v="604.12"/>
    <m/>
  </r>
  <r>
    <x v="3"/>
    <n v="4190188"/>
    <x v="5"/>
    <x v="18"/>
    <x v="14"/>
    <m/>
    <n v="12092"/>
    <s v="SOGEM 10%"/>
    <s v="LES MAZADES"/>
    <s v="12, Rue d'Arcachon"/>
    <m/>
    <m/>
    <s v="FOURNIE Brigitte"/>
    <m/>
    <s v="True"/>
    <x v="0"/>
    <n v="1591.76"/>
    <m/>
    <m/>
  </r>
  <r>
    <x v="3"/>
    <n v="4190188"/>
    <x v="3"/>
    <x v="18"/>
    <x v="2"/>
    <n v="12"/>
    <n v="12092"/>
    <s v="SOGEM 10%"/>
    <s v="LES MAZADES"/>
    <s v="12, Rue d'Arcachon"/>
    <m/>
    <m/>
    <s v="FOURNIE Brigitte"/>
    <m/>
    <s v="False"/>
    <x v="1"/>
    <m/>
    <n v="480"/>
    <m/>
  </r>
  <r>
    <x v="3"/>
    <n v="4190188"/>
    <x v="3"/>
    <x v="18"/>
    <x v="10"/>
    <n v="12"/>
    <n v="12092"/>
    <s v="SOGEM 10%"/>
    <s v="LES MAZADES"/>
    <s v="12, Rue d'Arcachon"/>
    <m/>
    <m/>
    <s v="FOURNIE Brigitte"/>
    <m/>
    <s v="False"/>
    <x v="1"/>
    <m/>
    <n v="480"/>
    <m/>
  </r>
  <r>
    <x v="3"/>
    <n v="4190188"/>
    <x v="1"/>
    <x v="18"/>
    <x v="14"/>
    <n v="2"/>
    <n v="12092"/>
    <s v="SOGEM 10%"/>
    <s v="LES MAZADES"/>
    <s v="12, Rue d'Arcachon"/>
    <m/>
    <m/>
    <s v="FOURNIE Brigitte"/>
    <m/>
    <s v="False"/>
    <x v="1"/>
    <m/>
    <n v="58"/>
    <m/>
  </r>
  <r>
    <x v="3"/>
    <n v="4190188"/>
    <x v="4"/>
    <x v="18"/>
    <x v="3"/>
    <m/>
    <n v="12092"/>
    <s v="SOGEM 10%"/>
    <s v="LES MAZADES"/>
    <s v="12, Rue d'Arcachon"/>
    <m/>
    <m/>
    <s v="FOURNIE Brigitte"/>
    <m/>
    <s v="False"/>
    <x v="1"/>
    <m/>
    <n v="429.05"/>
    <m/>
  </r>
  <r>
    <x v="3"/>
    <n v="4190189"/>
    <x v="25"/>
    <x v="19"/>
    <x v="15"/>
    <m/>
    <n v="12164"/>
    <s v="CAPGEMINI THECHNOLOGY SERVICES 20%"/>
    <m/>
    <s v="109, Avenue du Général Eisenhower"/>
    <s v="FR160X04 100229103 MTASIAUX"/>
    <m/>
    <m/>
    <m/>
    <s v="True"/>
    <x v="4"/>
    <n v="539.24"/>
    <m/>
    <m/>
  </r>
  <r>
    <x v="3"/>
    <n v="4190189"/>
    <x v="26"/>
    <x v="19"/>
    <x v="0"/>
    <n v="2"/>
    <n v="12164"/>
    <s v="CAPGEMINI THECHNOLOGY SERVICES 20%"/>
    <m/>
    <s v="109, Avenue du Général Eisenhower"/>
    <s v="FR160X04 100229103 MTASIAUX"/>
    <m/>
    <m/>
    <m/>
    <s v="False"/>
    <x v="1"/>
    <m/>
    <n v="85"/>
    <m/>
  </r>
  <r>
    <x v="3"/>
    <n v="4190189"/>
    <x v="26"/>
    <x v="19"/>
    <x v="16"/>
    <n v="1"/>
    <n v="12164"/>
    <s v="CAPGEMINI THECHNOLOGY SERVICES 20%"/>
    <m/>
    <s v="109, Avenue du Général Eisenhower"/>
    <s v="FR160X04 100229103 MTASIAUX"/>
    <m/>
    <m/>
    <m/>
    <s v="False"/>
    <x v="1"/>
    <m/>
    <n v="42.5"/>
    <m/>
  </r>
  <r>
    <x v="3"/>
    <n v="4190189"/>
    <x v="23"/>
    <x v="19"/>
    <x v="15"/>
    <n v="1"/>
    <n v="12164"/>
    <s v="CAPGEMINI THECHNOLOGY SERVICES 20%"/>
    <m/>
    <s v="109, Avenue du Général Eisenhower"/>
    <s v="FR160X04 100229103 MTASIAUX"/>
    <m/>
    <m/>
    <m/>
    <s v="False"/>
    <x v="1"/>
    <m/>
    <n v="30"/>
    <m/>
  </r>
  <r>
    <x v="3"/>
    <n v="4190189"/>
    <x v="27"/>
    <x v="19"/>
    <x v="3"/>
    <m/>
    <n v="12164"/>
    <s v="CAPGEMINI THECHNOLOGY SERVICES 20%"/>
    <m/>
    <s v="109, Avenue du Général Eisenhower"/>
    <s v="FR160X04 100229103 MTASIAUX"/>
    <m/>
    <m/>
    <m/>
    <s v="False"/>
    <x v="1"/>
    <m/>
    <n v="291.87"/>
    <m/>
  </r>
  <r>
    <x v="4"/>
    <n v="4190190"/>
    <x v="25"/>
    <x v="20"/>
    <x v="17"/>
    <m/>
    <n v="12201"/>
    <s v="CAPGEMINI THECHNOLOGY SERVICES 20%"/>
    <m/>
    <s v="109, Avenue du Général Eisenhower"/>
    <s v="FR03MFSS 100111134 MTASIAUX"/>
    <m/>
    <s v="VERGE Marc"/>
    <m/>
    <s v="True"/>
    <x v="4"/>
    <n v="2485.86"/>
    <m/>
    <m/>
  </r>
  <r>
    <x v="4"/>
    <n v="4190190"/>
    <x v="26"/>
    <x v="20"/>
    <x v="16"/>
    <n v="8"/>
    <n v="12201"/>
    <s v="CAPGEMINI THECHNOLOGY SERVICES 20%"/>
    <m/>
    <s v="109, Avenue du Général Eisenhower"/>
    <s v="FR03MFSS 100111134 MTASIAUX"/>
    <m/>
    <s v="VERGE Marc"/>
    <m/>
    <s v="False"/>
    <x v="1"/>
    <m/>
    <n v="320"/>
    <m/>
  </r>
  <r>
    <x v="4"/>
    <n v="4190190"/>
    <x v="26"/>
    <x v="20"/>
    <x v="10"/>
    <n v="8"/>
    <n v="12201"/>
    <s v="CAPGEMINI THECHNOLOGY SERVICES 20%"/>
    <m/>
    <s v="109, Avenue du Général Eisenhower"/>
    <s v="FR03MFSS 100111134 MTASIAUX"/>
    <m/>
    <s v="VERGE Marc"/>
    <m/>
    <s v="False"/>
    <x v="1"/>
    <m/>
    <n v="320"/>
    <m/>
  </r>
  <r>
    <x v="4"/>
    <n v="4190190"/>
    <x v="23"/>
    <x v="20"/>
    <x v="17"/>
    <n v="2"/>
    <n v="12201"/>
    <s v="CAPGEMINI THECHNOLOGY SERVICES 20%"/>
    <m/>
    <s v="109, Avenue du Général Eisenhower"/>
    <s v="FR03MFSS 100111134 MTASIAUX"/>
    <m/>
    <s v="VERGE Marc"/>
    <m/>
    <s v="False"/>
    <x v="1"/>
    <m/>
    <n v="58"/>
    <m/>
  </r>
  <r>
    <x v="4"/>
    <n v="4190190"/>
    <x v="27"/>
    <x v="20"/>
    <x v="3"/>
    <m/>
    <n v="12201"/>
    <s v="CAPGEMINI THECHNOLOGY SERVICES 20%"/>
    <m/>
    <s v="109, Avenue du Général Eisenhower"/>
    <s v="FR03MFSS 100111134 MTASIAUX"/>
    <m/>
    <s v="VERGE Marc"/>
    <m/>
    <s v="False"/>
    <x v="1"/>
    <m/>
    <n v="1373.55"/>
    <m/>
  </r>
  <r>
    <x v="4"/>
    <n v="4190191"/>
    <x v="28"/>
    <x v="21"/>
    <x v="6"/>
    <m/>
    <n v="11978"/>
    <s v="S.I.B.G  10%"/>
    <m/>
    <s v="30, Rue de la Digue"/>
    <s v="Demande n°3033"/>
    <s v="Lot n°07 0070 4203"/>
    <s v="WILLIAMS Thomas"/>
    <m/>
    <s v="True"/>
    <x v="0"/>
    <n v="2009.15"/>
    <m/>
    <m/>
  </r>
  <r>
    <x v="4"/>
    <n v="4190191"/>
    <x v="3"/>
    <x v="21"/>
    <x v="0"/>
    <n v="1"/>
    <n v="11978"/>
    <s v="S.I.B.G  10%"/>
    <m/>
    <s v="30, Rue de la Digue"/>
    <s v="Demande n°3033"/>
    <s v="Lot n°07 0070 4203"/>
    <s v="WILLIAMS Thomas"/>
    <m/>
    <s v="False"/>
    <x v="1"/>
    <m/>
    <n v="40"/>
    <m/>
  </r>
  <r>
    <x v="4"/>
    <n v="4190191"/>
    <x v="3"/>
    <x v="21"/>
    <x v="7"/>
    <n v="15.5"/>
    <n v="11978"/>
    <s v="S.I.B.G  10%"/>
    <m/>
    <s v="30, Rue de la Digue"/>
    <s v="Demande n°3033"/>
    <s v="Lot n°07 0070 4203"/>
    <s v="WILLIAMS Thomas"/>
    <m/>
    <s v="False"/>
    <x v="1"/>
    <m/>
    <n v="620"/>
    <m/>
  </r>
  <r>
    <x v="4"/>
    <n v="4190191"/>
    <x v="3"/>
    <x v="21"/>
    <x v="4"/>
    <n v="15.5"/>
    <n v="11978"/>
    <s v="S.I.B.G  10%"/>
    <m/>
    <s v="30, Rue de la Digue"/>
    <s v="Demande n°3033"/>
    <s v="Lot n°07 0070 4203"/>
    <s v="WILLIAMS Thomas"/>
    <m/>
    <s v="False"/>
    <x v="1"/>
    <m/>
    <n v="620"/>
    <m/>
  </r>
  <r>
    <x v="4"/>
    <n v="4190191"/>
    <x v="1"/>
    <x v="21"/>
    <x v="18"/>
    <n v="2"/>
    <n v="11978"/>
    <s v="S.I.B.G  10%"/>
    <m/>
    <s v="30, Rue de la Digue"/>
    <s v="Demande n°3033"/>
    <s v="Lot n°07 0070 4203"/>
    <s v="WILLIAMS Thomas"/>
    <m/>
    <s v="False"/>
    <x v="1"/>
    <m/>
    <n v="58"/>
    <m/>
  </r>
  <r>
    <x v="4"/>
    <n v="4190191"/>
    <x v="4"/>
    <x v="21"/>
    <x v="3"/>
    <m/>
    <n v="11978"/>
    <s v="S.I.B.G  10%"/>
    <m/>
    <s v="30, Rue de la Digue"/>
    <s v="Demande n°3033"/>
    <s v="Lot n°07 0070 4203"/>
    <s v="WILLIAMS Thomas"/>
    <m/>
    <s v="False"/>
    <x v="1"/>
    <m/>
    <n v="488.5"/>
    <m/>
  </r>
  <r>
    <x v="4"/>
    <n v="4190192"/>
    <x v="28"/>
    <x v="21"/>
    <x v="11"/>
    <m/>
    <n v="11977"/>
    <s v="S.I.B.G  10%"/>
    <m/>
    <s v="30, Rue de la Digue"/>
    <s v="Demande n°3033"/>
    <s v="Lot n°07 0070 4203"/>
    <s v="WILLIAMS Thomas"/>
    <m/>
    <s v="True"/>
    <x v="0"/>
    <n v="1350.48"/>
    <m/>
    <m/>
  </r>
  <r>
    <x v="4"/>
    <n v="4190192"/>
    <x v="3"/>
    <x v="21"/>
    <x v="0"/>
    <n v="1"/>
    <n v="11977"/>
    <s v="S.I.B.G  10%"/>
    <m/>
    <s v="30, Rue de la Digue"/>
    <s v="Demande n°3033"/>
    <s v="Lot n°07 0070 4203"/>
    <s v="WILLIAMS Thomas"/>
    <m/>
    <s v="False"/>
    <x v="1"/>
    <m/>
    <n v="40"/>
    <m/>
  </r>
  <r>
    <x v="4"/>
    <n v="4190192"/>
    <x v="3"/>
    <x v="21"/>
    <x v="4"/>
    <n v="9.5"/>
    <n v="11977"/>
    <s v="S.I.B.G  10%"/>
    <m/>
    <s v="30, Rue de la Digue"/>
    <s v="Demande n°3033"/>
    <s v="Lot n°07 0070 4203"/>
    <s v="WILLIAMS Thomas"/>
    <m/>
    <s v="False"/>
    <x v="1"/>
    <m/>
    <n v="380"/>
    <m/>
  </r>
  <r>
    <x v="4"/>
    <n v="4190192"/>
    <x v="3"/>
    <x v="21"/>
    <x v="7"/>
    <n v="9.5"/>
    <n v="11977"/>
    <s v="S.I.B.G  10%"/>
    <m/>
    <s v="30, Rue de la Digue"/>
    <s v="Demande n°3033"/>
    <s v="Lot n°07 0070 4203"/>
    <s v="WILLIAMS Thomas"/>
    <m/>
    <s v="False"/>
    <x v="1"/>
    <m/>
    <n v="380"/>
    <m/>
  </r>
  <r>
    <x v="4"/>
    <n v="4190192"/>
    <x v="1"/>
    <x v="21"/>
    <x v="19"/>
    <n v="2"/>
    <n v="11977"/>
    <s v="S.I.B.G  10%"/>
    <m/>
    <s v="30, Rue de la Digue"/>
    <s v="Demande n°3033"/>
    <s v="Lot n°07 0070 4203"/>
    <s v="WILLIAMS Thomas"/>
    <m/>
    <s v="False"/>
    <x v="1"/>
    <m/>
    <n v="58"/>
    <m/>
  </r>
  <r>
    <x v="4"/>
    <n v="4190192"/>
    <x v="4"/>
    <x v="21"/>
    <x v="3"/>
    <m/>
    <n v="11977"/>
    <s v="S.I.B.G  10%"/>
    <m/>
    <s v="30, Rue de la Digue"/>
    <s v="Demande n°3033"/>
    <s v="Lot n°07 0070 4203"/>
    <s v="WILLIAMS Thomas"/>
    <m/>
    <s v="False"/>
    <x v="1"/>
    <m/>
    <n v="369.71"/>
    <m/>
  </r>
  <r>
    <x v="4"/>
    <n v="4190193"/>
    <x v="25"/>
    <x v="22"/>
    <x v="19"/>
    <m/>
    <n v="12194"/>
    <s v="CAPGEMINI THECHNOLOGY SERVICES 20%"/>
    <s v="SOGETI HIGH TECH"/>
    <s v="Site de Aeropark 3, Chemin Laporte"/>
    <m/>
    <m/>
    <s v="CRIVELLARI Sylvie"/>
    <m/>
    <s v="True"/>
    <x v="4"/>
    <n v="1024.97"/>
    <m/>
    <m/>
  </r>
  <r>
    <x v="4"/>
    <n v="4190193"/>
    <x v="26"/>
    <x v="22"/>
    <x v="4"/>
    <n v="4"/>
    <n v="12194"/>
    <s v="CAPGEMINI THECHNOLOGY SERVICES 20%"/>
    <s v="SOGETI HIGH TECH"/>
    <s v="Site de Aeropark 3, Chemin Laporte"/>
    <m/>
    <m/>
    <s v="CRIVELLARI Sylvie"/>
    <m/>
    <s v="False"/>
    <x v="1"/>
    <m/>
    <n v="164"/>
    <m/>
  </r>
  <r>
    <x v="4"/>
    <n v="4190193"/>
    <x v="26"/>
    <x v="22"/>
    <x v="7"/>
    <n v="4"/>
    <n v="12194"/>
    <s v="CAPGEMINI THECHNOLOGY SERVICES 20%"/>
    <s v="SOGETI HIGH TECH"/>
    <s v="Site de Aeropark 3, Chemin Laporte"/>
    <m/>
    <m/>
    <s v="CRIVELLARI Sylvie"/>
    <m/>
    <s v="False"/>
    <x v="1"/>
    <m/>
    <n v="164"/>
    <m/>
  </r>
  <r>
    <x v="4"/>
    <n v="4190193"/>
    <x v="23"/>
    <x v="22"/>
    <x v="19"/>
    <n v="1"/>
    <n v="12194"/>
    <s v="CAPGEMINI THECHNOLOGY SERVICES 20%"/>
    <s v="SOGETI HIGH TECH"/>
    <s v="Site de Aeropark 3, Chemin Laporte"/>
    <m/>
    <m/>
    <s v="CRIVELLARI Sylvie"/>
    <m/>
    <s v="False"/>
    <x v="1"/>
    <m/>
    <n v="30"/>
    <m/>
  </r>
  <r>
    <x v="4"/>
    <n v="4190193"/>
    <x v="27"/>
    <x v="22"/>
    <x v="3"/>
    <m/>
    <n v="12194"/>
    <s v="CAPGEMINI THECHNOLOGY SERVICES 20%"/>
    <s v="SOGETI HIGH TECH"/>
    <s v="Site de Aeropark 3, Chemin Laporte"/>
    <m/>
    <m/>
    <s v="CRIVELLARI Sylvie"/>
    <m/>
    <s v="False"/>
    <x v="1"/>
    <m/>
    <n v="496.14"/>
    <m/>
  </r>
  <r>
    <x v="5"/>
    <n v="4190194"/>
    <x v="29"/>
    <x v="23"/>
    <x v="20"/>
    <m/>
    <n v="12121"/>
    <s v="EZES Jean-Michel 10%"/>
    <m/>
    <s v="4bis, Chemin de Hollande"/>
    <m/>
    <m/>
    <s v="EZES Jean-Michel"/>
    <m/>
    <s v="True"/>
    <x v="0"/>
    <n v="1592.8"/>
    <m/>
    <m/>
  </r>
  <r>
    <x v="5"/>
    <n v="4190194"/>
    <x v="3"/>
    <x v="23"/>
    <x v="16"/>
    <n v="8"/>
    <n v="12121"/>
    <s v="EZES Jean-Michel 10%"/>
    <m/>
    <s v="4bis, Chemin de Hollande"/>
    <m/>
    <m/>
    <s v="EZES Jean-Michel"/>
    <m/>
    <s v="False"/>
    <x v="1"/>
    <m/>
    <n v="320"/>
    <m/>
  </r>
  <r>
    <x v="5"/>
    <n v="4190194"/>
    <x v="3"/>
    <x v="23"/>
    <x v="7"/>
    <n v="8"/>
    <n v="12121"/>
    <s v="EZES Jean-Michel 10%"/>
    <m/>
    <s v="4bis, Chemin de Hollande"/>
    <m/>
    <m/>
    <s v="EZES Jean-Michel"/>
    <m/>
    <s v="False"/>
    <x v="1"/>
    <m/>
    <n v="320"/>
    <m/>
  </r>
  <r>
    <x v="5"/>
    <n v="4190194"/>
    <x v="1"/>
    <x v="23"/>
    <x v="20"/>
    <n v="2"/>
    <n v="12121"/>
    <s v="EZES Jean-Michel 10%"/>
    <m/>
    <s v="4bis, Chemin de Hollande"/>
    <m/>
    <m/>
    <s v="EZES Jean-Michel"/>
    <m/>
    <s v="False"/>
    <x v="1"/>
    <m/>
    <n v="50"/>
    <m/>
  </r>
  <r>
    <x v="5"/>
    <n v="4190194"/>
    <x v="4"/>
    <x v="23"/>
    <x v="3"/>
    <m/>
    <n v="12121"/>
    <s v="EZES Jean-Michel 10%"/>
    <m/>
    <s v="4bis, Chemin de Hollande"/>
    <m/>
    <m/>
    <s v="EZES Jean-Michel"/>
    <m/>
    <s v="False"/>
    <x v="1"/>
    <m/>
    <n v="758"/>
    <m/>
  </r>
  <r>
    <x v="5"/>
    <n v="4190195"/>
    <x v="30"/>
    <x v="24"/>
    <x v="2"/>
    <m/>
    <n v="12032"/>
    <s v="BALAT Jean 5.5%"/>
    <m/>
    <s v="54, Port Saint Sauveur"/>
    <m/>
    <m/>
    <s v="BALAT Jean"/>
    <m/>
    <s v="True"/>
    <x v="3"/>
    <n v="4688.76"/>
    <n v="0"/>
    <m/>
  </r>
  <r>
    <x v="5"/>
    <n v="4190195"/>
    <x v="31"/>
    <x v="24"/>
    <x v="2"/>
    <n v="54"/>
    <n v="12032"/>
    <s v="BALAT Jean 5.5%"/>
    <m/>
    <s v="54, Port Saint Sauveur"/>
    <m/>
    <m/>
    <s v="BALAT Jean"/>
    <m/>
    <s v="False"/>
    <x v="1"/>
    <m/>
    <n v="2106"/>
    <m/>
  </r>
  <r>
    <x v="5"/>
    <n v="4190195"/>
    <x v="20"/>
    <x v="24"/>
    <x v="2"/>
    <n v="4"/>
    <n v="12032"/>
    <s v="BALAT Jean 5.5%"/>
    <m/>
    <s v="54, Port Saint Sauveur"/>
    <m/>
    <m/>
    <s v="BALAT Jean"/>
    <m/>
    <s v="False"/>
    <x v="1"/>
    <m/>
    <n v="116"/>
    <m/>
  </r>
  <r>
    <x v="5"/>
    <n v="4190195"/>
    <x v="32"/>
    <x v="24"/>
    <x v="3"/>
    <m/>
    <n v="12032"/>
    <s v="BALAT Jean 5.5%"/>
    <m/>
    <s v="54, Port Saint Sauveur"/>
    <m/>
    <m/>
    <s v="BALAT Jean"/>
    <m/>
    <s v="False"/>
    <x v="1"/>
    <m/>
    <n v="2222.3200000000002"/>
    <m/>
  </r>
  <r>
    <x v="6"/>
    <n v="4190196"/>
    <x v="33"/>
    <x v="25"/>
    <x v="2"/>
    <m/>
    <n v="12246"/>
    <s v="GABANOU Virginie 10%"/>
    <m/>
    <s v="7, Rue du Vignemale"/>
    <m/>
    <m/>
    <s v="GABANOU Virginie"/>
    <m/>
    <s v="True"/>
    <x v="0"/>
    <n v="935.02"/>
    <m/>
    <m/>
  </r>
  <r>
    <x v="6"/>
    <n v="4190196"/>
    <x v="3"/>
    <x v="25"/>
    <x v="2"/>
    <n v="6"/>
    <n v="12246"/>
    <s v="GABANOU Virginie 10%"/>
    <m/>
    <s v="7, Rue du Vignemale"/>
    <m/>
    <m/>
    <s v="GABANOU Virginie"/>
    <m/>
    <s v="False"/>
    <x v="1"/>
    <m/>
    <n v="246"/>
    <m/>
  </r>
  <r>
    <x v="6"/>
    <n v="4190196"/>
    <x v="1"/>
    <x v="25"/>
    <x v="2"/>
    <n v="1"/>
    <n v="12246"/>
    <s v="GABANOU Virginie 10%"/>
    <m/>
    <s v="7, Rue du Vignemale"/>
    <m/>
    <m/>
    <s v="GABANOU Virginie"/>
    <m/>
    <s v="False"/>
    <x v="1"/>
    <m/>
    <n v="30"/>
    <m/>
  </r>
  <r>
    <x v="6"/>
    <n v="4190196"/>
    <x v="4"/>
    <x v="25"/>
    <x v="3"/>
    <m/>
    <n v="12246"/>
    <s v="GABANOU Virginie 10%"/>
    <m/>
    <s v="7, Rue du Vignemale"/>
    <m/>
    <m/>
    <s v="GABANOU Virginie"/>
    <m/>
    <s v="False"/>
    <x v="1"/>
    <m/>
    <n v="574.02"/>
    <m/>
  </r>
  <r>
    <x v="6"/>
    <n v="4190197"/>
    <x v="34"/>
    <x v="26"/>
    <x v="21"/>
    <m/>
    <n v="12182"/>
    <s v="SILET I  10%"/>
    <m/>
    <s v="13bis, Allée Charles De Fitte"/>
    <s v="Demande n°3323"/>
    <s v="Lot n°08 0080 1411"/>
    <s v="EXPOSITO Fabrice"/>
    <m/>
    <s v="True"/>
    <x v="0"/>
    <n v="837.4"/>
    <m/>
    <m/>
  </r>
  <r>
    <x v="6"/>
    <n v="4190197"/>
    <x v="3"/>
    <x v="26"/>
    <x v="16"/>
    <n v="6"/>
    <n v="12182"/>
    <s v="SILET I  10%"/>
    <m/>
    <s v="13bis, Allée Charles De Fitte"/>
    <s v="Demande n°3323"/>
    <s v="Lot n°08 0080 1411"/>
    <s v="EXPOSITO Fabrice"/>
    <m/>
    <s v="False"/>
    <x v="1"/>
    <m/>
    <n v="240"/>
    <m/>
  </r>
  <r>
    <x v="6"/>
    <n v="4190197"/>
    <x v="3"/>
    <x v="26"/>
    <x v="12"/>
    <n v="6"/>
    <n v="12182"/>
    <s v="SILET I  10%"/>
    <m/>
    <s v="13bis, Allée Charles De Fitte"/>
    <s v="Demande n°3323"/>
    <s v="Lot n°08 0080 1411"/>
    <s v="EXPOSITO Fabrice"/>
    <m/>
    <s v="False"/>
    <x v="1"/>
    <m/>
    <n v="240"/>
    <m/>
  </r>
  <r>
    <x v="6"/>
    <n v="4190197"/>
    <x v="1"/>
    <x v="26"/>
    <x v="21"/>
    <n v="2"/>
    <n v="12182"/>
    <s v="SILET I  10%"/>
    <m/>
    <s v="13bis, Allée Charles De Fitte"/>
    <s v="Demande n°3323"/>
    <s v="Lot n°08 0080 1411"/>
    <s v="EXPOSITO Fabrice"/>
    <m/>
    <s v="False"/>
    <x v="1"/>
    <m/>
    <n v="58"/>
    <m/>
  </r>
  <r>
    <x v="6"/>
    <n v="4190197"/>
    <x v="4"/>
    <x v="26"/>
    <x v="3"/>
    <m/>
    <n v="12182"/>
    <s v="SILET I  10%"/>
    <m/>
    <s v="13bis, Allée Charles De Fitte"/>
    <s v="Demande n°3323"/>
    <s v="Lot n°08 0080 1411"/>
    <s v="EXPOSITO Fabrice"/>
    <m/>
    <s v="False"/>
    <x v="0"/>
    <m/>
    <n v="223.27"/>
    <m/>
  </r>
  <r>
    <x v="6"/>
    <n v="4190198"/>
    <x v="35"/>
    <x v="27"/>
    <x v="10"/>
    <m/>
    <m/>
    <s v="BOURGADE Lionel 10%"/>
    <m/>
    <s v="11, Rue de la Colombette"/>
    <m/>
    <m/>
    <s v="BOURGADE Lione"/>
    <m/>
    <s v="True"/>
    <x v="0"/>
    <n v="153.74"/>
    <m/>
    <m/>
  </r>
  <r>
    <x v="6"/>
    <n v="4190198"/>
    <x v="3"/>
    <x v="27"/>
    <x v="10"/>
    <n v="1"/>
    <m/>
    <s v="BOURGADE Lionel 10%"/>
    <m/>
    <s v="11, Rue de la Colombette"/>
    <m/>
    <m/>
    <s v="BOURGADE Lione"/>
    <m/>
    <s v="False"/>
    <x v="1"/>
    <m/>
    <n v="44.55"/>
    <m/>
  </r>
  <r>
    <x v="6"/>
    <n v="4190198"/>
    <x v="1"/>
    <x v="27"/>
    <x v="10"/>
    <n v="1"/>
    <m/>
    <s v="BOURGADE Lionel 10%"/>
    <m/>
    <s v="11, Rue de la Colombette"/>
    <m/>
    <s v="SUP CENTRE"/>
    <s v="BOURGADE Lione"/>
    <m/>
    <s v="False"/>
    <x v="1"/>
    <m/>
    <n v="31.36"/>
    <m/>
  </r>
  <r>
    <x v="6"/>
    <n v="4190198"/>
    <x v="4"/>
    <x v="27"/>
    <x v="3"/>
    <m/>
    <m/>
    <s v="BOURGADE Lionel 10%"/>
    <m/>
    <s v="11, Rue de la Colombette"/>
    <m/>
    <m/>
    <s v="BOURGADE Lione"/>
    <m/>
    <s v="False"/>
    <x v="1"/>
    <m/>
    <n v="63.85"/>
    <m/>
  </r>
  <r>
    <x v="6"/>
    <n v="4190199"/>
    <x v="36"/>
    <x v="28"/>
    <x v="16"/>
    <m/>
    <m/>
    <s v="APSYS 20%"/>
    <m/>
    <s v="36, Rue Raymond Grimaud"/>
    <m/>
    <m/>
    <s v="MAYER Sylvie"/>
    <m/>
    <s v="True"/>
    <x v="4"/>
    <n v="89.46"/>
    <m/>
    <m/>
  </r>
  <r>
    <x v="6"/>
    <n v="4190199"/>
    <x v="26"/>
    <x v="28"/>
    <x v="16"/>
    <n v="1"/>
    <m/>
    <s v="APSYS 20%"/>
    <m/>
    <s v="36, Rue Raymond Grimaud"/>
    <m/>
    <m/>
    <s v="MAYER Sylvie"/>
    <m/>
    <s v="False"/>
    <x v="1"/>
    <m/>
    <n v="44.55"/>
    <m/>
  </r>
  <r>
    <x v="6"/>
    <n v="4190199"/>
    <x v="23"/>
    <x v="28"/>
    <x v="16"/>
    <n v="1"/>
    <m/>
    <s v="APSYS 20%"/>
    <m/>
    <s v="36, Rue Raymond Grimaud"/>
    <m/>
    <m/>
    <s v="MAYER Sylvie"/>
    <m/>
    <s v="False"/>
    <x v="1"/>
    <m/>
    <n v="30"/>
    <m/>
  </r>
  <r>
    <x v="6"/>
    <n v="4190200"/>
    <x v="37"/>
    <x v="29"/>
    <x v="16"/>
    <m/>
    <m/>
    <s v="ACTIA INGENIERIE 20%"/>
    <m/>
    <s v="36, Rue Raymond Grimaud"/>
    <m/>
    <m/>
    <s v="JEANNEAU Elisabeth"/>
    <m/>
    <s v="True"/>
    <x v="4"/>
    <n v="129.97"/>
    <m/>
    <m/>
  </r>
  <r>
    <x v="6"/>
    <n v="4190200"/>
    <x v="26"/>
    <x v="29"/>
    <x v="16"/>
    <n v="1"/>
    <m/>
    <s v="ACTIA INGENIERIE 20%"/>
    <m/>
    <s v="36, Rue Raymond Grimaud"/>
    <m/>
    <m/>
    <s v="JEANNEAU Elisabeth"/>
    <m/>
    <s v="False"/>
    <x v="1"/>
    <m/>
    <n v="44.55"/>
    <m/>
  </r>
  <r>
    <x v="6"/>
    <n v="4190200"/>
    <x v="23"/>
    <x v="29"/>
    <x v="16"/>
    <n v="1"/>
    <m/>
    <s v="ACTIA INGENIERIE 20%"/>
    <m/>
    <s v="36, Rue Raymond Grimaud"/>
    <m/>
    <m/>
    <s v="JEANNEAU Elisabeth"/>
    <m/>
    <s v="False"/>
    <x v="1"/>
    <m/>
    <n v="15"/>
    <m/>
  </r>
  <r>
    <x v="6"/>
    <n v="4190200"/>
    <x v="27"/>
    <x v="29"/>
    <x v="3"/>
    <m/>
    <m/>
    <s v="ACTIA INGENIERIE 20%"/>
    <m/>
    <s v="36, Rue Raymond Grimaud"/>
    <m/>
    <m/>
    <s v="JEANNEAU Elisabeth"/>
    <m/>
    <s v="False"/>
    <x v="1"/>
    <m/>
    <n v="48.76"/>
    <m/>
  </r>
  <r>
    <x v="6"/>
    <n v="4190201"/>
    <x v="38"/>
    <x v="30"/>
    <x v="22"/>
    <m/>
    <m/>
    <s v="PACIFICA 20%"/>
    <m/>
    <s v="7, Rue des Pyrénées"/>
    <n v="4746202908"/>
    <m/>
    <s v="Alexandre"/>
    <m/>
    <s v="True"/>
    <x v="4"/>
    <n v="201.7"/>
    <m/>
    <m/>
  </r>
  <r>
    <x v="6"/>
    <n v="4190201"/>
    <x v="26"/>
    <x v="30"/>
    <x v="22"/>
    <n v="2"/>
    <m/>
    <s v="PACIFICA 20%"/>
    <m/>
    <s v="7, Rue des Pyrénées"/>
    <n v="4746202908"/>
    <m/>
    <s v="Alexandre"/>
    <m/>
    <s v="False"/>
    <x v="1"/>
    <m/>
    <n v="87"/>
    <m/>
  </r>
  <r>
    <x v="6"/>
    <n v="4190201"/>
    <x v="23"/>
    <x v="30"/>
    <x v="22"/>
    <n v="1"/>
    <m/>
    <s v="PACIFICA 20%"/>
    <m/>
    <s v="7, Rue des Pyrénées"/>
    <n v="4746202908"/>
    <m/>
    <s v="Alexandre"/>
    <m/>
    <s v="False"/>
    <x v="1"/>
    <m/>
    <n v="30"/>
    <m/>
  </r>
  <r>
    <x v="6"/>
    <n v="4190201"/>
    <x v="27"/>
    <x v="30"/>
    <x v="3"/>
    <m/>
    <m/>
    <s v="PACIFICA 20%"/>
    <m/>
    <s v="7, Rue des Pyrénées"/>
    <n v="4746202908"/>
    <m/>
    <s v="Alexandre"/>
    <m/>
    <s v="False"/>
    <x v="1"/>
    <m/>
    <n v="51.08"/>
    <m/>
  </r>
  <r>
    <x v="6"/>
    <n v="4190202"/>
    <x v="39"/>
    <x v="31"/>
    <x v="7"/>
    <m/>
    <m/>
    <s v="MAZENC Huguette 10%"/>
    <m/>
    <s v="64, Rue des 36 Ponts"/>
    <m/>
    <m/>
    <s v="MAZENC Huguette"/>
    <m/>
    <s v="True"/>
    <x v="0"/>
    <n v="98.4"/>
    <m/>
    <m/>
  </r>
  <r>
    <x v="6"/>
    <n v="4190202"/>
    <x v="3"/>
    <x v="31"/>
    <x v="7"/>
    <n v="1"/>
    <m/>
    <s v="MAZENC Huguette 10%"/>
    <m/>
    <s v="64, Rue des 36 Ponts"/>
    <m/>
    <m/>
    <s v="MAZENC Huguette"/>
    <m/>
    <s v="False"/>
    <x v="1"/>
    <m/>
    <n v="44.55"/>
    <m/>
  </r>
  <r>
    <x v="6"/>
    <n v="4190202"/>
    <x v="1"/>
    <x v="31"/>
    <x v="7"/>
    <n v="1"/>
    <m/>
    <s v="MAZENC Huguette 10%"/>
    <m/>
    <s v="64, Rue des 36 Ponts"/>
    <m/>
    <m/>
    <s v="MAZENC Huguette"/>
    <m/>
    <s v="False"/>
    <x v="1"/>
    <m/>
    <n v="30"/>
    <m/>
  </r>
  <r>
    <x v="6"/>
    <n v="4190202"/>
    <x v="4"/>
    <x v="31"/>
    <x v="3"/>
    <m/>
    <m/>
    <s v="MAZENC Huguette 10%"/>
    <m/>
    <s v="64, Rue des 36 Ponts"/>
    <m/>
    <m/>
    <s v="MAZENC Huguette"/>
    <m/>
    <s v="False"/>
    <x v="1"/>
    <m/>
    <n v="14.9"/>
    <m/>
  </r>
  <r>
    <x v="7"/>
    <n v="4190203"/>
    <x v="40"/>
    <x v="32"/>
    <x v="2"/>
    <m/>
    <m/>
    <s v="PROMOPYRENE 20%"/>
    <n v="99"/>
    <s v="18, Rue des Bougainvilliers"/>
    <m/>
    <m/>
    <s v="DALET Laetitia"/>
    <m/>
    <s v="True"/>
    <x v="4"/>
    <n v="205.26"/>
    <m/>
    <m/>
  </r>
  <r>
    <x v="7"/>
    <n v="4190203"/>
    <x v="3"/>
    <x v="32"/>
    <x v="2"/>
    <n v="2"/>
    <m/>
    <s v="PROMOPYRENE 20%"/>
    <n v="99"/>
    <s v="18, Rue des Bougainvilliers"/>
    <m/>
    <m/>
    <s v="DALET Laetitia"/>
    <m/>
    <s v="False"/>
    <x v="1"/>
    <m/>
    <n v="87"/>
    <m/>
  </r>
  <r>
    <x v="7"/>
    <n v="4190203"/>
    <x v="1"/>
    <x v="32"/>
    <x v="2"/>
    <n v="1"/>
    <m/>
    <s v="PROMOPYRENE 20%"/>
    <n v="99"/>
    <s v="18, Rue des Bougainvilliers"/>
    <m/>
    <m/>
    <s v="DALET Laetitia"/>
    <m/>
    <s v="False"/>
    <x v="1"/>
    <m/>
    <n v="30"/>
    <m/>
  </r>
  <r>
    <x v="7"/>
    <n v="4190203"/>
    <x v="4"/>
    <x v="32"/>
    <x v="3"/>
    <m/>
    <m/>
    <s v="PROMOPYRENE 20%"/>
    <n v="99"/>
    <s v="18, Rue des Bougainvilliers"/>
    <m/>
    <m/>
    <s v="DALET Laetitia"/>
    <m/>
    <s v="False"/>
    <x v="1"/>
    <m/>
    <n v="69.599999999999994"/>
    <m/>
  </r>
  <r>
    <x v="7"/>
    <n v="4190204"/>
    <x v="5"/>
    <x v="33"/>
    <x v="20"/>
    <m/>
    <n v="11841"/>
    <s v="SOGEM 10%"/>
    <m/>
    <s v="12, Rue d'Arcachon"/>
    <m/>
    <m/>
    <s v="FOURNIE Brigitte"/>
    <m/>
    <s v="True"/>
    <x v="0"/>
    <n v="645.33000000000004"/>
    <m/>
    <m/>
  </r>
  <r>
    <x v="7"/>
    <n v="4190204"/>
    <x v="3"/>
    <x v="33"/>
    <x v="16"/>
    <n v="1"/>
    <n v="11841"/>
    <s v="SOGEM 10%"/>
    <m/>
    <s v="12, Rue d'Arcachon"/>
    <m/>
    <m/>
    <s v="FOURNIE Brigitte"/>
    <m/>
    <s v="False"/>
    <x v="1"/>
    <m/>
    <n v="41"/>
    <m/>
  </r>
  <r>
    <x v="7"/>
    <n v="4190204"/>
    <x v="3"/>
    <x v="33"/>
    <x v="7"/>
    <n v="5"/>
    <n v="11841"/>
    <s v="SOGEM 10%"/>
    <m/>
    <s v="12, Rue d'Arcachon"/>
    <m/>
    <m/>
    <s v="FOURNIE Brigitte"/>
    <m/>
    <s v="False"/>
    <x v="1"/>
    <m/>
    <n v="205"/>
    <m/>
  </r>
  <r>
    <x v="7"/>
    <n v="4190204"/>
    <x v="1"/>
    <x v="33"/>
    <x v="20"/>
    <n v="1"/>
    <n v="11841"/>
    <s v="SOGEM 10%"/>
    <m/>
    <s v="12, Rue d'Arcachon"/>
    <m/>
    <m/>
    <s v="FOURNIE Brigitte"/>
    <m/>
    <s v="False"/>
    <x v="1"/>
    <m/>
    <n v="30"/>
    <m/>
  </r>
  <r>
    <x v="7"/>
    <n v="4190204"/>
    <x v="4"/>
    <x v="33"/>
    <x v="3"/>
    <m/>
    <n v="11841"/>
    <s v="SOGEM 10%"/>
    <m/>
    <s v="12, Rue d'Arcachon"/>
    <m/>
    <m/>
    <s v="FOURNIE Brigitte"/>
    <m/>
    <s v="False"/>
    <x v="1"/>
    <m/>
    <n v="310.66000000000003"/>
    <m/>
  </r>
  <r>
    <x v="7"/>
    <n v="4190205"/>
    <x v="40"/>
    <x v="34"/>
    <x v="23"/>
    <m/>
    <n v="12238"/>
    <s v="PROMOPYRENE 10%"/>
    <s v="B54"/>
    <s v="2, Allée Monts d'Olmes"/>
    <m/>
    <m/>
    <s v="BAZOLA Charlotte"/>
    <m/>
    <s v="True"/>
    <x v="0"/>
    <n v="551.07000000000005"/>
    <m/>
    <m/>
  </r>
  <r>
    <x v="7"/>
    <n v="4190205"/>
    <x v="3"/>
    <x v="34"/>
    <x v="2"/>
    <n v="4"/>
    <n v="12238"/>
    <s v="PROMOPYRENE 10%"/>
    <s v="B54"/>
    <s v="2, Allée Monts d'Olmes"/>
    <m/>
    <m/>
    <s v="BAZOLA Charlotte"/>
    <m/>
    <s v="False"/>
    <x v="1"/>
    <m/>
    <n v="164"/>
    <m/>
  </r>
  <r>
    <x v="7"/>
    <n v="4190205"/>
    <x v="3"/>
    <x v="34"/>
    <x v="7"/>
    <n v="4"/>
    <n v="12238"/>
    <s v="PROMOPYRENE 10%"/>
    <s v="B54"/>
    <s v="2, Allée Monts d'Olmes"/>
    <m/>
    <m/>
    <s v="BAZOLA Charlotte"/>
    <m/>
    <s v="False"/>
    <x v="1"/>
    <m/>
    <n v="164"/>
    <m/>
  </r>
  <r>
    <x v="7"/>
    <n v="4190205"/>
    <x v="1"/>
    <x v="34"/>
    <x v="23"/>
    <n v="1"/>
    <n v="12238"/>
    <s v="PROMOPYRENE 10%"/>
    <s v="B54"/>
    <s v="2, Allée Monts d'Olmes"/>
    <m/>
    <m/>
    <s v="BAZOLA Charlotte"/>
    <m/>
    <s v="False"/>
    <x v="1"/>
    <m/>
    <n v="30"/>
    <m/>
  </r>
  <r>
    <x v="7"/>
    <n v="4190205"/>
    <x v="4"/>
    <x v="34"/>
    <x v="3"/>
    <m/>
    <n v="12238"/>
    <s v="PROMOPYRENE 10%"/>
    <s v="B54"/>
    <s v="2, Allée Monts d'Olmes"/>
    <m/>
    <m/>
    <s v="BAZOLA Charlotte"/>
    <m/>
    <s v="False"/>
    <x v="1"/>
    <m/>
    <n v="142.97"/>
    <m/>
  </r>
  <r>
    <x v="7"/>
    <n v="4190206"/>
    <x v="41"/>
    <x v="35"/>
    <x v="23"/>
    <m/>
    <n v="12243"/>
    <s v="LESOBRE Rose 10%"/>
    <m/>
    <s v="9, Rue Claude Augé"/>
    <m/>
    <m/>
    <s v="LESOBRE Rose"/>
    <m/>
    <s v="True"/>
    <x v="0"/>
    <n v="1649.4"/>
    <m/>
    <m/>
  </r>
  <r>
    <x v="7"/>
    <n v="4190206"/>
    <x v="3"/>
    <x v="35"/>
    <x v="2"/>
    <n v="8"/>
    <n v="12243"/>
    <s v="LESOBRE Rose 10%"/>
    <m/>
    <s v="9, Rue Claude Augé"/>
    <m/>
    <m/>
    <s v="LESOBRE Rose"/>
    <m/>
    <s v="False"/>
    <x v="1"/>
    <m/>
    <n v="320"/>
    <m/>
  </r>
  <r>
    <x v="7"/>
    <n v="4190206"/>
    <x v="3"/>
    <x v="35"/>
    <x v="7"/>
    <n v="8"/>
    <n v="12243"/>
    <s v="LESOBRE Rose 10%"/>
    <m/>
    <s v="9, Rue Claude Augé"/>
    <m/>
    <m/>
    <s v="LESOBRE Rose"/>
    <m/>
    <s v="False"/>
    <x v="1"/>
    <m/>
    <n v="320"/>
    <m/>
  </r>
  <r>
    <x v="7"/>
    <n v="4190206"/>
    <x v="1"/>
    <x v="35"/>
    <x v="23"/>
    <n v="2"/>
    <n v="12243"/>
    <s v="LESOBRE Rose 10%"/>
    <m/>
    <s v="9, Rue Claude Augé"/>
    <m/>
    <m/>
    <s v="LESOBRE Rose"/>
    <m/>
    <s v="False"/>
    <x v="1"/>
    <m/>
    <n v="58"/>
    <m/>
  </r>
  <r>
    <x v="7"/>
    <n v="4190206"/>
    <x v="4"/>
    <x v="35"/>
    <x v="3"/>
    <m/>
    <n v="12243"/>
    <s v="LESOBRE Rose 10%"/>
    <m/>
    <s v="9, Rue Claude Augé"/>
    <m/>
    <m/>
    <s v="LESOBRE Rose"/>
    <m/>
    <s v="False"/>
    <x v="1"/>
    <m/>
    <n v="801.45"/>
    <m/>
  </r>
  <r>
    <x v="7"/>
    <n v="4190207"/>
    <x v="42"/>
    <x v="36"/>
    <x v="24"/>
    <m/>
    <n v="12237"/>
    <s v="IMMO DE FRANCE - MIDI HABITAT 10%"/>
    <m/>
    <s v="7, Rue Jean Bardou"/>
    <m/>
    <s v="SCI DES CHAROUSSETS"/>
    <s v="DENIS Sandrine"/>
    <s v="CH"/>
    <s v="True"/>
    <x v="0"/>
    <n v="1995.73"/>
    <m/>
    <m/>
  </r>
  <r>
    <x v="7"/>
    <n v="4190207"/>
    <x v="3"/>
    <x v="36"/>
    <x v="12"/>
    <n v="4"/>
    <n v="12237"/>
    <s v="IMMO DE FRANCE - MIDI HABITAT 10%"/>
    <m/>
    <s v="7, Rue Jean Bardou"/>
    <m/>
    <s v="SCI DES CHAROUSSETS"/>
    <s v="DENIS Sandrine"/>
    <s v="CH"/>
    <s v="False"/>
    <x v="1"/>
    <m/>
    <n v="164"/>
    <m/>
  </r>
  <r>
    <x v="7"/>
    <n v="4190207"/>
    <x v="3"/>
    <x v="36"/>
    <x v="2"/>
    <n v="2"/>
    <n v="12237"/>
    <s v="IMMO DE FRANCE - MIDI HABITAT 10%"/>
    <m/>
    <s v="7, Rue Jean Bardou"/>
    <m/>
    <s v="SCI DES CHAROUSSETS"/>
    <s v="DENIS Sandrine"/>
    <s v="CH"/>
    <s v="False"/>
    <x v="1"/>
    <m/>
    <n v="82"/>
    <m/>
  </r>
  <r>
    <x v="7"/>
    <n v="4190207"/>
    <x v="1"/>
    <x v="36"/>
    <x v="24"/>
    <n v="1"/>
    <n v="12237"/>
    <s v="IMMO DE FRANCE - MIDI HABITAT 10%"/>
    <m/>
    <s v="7, Rue Jean Bardou"/>
    <m/>
    <s v="SCI DES CHAROUSSETS"/>
    <s v="DENIS Sandrine"/>
    <s v="CH"/>
    <s v="False"/>
    <x v="1"/>
    <m/>
    <n v="30"/>
    <m/>
  </r>
  <r>
    <x v="7"/>
    <n v="4190207"/>
    <x v="4"/>
    <x v="36"/>
    <x v="3"/>
    <m/>
    <n v="12237"/>
    <s v="IMMO DE FRANCE - MIDI HABITAT 10%"/>
    <m/>
    <s v="7, Rue Jean Bardou"/>
    <m/>
    <s v="SCI DES CHAROUSSETS"/>
    <s v="DENIS Sandrine"/>
    <s v="CH"/>
    <s v="False"/>
    <x v="1"/>
    <m/>
    <n v="1538.3"/>
    <m/>
  </r>
  <r>
    <x v="7"/>
    <n v="4190208"/>
    <x v="40"/>
    <x v="37"/>
    <x v="10"/>
    <m/>
    <n v="12248"/>
    <s v="PROMOPYRENE 10%"/>
    <m/>
    <s v="7, Rue des Amandiers"/>
    <m/>
    <m/>
    <s v="DALET Laetitia"/>
    <m/>
    <s v="True"/>
    <x v="0"/>
    <n v="127.6"/>
    <m/>
    <m/>
  </r>
  <r>
    <x v="7"/>
    <n v="4190208"/>
    <x v="3"/>
    <x v="37"/>
    <x v="10"/>
    <n v="1.5"/>
    <n v="12248"/>
    <s v="PROMOPYRENE 10%"/>
    <m/>
    <s v="7, Rue des Amandiers"/>
    <m/>
    <m/>
    <s v="DALET Laetitia"/>
    <m/>
    <s v="False"/>
    <x v="1"/>
    <m/>
    <n v="66"/>
    <m/>
  </r>
  <r>
    <x v="7"/>
    <n v="4190208"/>
    <x v="1"/>
    <x v="37"/>
    <x v="10"/>
    <n v="1"/>
    <n v="12248"/>
    <s v="PROMOPYRENE 10%"/>
    <m/>
    <s v="7, Rue des Amandiers"/>
    <m/>
    <m/>
    <s v="DALET Laetitia"/>
    <m/>
    <s v="False"/>
    <x v="1"/>
    <m/>
    <n v="30"/>
    <m/>
  </r>
  <r>
    <x v="7"/>
    <n v="4190208"/>
    <x v="4"/>
    <x v="37"/>
    <x v="3"/>
    <m/>
    <n v="12248"/>
    <s v="PROMOPYRENE 10%"/>
    <m/>
    <s v="7, Rue des Amandiers"/>
    <m/>
    <m/>
    <s v="DALET Laetitia"/>
    <m/>
    <s v="False"/>
    <x v="1"/>
    <m/>
    <n v="20"/>
    <m/>
  </r>
  <r>
    <x v="8"/>
    <n v="4190209"/>
    <x v="43"/>
    <x v="38"/>
    <x v="17"/>
    <m/>
    <n v="12146"/>
    <s v="NEXITY Colomiers 10%"/>
    <s v="COTEAUX ST AGNE ESTEREL"/>
    <s v="LES COTEAUX DE SAINT AGNE Avenue Tolosane"/>
    <s v="INT4255532"/>
    <m/>
    <s v="PERRIN Brigitte"/>
    <m/>
    <s v="True"/>
    <x v="0"/>
    <n v="410.3"/>
    <m/>
    <m/>
  </r>
  <r>
    <x v="8"/>
    <n v="4190209"/>
    <x v="3"/>
    <x v="38"/>
    <x v="16"/>
    <n v="4"/>
    <n v="12146"/>
    <s v="NEXITY Colomiers 10%"/>
    <s v="COTEAUX ST AGNE ESTEREL"/>
    <s v="LES COTEAUX DE SAINT AGNE Avenue Tolosane"/>
    <s v="INT4255532"/>
    <m/>
    <s v="PERRIN Brigitte"/>
    <m/>
    <s v="False"/>
    <x v="1"/>
    <m/>
    <n v="164"/>
    <m/>
  </r>
  <r>
    <x v="8"/>
    <n v="4190209"/>
    <x v="3"/>
    <x v="38"/>
    <x v="10"/>
    <n v="4"/>
    <n v="12146"/>
    <s v="NEXITY Colomiers 10%"/>
    <s v="COTEAUX ST AGNE ESTEREL"/>
    <s v="LES COTEAUX DE SAINT AGNE Avenue Tolosane"/>
    <s v="INT4255532"/>
    <m/>
    <s v="PERRIN Brigitte"/>
    <m/>
    <s v="False"/>
    <x v="1"/>
    <m/>
    <n v="164"/>
    <m/>
  </r>
  <r>
    <x v="8"/>
    <n v="4190209"/>
    <x v="1"/>
    <x v="38"/>
    <x v="17"/>
    <n v="1"/>
    <n v="12146"/>
    <s v="NEXITY Colomiers 10%"/>
    <s v="COTEAUX ST AGNE ESTEREL"/>
    <s v="LES COTEAUX DE SAINT AGNE Avenue Tolosane"/>
    <s v="INT4255532"/>
    <m/>
    <s v="PERRIN Brigitte"/>
    <m/>
    <s v="False"/>
    <x v="1"/>
    <m/>
    <n v="30"/>
    <m/>
  </r>
  <r>
    <x v="8"/>
    <n v="4190209"/>
    <x v="4"/>
    <x v="38"/>
    <x v="3"/>
    <m/>
    <n v="12146"/>
    <s v="NEXITY Colomiers 10%"/>
    <s v="COTEAUX ST AGNE ESTEREL"/>
    <s v="LES COTEAUX DE SAINT AGNE Avenue Tolosane"/>
    <s v="INT4255532"/>
    <m/>
    <s v="PERRIN Brigitte"/>
    <m/>
    <s v="False"/>
    <x v="1"/>
    <m/>
    <n v="15"/>
    <m/>
  </r>
  <r>
    <x v="8"/>
    <n v="4190210"/>
    <x v="44"/>
    <x v="39"/>
    <x v="4"/>
    <m/>
    <n v="12262"/>
    <s v="DIEHL AVIATION 20%"/>
    <m/>
    <s v="6, Avenue Guynemer"/>
    <m/>
    <m/>
    <s v="ADELL Julie"/>
    <m/>
    <s v="True"/>
    <x v="4"/>
    <n v="429"/>
    <m/>
    <m/>
  </r>
  <r>
    <x v="8"/>
    <n v="4190210"/>
    <x v="26"/>
    <x v="39"/>
    <x v="4"/>
    <n v="6"/>
    <n v="12262"/>
    <s v="DIEHL AVIATION 20%"/>
    <m/>
    <s v="6, Avenue Guynemer"/>
    <m/>
    <m/>
    <s v="ADELL Julie"/>
    <m/>
    <s v="False"/>
    <x v="1"/>
    <m/>
    <n v="246"/>
    <m/>
  </r>
  <r>
    <x v="8"/>
    <n v="4190210"/>
    <x v="23"/>
    <x v="39"/>
    <x v="4"/>
    <n v="1"/>
    <n v="12262"/>
    <s v="DIEHL AVIATION 20%"/>
    <m/>
    <s v="6, Avenue Guynemer"/>
    <m/>
    <m/>
    <s v="ADELL Julie"/>
    <m/>
    <s v="False"/>
    <x v="1"/>
    <m/>
    <n v="30"/>
    <m/>
  </r>
  <r>
    <x v="8"/>
    <n v="4190210"/>
    <x v="27"/>
    <x v="39"/>
    <x v="3"/>
    <m/>
    <n v="12262"/>
    <s v="DIEHL AVIATION 20%"/>
    <m/>
    <s v="6, Avenue Guynemer"/>
    <m/>
    <m/>
    <s v="ADELL Julie"/>
    <m/>
    <s v="False"/>
    <x v="1"/>
    <m/>
    <n v="81.5"/>
    <m/>
  </r>
  <r>
    <x v="8"/>
    <n v="4190211"/>
    <x v="35"/>
    <x v="40"/>
    <x v="10"/>
    <m/>
    <n v="11755"/>
    <s v="BOURGADE Lionel 10%"/>
    <m/>
    <s v="11, Rue de la Colombette"/>
    <m/>
    <m/>
    <s v="BOURGADE Lionel"/>
    <m/>
    <s v="True"/>
    <x v="0"/>
    <n v="233.11"/>
    <m/>
    <m/>
  </r>
  <r>
    <x v="8"/>
    <n v="4190211"/>
    <x v="3"/>
    <x v="40"/>
    <x v="10"/>
    <n v="2"/>
    <n v="11755"/>
    <s v="BOURGADE Lionel 10%"/>
    <m/>
    <s v="11, Rue de la Colombette"/>
    <m/>
    <m/>
    <s v="BOURGADE Lionel"/>
    <m/>
    <s v="False"/>
    <x v="1"/>
    <m/>
    <n v="87"/>
    <m/>
  </r>
  <r>
    <x v="8"/>
    <n v="4190211"/>
    <x v="1"/>
    <x v="40"/>
    <x v="10"/>
    <n v="1"/>
    <n v="11755"/>
    <s v="BOURGADE Lionel 10%"/>
    <m/>
    <s v="11, Rue de la Colombette"/>
    <m/>
    <s v="SUP CENTRE"/>
    <s v="BOURGADE Lionel"/>
    <m/>
    <s v="False"/>
    <x v="1"/>
    <m/>
    <n v="32.72"/>
    <m/>
  </r>
  <r>
    <x v="8"/>
    <n v="4190211"/>
    <x v="4"/>
    <x v="40"/>
    <x v="3"/>
    <m/>
    <n v="11755"/>
    <s v="BOURGADE Lionel 10%"/>
    <m/>
    <s v="11, Rue de la Colombette"/>
    <m/>
    <m/>
    <s v="BOURGADE Lionel"/>
    <m/>
    <s v="False"/>
    <x v="1"/>
    <m/>
    <n v="92.2"/>
    <m/>
  </r>
  <r>
    <x v="8"/>
    <n v="4190212"/>
    <x v="45"/>
    <x v="41"/>
    <x v="10"/>
    <m/>
    <n v="12252"/>
    <s v="BARON Alain  10%"/>
    <m/>
    <s v="78, Chemin du Séminaire"/>
    <m/>
    <m/>
    <s v="BARON Alain"/>
    <m/>
    <s v="True"/>
    <x v="0"/>
    <n v="218.39"/>
    <m/>
    <m/>
  </r>
  <r>
    <x v="8"/>
    <n v="4190212"/>
    <x v="3"/>
    <x v="41"/>
    <x v="10"/>
    <n v="3"/>
    <n v="12252"/>
    <s v="BARON Alain  10%"/>
    <m/>
    <s v="78, Chemin du Séminaire"/>
    <m/>
    <m/>
    <s v="BARON Alain"/>
    <m/>
    <s v="False"/>
    <x v="1"/>
    <m/>
    <n v="127.5"/>
    <m/>
  </r>
  <r>
    <x v="8"/>
    <n v="4190212"/>
    <x v="1"/>
    <x v="41"/>
    <x v="10"/>
    <n v="1"/>
    <n v="12252"/>
    <s v="BARON Alain  10%"/>
    <m/>
    <s v="78, Chemin du Séminaire"/>
    <m/>
    <m/>
    <s v="BARON Alain"/>
    <m/>
    <s v="False"/>
    <x v="1"/>
    <m/>
    <n v="30"/>
    <m/>
  </r>
  <r>
    <x v="8"/>
    <n v="4190212"/>
    <x v="4"/>
    <x v="41"/>
    <x v="3"/>
    <m/>
    <n v="12252"/>
    <s v="BARON Alain  10%"/>
    <m/>
    <s v="78, Chemin du Séminaire"/>
    <m/>
    <m/>
    <s v="BARON Alain"/>
    <m/>
    <s v="False"/>
    <x v="1"/>
    <m/>
    <n v="41.04"/>
    <m/>
  </r>
  <r>
    <x v="8"/>
    <n v="4190213"/>
    <x v="46"/>
    <x v="42"/>
    <x v="2"/>
    <m/>
    <m/>
    <s v="BRUGUIERE 10%"/>
    <m/>
    <s v="18, Allée de Barcelone"/>
    <m/>
    <s v="MME et MR BRUGIERE"/>
    <s v="BRUGUIERE"/>
    <m/>
    <s v="True"/>
    <x v="0"/>
    <n v="110.51"/>
    <m/>
    <m/>
  </r>
  <r>
    <x v="8"/>
    <n v="4190213"/>
    <x v="3"/>
    <x v="42"/>
    <x v="2"/>
    <n v="1"/>
    <m/>
    <s v="BRUGUIERE 10%"/>
    <m/>
    <s v="18, Allée de Barcelone"/>
    <m/>
    <s v="MME et MR BRUGIERE"/>
    <s v="BRUGUIERE"/>
    <m/>
    <s v="False"/>
    <x v="1"/>
    <m/>
    <n v="44.55"/>
    <m/>
  </r>
  <r>
    <x v="8"/>
    <n v="4190213"/>
    <x v="1"/>
    <x v="42"/>
    <x v="2"/>
    <n v="1"/>
    <m/>
    <s v="BRUGUIERE 10%"/>
    <m/>
    <s v="18, Allée de Barcelone"/>
    <s v="SUP CENTRE"/>
    <s v="MME et MR BRUGIERE"/>
    <s v="BRUGUIERE"/>
    <m/>
    <s v="False"/>
    <x v="1"/>
    <m/>
    <n v="31.36"/>
    <m/>
  </r>
  <r>
    <x v="8"/>
    <n v="4190213"/>
    <x v="4"/>
    <x v="42"/>
    <x v="3"/>
    <m/>
    <m/>
    <s v="BRUGUIERE 10%"/>
    <m/>
    <s v="18, Allée de Barcelone"/>
    <m/>
    <s v="MME et MR BRUGIERE"/>
    <s v="BRUGUIERE"/>
    <m/>
    <s v="False"/>
    <x v="1"/>
    <m/>
    <n v="24.55"/>
    <m/>
  </r>
  <r>
    <x v="8"/>
    <n v="4190214"/>
    <x v="47"/>
    <x v="43"/>
    <x v="16"/>
    <m/>
    <m/>
    <s v="AERTEC 20%"/>
    <m/>
    <s v="7bis, Rue de Caulet  ZAC St Martin du Touch"/>
    <m/>
    <m/>
    <s v="LAMERAT Yannick"/>
    <m/>
    <s v="True"/>
    <x v="4"/>
    <n v="89.46"/>
    <m/>
    <m/>
  </r>
  <r>
    <x v="8"/>
    <n v="4190214"/>
    <x v="26"/>
    <x v="43"/>
    <x v="16"/>
    <n v="1"/>
    <m/>
    <s v="AERTEC 20%"/>
    <m/>
    <s v="7bis, Rue de Caulet  ZAC St Martin du Touch"/>
    <m/>
    <m/>
    <s v="LAMERAT Yannick"/>
    <m/>
    <s v="False"/>
    <x v="1"/>
    <m/>
    <n v="44.55"/>
    <m/>
  </r>
  <r>
    <x v="8"/>
    <n v="4190214"/>
    <x v="23"/>
    <x v="43"/>
    <x v="16"/>
    <n v="1"/>
    <m/>
    <s v="AERTEC 20%"/>
    <m/>
    <s v="7bis, Rue de Caulet  ZAC St Martin du Touch"/>
    <m/>
    <m/>
    <s v="LAMERAT Yannick"/>
    <m/>
    <s v="False"/>
    <x v="1"/>
    <m/>
    <n v="30"/>
    <m/>
  </r>
  <r>
    <x v="8"/>
    <n v="4190215"/>
    <x v="48"/>
    <x v="44"/>
    <x v="25"/>
    <m/>
    <n v="12257"/>
    <s v="VINCENT Arlette 10%"/>
    <m/>
    <s v="45, Avenue de Cornebarrieu"/>
    <m/>
    <m/>
    <s v="VINCENT Arlette"/>
    <m/>
    <s v="True"/>
    <x v="0"/>
    <n v="930.6"/>
    <m/>
    <m/>
  </r>
  <r>
    <x v="8"/>
    <n v="4190215"/>
    <x v="3"/>
    <x v="44"/>
    <x v="16"/>
    <n v="1"/>
    <n v="12257"/>
    <s v="VINCENT Arlette 10%"/>
    <m/>
    <s v="45, Avenue de Cornebarrieu"/>
    <m/>
    <m/>
    <s v="VINCENT Arlette"/>
    <m/>
    <s v="False"/>
    <x v="1"/>
    <m/>
    <n v="40"/>
    <m/>
  </r>
  <r>
    <x v="8"/>
    <n v="4190215"/>
    <x v="3"/>
    <x v="44"/>
    <x v="7"/>
    <n v="8.5"/>
    <n v="12257"/>
    <s v="VINCENT Arlette 10%"/>
    <m/>
    <s v="45, Avenue de Cornebarrieu"/>
    <m/>
    <m/>
    <s v="VINCENT Arlette"/>
    <m/>
    <s v="False"/>
    <x v="1"/>
    <m/>
    <n v="340"/>
    <m/>
  </r>
  <r>
    <x v="8"/>
    <n v="4190215"/>
    <x v="3"/>
    <x v="44"/>
    <x v="10"/>
    <n v="8.5"/>
    <n v="12257"/>
    <s v="VINCENT Arlette 10%"/>
    <m/>
    <s v="45, Avenue de Cornebarrieu"/>
    <m/>
    <m/>
    <s v="VINCENT Arlette"/>
    <m/>
    <s v="False"/>
    <x v="1"/>
    <m/>
    <n v="340"/>
    <m/>
  </r>
  <r>
    <x v="8"/>
    <n v="4190215"/>
    <x v="1"/>
    <x v="44"/>
    <x v="25"/>
    <n v="2"/>
    <n v="12257"/>
    <s v="VINCENT Arlette 10%"/>
    <m/>
    <s v="45, Avenue de Cornebarrieu"/>
    <m/>
    <m/>
    <s v="VINCENT Arlette"/>
    <m/>
    <s v="False"/>
    <x v="1"/>
    <m/>
    <n v="58"/>
    <m/>
  </r>
  <r>
    <x v="8"/>
    <n v="4190215"/>
    <x v="4"/>
    <x v="44"/>
    <x v="3"/>
    <m/>
    <n v="12257"/>
    <s v="VINCENT Arlette 10%"/>
    <m/>
    <s v="45, Avenue de Cornebarrieu"/>
    <m/>
    <m/>
    <s v="VINCENT Arlette"/>
    <m/>
    <s v="False"/>
    <x v="1"/>
    <m/>
    <n v="68"/>
    <m/>
  </r>
  <r>
    <x v="8"/>
    <n v="4190216"/>
    <x v="49"/>
    <x v="45"/>
    <x v="12"/>
    <m/>
    <m/>
    <s v="VIA  10%"/>
    <m/>
    <s v="10, Rue de la Trinité Rue Des Quatre Billards (Parking)"/>
    <m/>
    <m/>
    <s v="PUECH Chantal"/>
    <s v="CH"/>
    <s v="True"/>
    <x v="0"/>
    <n v="83.5"/>
    <m/>
    <m/>
  </r>
  <r>
    <x v="8"/>
    <n v="4190216"/>
    <x v="3"/>
    <x v="45"/>
    <x v="12"/>
    <n v="1"/>
    <m/>
    <s v="VIA  10%"/>
    <m/>
    <s v="10, Rue de la Trinité Rue Des Quatre Billards (Parking)"/>
    <m/>
    <m/>
    <s v="PUECH Chantal"/>
    <s v="CH"/>
    <s v="False"/>
    <x v="1"/>
    <m/>
    <n v="44.55"/>
    <m/>
  </r>
  <r>
    <x v="8"/>
    <n v="4190216"/>
    <x v="1"/>
    <x v="45"/>
    <x v="12"/>
    <n v="1"/>
    <m/>
    <s v="VIA  10%"/>
    <m/>
    <s v="10, Rue de la Trinité Rue Des Quatre Billards (Parking)"/>
    <m/>
    <s v="SUP CENTRE"/>
    <s v="PUECH Chantal"/>
    <s v="CH"/>
    <s v="False"/>
    <x v="1"/>
    <m/>
    <n v="31.36"/>
    <m/>
  </r>
  <r>
    <x v="8"/>
    <n v="4190217"/>
    <x v="5"/>
    <x v="46"/>
    <x v="1"/>
    <m/>
    <n v="12100"/>
    <s v="SOGEM 10%"/>
    <s v="LE DOME SAINT NICOLAS"/>
    <s v="48, Grande Rue Saint Nicolas"/>
    <m/>
    <m/>
    <s v="GODERIAUX Marie Gaelle"/>
    <m/>
    <s v="True"/>
    <x v="0"/>
    <n v="739.15"/>
    <m/>
    <m/>
  </r>
  <r>
    <x v="8"/>
    <n v="4190217"/>
    <x v="3"/>
    <x v="46"/>
    <x v="0"/>
    <n v="1"/>
    <n v="12100"/>
    <s v="SOGEM 10%"/>
    <s v="LE DOME SAINT NICOLAS"/>
    <s v="48, Grande Rue Saint Nicolas"/>
    <m/>
    <m/>
    <s v="GODERIAUX Marie Gaelle"/>
    <m/>
    <s v="False"/>
    <x v="1"/>
    <m/>
    <n v="41"/>
    <m/>
  </r>
  <r>
    <x v="8"/>
    <n v="4190217"/>
    <x v="3"/>
    <x v="46"/>
    <x v="2"/>
    <n v="7"/>
    <n v="12100"/>
    <s v="SOGEM 10%"/>
    <s v="LE DOME SAINT NICOLAS"/>
    <s v="48, Grande Rue Saint Nicolas"/>
    <m/>
    <m/>
    <s v="GODERIAUX Marie Gaelle"/>
    <m/>
    <s v="False"/>
    <x v="1"/>
    <m/>
    <n v="287"/>
    <m/>
  </r>
  <r>
    <x v="8"/>
    <n v="4190217"/>
    <x v="1"/>
    <x v="46"/>
    <x v="1"/>
    <n v="1"/>
    <n v="12100"/>
    <s v="SOGEM 10%"/>
    <s v="LE DOME SAINT NICOLAS"/>
    <s v="48, Grande Rue Saint Nicolas"/>
    <m/>
    <m/>
    <s v="GODERIAUX Marie Gaelle"/>
    <m/>
    <s v="False"/>
    <x v="1"/>
    <m/>
    <n v="30"/>
    <m/>
  </r>
  <r>
    <x v="8"/>
    <n v="4190217"/>
    <x v="4"/>
    <x v="46"/>
    <x v="3"/>
    <m/>
    <n v="12100"/>
    <s v="SOGEM 10%"/>
    <s v="LE DOME SAINT NICOLAS"/>
    <s v="48, Grande Rue Saint Nicolas"/>
    <m/>
    <m/>
    <s v="GODERIAUX Marie Gaelle"/>
    <m/>
    <s v="False"/>
    <x v="1"/>
    <m/>
    <n v="313.95"/>
    <m/>
  </r>
  <r>
    <x v="8"/>
    <n v="4190218"/>
    <x v="8"/>
    <x v="9"/>
    <x v="14"/>
    <m/>
    <n v="12221"/>
    <s v="MARTIN GESTION 10%"/>
    <m/>
    <s v="18bis, Avenue du Maréchal Foch"/>
    <m/>
    <m/>
    <s v="MONTAUDRY Céline"/>
    <m/>
    <s v="True"/>
    <x v="0"/>
    <n v="743.52"/>
    <m/>
    <m/>
  </r>
  <r>
    <x v="8"/>
    <n v="4190218"/>
    <x v="3"/>
    <x v="9"/>
    <x v="2"/>
    <n v="8"/>
    <n v="12221"/>
    <s v="MARTIN GESTION 10%"/>
    <m/>
    <s v="18bis, Avenue du Maréchal Foch"/>
    <m/>
    <m/>
    <s v="MONTAUDRY Céline"/>
    <m/>
    <s v="False"/>
    <x v="1"/>
    <m/>
    <n v="308.95999999999998"/>
    <m/>
  </r>
  <r>
    <x v="8"/>
    <n v="4190218"/>
    <x v="3"/>
    <x v="9"/>
    <x v="10"/>
    <n v="8"/>
    <n v="12221"/>
    <s v="MARTIN GESTION 10%"/>
    <m/>
    <s v="18bis, Avenue du Maréchal Foch"/>
    <m/>
    <m/>
    <s v="MONTAUDRY Céline"/>
    <m/>
    <s v="False"/>
    <x v="1"/>
    <m/>
    <n v="308.97000000000003"/>
    <m/>
  </r>
  <r>
    <x v="8"/>
    <n v="4190218"/>
    <x v="1"/>
    <x v="9"/>
    <x v="14"/>
    <n v="2"/>
    <n v="12221"/>
    <s v="MARTIN GESTION 10%"/>
    <m/>
    <s v="18bis, Avenue du Maréchal Foch"/>
    <m/>
    <m/>
    <s v="MONTAUDRY Céline"/>
    <m/>
    <s v="False"/>
    <x v="1"/>
    <m/>
    <n v="58"/>
    <m/>
  </r>
  <r>
    <x v="8"/>
    <n v="4190219"/>
    <x v="50"/>
    <x v="47"/>
    <x v="7"/>
    <m/>
    <m/>
    <s v="Association PRISM 10%"/>
    <m/>
    <s v="16, Boulevard de la Marquette"/>
    <m/>
    <m/>
    <s v="ZERGUI Lahouari"/>
    <m/>
    <s v="True"/>
    <x v="0"/>
    <n v="116.4"/>
    <m/>
    <m/>
  </r>
  <r>
    <x v="8"/>
    <n v="4190219"/>
    <x v="3"/>
    <x v="47"/>
    <x v="7"/>
    <n v="1"/>
    <m/>
    <s v="Association PRISM 10%"/>
    <m/>
    <s v="16, Boulevard de la Marquette"/>
    <m/>
    <m/>
    <s v="ZERGUI Lahouari"/>
    <m/>
    <s v="False"/>
    <x v="1"/>
    <m/>
    <n v="44.55"/>
    <m/>
  </r>
  <r>
    <x v="8"/>
    <n v="4190219"/>
    <x v="1"/>
    <x v="47"/>
    <x v="7"/>
    <n v="1"/>
    <m/>
    <s v="Association PRISM 10%"/>
    <m/>
    <s v="16, Boulevard de la Marquette"/>
    <m/>
    <s v="SUP CENTRE"/>
    <s v="ZERGUI Lahouari"/>
    <m/>
    <s v="False"/>
    <x v="1"/>
    <m/>
    <n v="31.36"/>
    <m/>
  </r>
  <r>
    <x v="8"/>
    <n v="4190219"/>
    <x v="4"/>
    <x v="47"/>
    <x v="3"/>
    <m/>
    <m/>
    <s v="Association PRISM 10%"/>
    <m/>
    <s v="16, Boulevard de la Marquette"/>
    <m/>
    <m/>
    <s v="ZERGUI Lahouari"/>
    <m/>
    <s v="False"/>
    <x v="1"/>
    <m/>
    <n v="29.91"/>
    <m/>
  </r>
  <r>
    <x v="8"/>
    <n v="4190220"/>
    <x v="34"/>
    <x v="48"/>
    <x v="26"/>
    <m/>
    <n v="12159"/>
    <s v="SILET I  10%"/>
    <m/>
    <s v="19, Rue Achille Viadieu"/>
    <s v="Demande n°3250"/>
    <s v="Lot n°08 0085 3603"/>
    <s v="WILLIAMS Thomas"/>
    <m/>
    <s v="True"/>
    <x v="0"/>
    <n v="1512.05"/>
    <m/>
    <m/>
  </r>
  <r>
    <x v="8"/>
    <n v="4190220"/>
    <x v="3"/>
    <x v="48"/>
    <x v="0"/>
    <n v="1"/>
    <n v="12159"/>
    <s v="SILET I  10%"/>
    <m/>
    <s v="19, Rue Achille Viadieu"/>
    <s v="Demande n°3250"/>
    <s v="Lot n°08 0085 3603"/>
    <s v="WILLIAMS Thomas"/>
    <m/>
    <s v="False"/>
    <x v="1"/>
    <m/>
    <n v="40.5"/>
    <m/>
  </r>
  <r>
    <x v="8"/>
    <n v="4190220"/>
    <x v="3"/>
    <x v="48"/>
    <x v="2"/>
    <n v="7.5"/>
    <n v="12159"/>
    <s v="SILET I  10%"/>
    <m/>
    <s v="19, Rue Achille Viadieu"/>
    <s v="Demande n°3250"/>
    <s v="Lot n°08 0085 3603"/>
    <s v="WILLIAMS Thomas"/>
    <m/>
    <s v="False"/>
    <x v="1"/>
    <m/>
    <n v="303.75"/>
    <m/>
  </r>
  <r>
    <x v="8"/>
    <n v="4190220"/>
    <x v="3"/>
    <x v="48"/>
    <x v="7"/>
    <n v="7.5"/>
    <n v="12159"/>
    <s v="SILET I  10%"/>
    <m/>
    <s v="19, Rue Achille Viadieu"/>
    <s v="Demande n°3250"/>
    <s v="Lot n°08 0085 3603"/>
    <s v="WILLIAMS Thomas"/>
    <m/>
    <s v="False"/>
    <x v="1"/>
    <m/>
    <n v="303.75"/>
    <m/>
  </r>
  <r>
    <x v="8"/>
    <n v="4190220"/>
    <x v="1"/>
    <x v="48"/>
    <x v="26"/>
    <n v="2"/>
    <n v="12159"/>
    <s v="SILET I  10%"/>
    <m/>
    <s v="19, Rue Achille Viadieu"/>
    <s v="Demande n°3250"/>
    <s v="Lot n°08 0085 3603"/>
    <s v="WILLIAMS Thomas"/>
    <m/>
    <s v="False"/>
    <x v="1"/>
    <m/>
    <n v="58"/>
    <m/>
  </r>
  <r>
    <x v="8"/>
    <n v="4190220"/>
    <x v="4"/>
    <x v="48"/>
    <x v="3"/>
    <m/>
    <n v="12159"/>
    <s v="SILET I  10%"/>
    <m/>
    <s v="19, Rue Achille Viadieu"/>
    <s v="Demande n°3250"/>
    <s v="Lot n°08 0085 3603"/>
    <s v="WILLIAMS Thomas"/>
    <m/>
    <s v="False"/>
    <x v="1"/>
    <m/>
    <n v="668.59"/>
    <m/>
  </r>
  <r>
    <x v="8"/>
    <n v="4190221"/>
    <x v="51"/>
    <x v="49"/>
    <x v="0"/>
    <m/>
    <m/>
    <s v="NEXITY Toulouse Carnot 10%"/>
    <s v="AMELIA"/>
    <s v="22&amp;24,Allée du Béarnais"/>
    <s v="INT4291778"/>
    <m/>
    <s v="DEDIEU Charles"/>
    <m/>
    <s v="True"/>
    <x v="0"/>
    <n v="115.01"/>
    <m/>
    <m/>
  </r>
  <r>
    <x v="8"/>
    <n v="4190221"/>
    <x v="3"/>
    <x v="49"/>
    <x v="0"/>
    <n v="1"/>
    <m/>
    <s v="NEXITY Toulouse Carnot 10%"/>
    <s v="AMELIA"/>
    <s v="22&amp;24,Allée du Béarnais"/>
    <s v="INT4291778"/>
    <m/>
    <s v="DEDIEU Charles"/>
    <m/>
    <s v="False"/>
    <x v="1"/>
    <m/>
    <n v="44.55"/>
    <m/>
  </r>
  <r>
    <x v="8"/>
    <n v="4190221"/>
    <x v="1"/>
    <x v="49"/>
    <x v="0"/>
    <n v="2"/>
    <m/>
    <s v="NEXITY Toulouse Carnot 10%"/>
    <s v="AMELIA"/>
    <s v="22&amp;24,Allée du Béarnais"/>
    <s v="INT4291778"/>
    <m/>
    <s v="DEDIEU Charles"/>
    <m/>
    <s v="False"/>
    <x v="1"/>
    <m/>
    <n v="60"/>
    <m/>
  </r>
  <r>
    <x v="8"/>
    <n v="4190222"/>
    <x v="5"/>
    <x v="50"/>
    <x v="0"/>
    <m/>
    <m/>
    <s v="SOGEM 10%"/>
    <s v="Résidence FONTAINES DE LARREY"/>
    <s v="14, Place de Bologne"/>
    <m/>
    <m/>
    <s v="FOURNIE Brigitte"/>
    <m/>
    <s v="True"/>
    <x v="0"/>
    <n v="83.5"/>
    <m/>
    <m/>
  </r>
  <r>
    <x v="8"/>
    <n v="4190222"/>
    <x v="3"/>
    <x v="50"/>
    <x v="0"/>
    <n v="1"/>
    <m/>
    <s v="SOGEM 10%"/>
    <s v="Résidence FONTAINES DE LARREY"/>
    <s v="14, Place de Bologne"/>
    <m/>
    <m/>
    <s v="FOURNIE Brigitte"/>
    <m/>
    <s v="False"/>
    <x v="1"/>
    <m/>
    <n v="44.55"/>
    <m/>
  </r>
  <r>
    <x v="8"/>
    <n v="4190222"/>
    <x v="1"/>
    <x v="50"/>
    <x v="0"/>
    <n v="1"/>
    <m/>
    <s v="SOGEM 10%"/>
    <s v="Résidence FONTAINES DE LARREY"/>
    <s v="14, Place de Bologne"/>
    <m/>
    <m/>
    <s v="FOURNIE Brigitte"/>
    <m/>
    <s v="False"/>
    <x v="1"/>
    <m/>
    <n v="31.36"/>
    <m/>
  </r>
  <r>
    <x v="8"/>
    <n v="4190223"/>
    <x v="5"/>
    <x v="51"/>
    <x v="0"/>
    <m/>
    <m/>
    <s v="SOGEM 10%"/>
    <m/>
    <s v="10, Rue du Pont Montaudran"/>
    <m/>
    <m/>
    <s v="LEMAISTRE François"/>
    <m/>
    <s v="True"/>
    <x v="0"/>
    <n v="170.15"/>
    <m/>
    <m/>
  </r>
  <r>
    <x v="8"/>
    <n v="4190223"/>
    <x v="3"/>
    <x v="51"/>
    <x v="0"/>
    <n v="1.5"/>
    <m/>
    <s v="SOGEM 10%"/>
    <m/>
    <s v="10, Rue du Pont Montaudran"/>
    <m/>
    <m/>
    <s v="LEMAISTRE François"/>
    <m/>
    <s v="False"/>
    <x v="1"/>
    <m/>
    <n v="66"/>
    <m/>
  </r>
  <r>
    <x v="8"/>
    <n v="4190223"/>
    <x v="1"/>
    <x v="51"/>
    <x v="0"/>
    <n v="1"/>
    <m/>
    <s v="SOGEM 10%"/>
    <m/>
    <s v="10, Rue du Pont Montaudran"/>
    <m/>
    <m/>
    <s v="LEMAISTRE François"/>
    <m/>
    <s v="False"/>
    <x v="1"/>
    <m/>
    <n v="32.04"/>
    <m/>
  </r>
  <r>
    <x v="8"/>
    <n v="4190223"/>
    <x v="4"/>
    <x v="51"/>
    <x v="3"/>
    <m/>
    <m/>
    <s v="SOGEM 10%"/>
    <m/>
    <s v="10, Rue du Pont Montaudran"/>
    <m/>
    <m/>
    <s v="LEMAISTRE François"/>
    <m/>
    <s v="False"/>
    <x v="1"/>
    <m/>
    <n v="56.64"/>
    <m/>
  </r>
  <r>
    <x v="8"/>
    <n v="4190224"/>
    <x v="40"/>
    <x v="52"/>
    <x v="4"/>
    <m/>
    <n v="12218"/>
    <s v="PROMOPYRENE 10%"/>
    <s v="0051 -2/4 CERDAGNE"/>
    <s v="6, Allée de la Cerdagne"/>
    <m/>
    <m/>
    <s v="BAZOLA Charlotte"/>
    <m/>
    <s v="True"/>
    <x v="0"/>
    <n v="258.43"/>
    <m/>
    <m/>
  </r>
  <r>
    <x v="8"/>
    <n v="4190224"/>
    <x v="3"/>
    <x v="52"/>
    <x v="4"/>
    <n v="4"/>
    <n v="12218"/>
    <s v="PROMOPYRENE 10%"/>
    <s v="0051 -2/4 CERDAGNE"/>
    <s v="6, Allée de la Cerdagne"/>
    <m/>
    <m/>
    <s v="BAZOLA Charlotte"/>
    <m/>
    <s v="False"/>
    <x v="1"/>
    <m/>
    <n v="166"/>
    <m/>
  </r>
  <r>
    <x v="8"/>
    <n v="4190224"/>
    <x v="1"/>
    <x v="52"/>
    <x v="4"/>
    <n v="1"/>
    <n v="12218"/>
    <s v="PROMOPYRENE 10%"/>
    <s v="0051 -2/4 CERDAGNE"/>
    <s v="6, Allée de la Cerdagne"/>
    <m/>
    <m/>
    <s v="BAZOLA Charlotte"/>
    <m/>
    <s v="False"/>
    <x v="1"/>
    <m/>
    <n v="30"/>
    <m/>
  </r>
  <r>
    <x v="8"/>
    <n v="4190224"/>
    <x v="4"/>
    <x v="52"/>
    <x v="3"/>
    <m/>
    <n v="12218"/>
    <s v="PROMOPYRENE 10%"/>
    <s v="0051 -2/4 CERDAGNE"/>
    <s v="6, Allée de la Cerdagne"/>
    <m/>
    <m/>
    <s v="BAZOLA Charlotte"/>
    <m/>
    <s v="False"/>
    <x v="1"/>
    <m/>
    <n v="38.94"/>
    <m/>
  </r>
  <r>
    <x v="8"/>
    <n v="4190225"/>
    <x v="52"/>
    <x v="53"/>
    <x v="5"/>
    <m/>
    <n v="12197"/>
    <s v="SERRES Yvette 10%"/>
    <m/>
    <s v="15, Rue Lascrosses"/>
    <m/>
    <m/>
    <s v="SERRES Yvette"/>
    <m/>
    <s v="True"/>
    <x v="0"/>
    <n v="1064.95"/>
    <m/>
    <m/>
  </r>
  <r>
    <x v="8"/>
    <n v="4190225"/>
    <x v="3"/>
    <x v="53"/>
    <x v="0"/>
    <n v="1"/>
    <n v="12197"/>
    <s v="SERRES Yvette 10%"/>
    <m/>
    <s v="15, Rue Lascrosses"/>
    <m/>
    <m/>
    <s v="SERRES Yvette"/>
    <m/>
    <s v="False"/>
    <x v="1"/>
    <m/>
    <n v="40"/>
    <m/>
  </r>
  <r>
    <x v="8"/>
    <n v="4190225"/>
    <x v="3"/>
    <x v="53"/>
    <x v="4"/>
    <n v="13"/>
    <n v="12197"/>
    <s v="SERRES Yvette 10%"/>
    <m/>
    <s v="15, Rue Lascrosses"/>
    <m/>
    <m/>
    <s v="SERRES Yvette"/>
    <m/>
    <s v="False"/>
    <x v="1"/>
    <m/>
    <n v="520"/>
    <m/>
  </r>
  <r>
    <x v="8"/>
    <n v="4190225"/>
    <x v="1"/>
    <x v="53"/>
    <x v="5"/>
    <n v="2"/>
    <n v="12197"/>
    <s v="SERRES Yvette 10%"/>
    <m/>
    <s v="15, Rue Lascrosses"/>
    <m/>
    <m/>
    <s v="SERRES Yvette"/>
    <m/>
    <s v="False"/>
    <x v="1"/>
    <m/>
    <n v="58"/>
    <m/>
  </r>
  <r>
    <x v="8"/>
    <n v="4190225"/>
    <x v="4"/>
    <x v="53"/>
    <x v="3"/>
    <m/>
    <n v="12197"/>
    <s v="SERRES Yvette 10%"/>
    <m/>
    <s v="15, Rue Lascrosses"/>
    <m/>
    <m/>
    <s v="SERRES Yvette"/>
    <m/>
    <s v="False"/>
    <x v="1"/>
    <m/>
    <n v="350.14"/>
    <m/>
  </r>
  <r>
    <x v="8"/>
    <n v="4190226"/>
    <x v="53"/>
    <x v="54"/>
    <x v="27"/>
    <m/>
    <n v="12264"/>
    <s v="FRANCOIS Martine 10%"/>
    <m/>
    <s v="3, Rue Albert Many"/>
    <m/>
    <m/>
    <s v="FRANCOIS Martine"/>
    <m/>
    <s v="True"/>
    <x v="0"/>
    <n v="1000"/>
    <m/>
    <m/>
  </r>
  <r>
    <x v="8"/>
    <n v="4190226"/>
    <x v="3"/>
    <x v="54"/>
    <x v="12"/>
    <n v="4"/>
    <n v="12264"/>
    <s v="FRANCOIS Martine 10%"/>
    <m/>
    <s v="3, Rue Albert Many"/>
    <m/>
    <m/>
    <s v="FRANCOIS Martine"/>
    <m/>
    <s v="False"/>
    <x v="1"/>
    <m/>
    <n v="164"/>
    <m/>
  </r>
  <r>
    <x v="8"/>
    <n v="4190226"/>
    <x v="3"/>
    <x v="54"/>
    <x v="10"/>
    <n v="1"/>
    <n v="12264"/>
    <s v="FRANCOIS Martine 10%"/>
    <m/>
    <s v="3, Rue Albert Many"/>
    <m/>
    <m/>
    <s v="FRANCOIS Martine"/>
    <m/>
    <s v="False"/>
    <x v="1"/>
    <m/>
    <n v="41"/>
    <m/>
  </r>
  <r>
    <x v="8"/>
    <n v="4190226"/>
    <x v="1"/>
    <x v="54"/>
    <x v="27"/>
    <n v="1"/>
    <n v="12264"/>
    <s v="FRANCOIS Martine 10%"/>
    <m/>
    <s v="3, Rue Albert Many"/>
    <m/>
    <m/>
    <s v="FRANCOIS Martine"/>
    <m/>
    <s v="False"/>
    <x v="1"/>
    <m/>
    <n v="30"/>
    <m/>
  </r>
  <r>
    <x v="8"/>
    <n v="4190226"/>
    <x v="4"/>
    <x v="54"/>
    <x v="3"/>
    <m/>
    <n v="12264"/>
    <s v="FRANCOIS Martine 10%"/>
    <m/>
    <s v="3, Rue Albert Many"/>
    <m/>
    <m/>
    <s v="FRANCOIS Martine"/>
    <m/>
    <s v="False"/>
    <x v="1"/>
    <m/>
    <n v="674.09"/>
    <m/>
  </r>
  <r>
    <x v="8"/>
    <n v="4190236"/>
    <x v="36"/>
    <x v="55"/>
    <x v="4"/>
    <m/>
    <m/>
    <s v="APSYS 20%"/>
    <m/>
    <s v="36, Rue Raymond Grimaud"/>
    <m/>
    <m/>
    <s v="MAYER Sylvie"/>
    <m/>
    <s v="True"/>
    <x v="4"/>
    <n v="89.46"/>
    <m/>
    <m/>
  </r>
  <r>
    <x v="8"/>
    <n v="4190236"/>
    <x v="26"/>
    <x v="55"/>
    <x v="4"/>
    <n v="1"/>
    <m/>
    <s v="APSYS 20%"/>
    <m/>
    <s v="36, Rue Raymond Grimaud"/>
    <m/>
    <m/>
    <s v="MAYER Sylvie"/>
    <m/>
    <s v="False"/>
    <x v="1"/>
    <m/>
    <n v="44.55"/>
    <m/>
  </r>
  <r>
    <x v="8"/>
    <n v="4190236"/>
    <x v="23"/>
    <x v="55"/>
    <x v="4"/>
    <n v="1"/>
    <m/>
    <s v="APSYS 20%"/>
    <m/>
    <s v="36, Rue Raymond Grimaud"/>
    <m/>
    <m/>
    <s v="MAYER Sylvie"/>
    <m/>
    <s v="False"/>
    <x v="1"/>
    <m/>
    <n v="30"/>
    <m/>
  </r>
  <r>
    <x v="8"/>
    <n v="4190237"/>
    <x v="51"/>
    <x v="56"/>
    <x v="0"/>
    <m/>
    <m/>
    <s v="NEXITY Toulouse Carnot 10%"/>
    <s v="MINIMES BOURBAKI"/>
    <s v="4, Rue Claire Cazelles"/>
    <s v="INT4230137"/>
    <s v="MONTOLOIX-ABADIE"/>
    <s v="DEDIEU Charles"/>
    <m/>
    <s v="True"/>
    <x v="0"/>
    <n v="82.01"/>
    <m/>
    <m/>
  </r>
  <r>
    <x v="8"/>
    <n v="4190237"/>
    <x v="3"/>
    <x v="56"/>
    <x v="0"/>
    <n v="1"/>
    <m/>
    <s v="NEXITY Toulouse Carnot 10%"/>
    <s v="MINIMES BOURBAKI"/>
    <s v="4, Rue Claire Cazelles"/>
    <s v="INT4230137"/>
    <s v="MONTOLOIX-ABADIE"/>
    <s v="DEDIEU Charles"/>
    <m/>
    <s v="False"/>
    <x v="1"/>
    <m/>
    <n v="44.55"/>
    <m/>
  </r>
  <r>
    <x v="8"/>
    <n v="4190237"/>
    <x v="1"/>
    <x v="56"/>
    <x v="0"/>
    <n v="1"/>
    <m/>
    <s v="NEXITY Toulouse Carnot 10%"/>
    <s v="MINIMES BOURBAKI"/>
    <s v="4, Rue Claire Cazelles"/>
    <s v="INT4230137"/>
    <s v="MONTOLOIX-ABADIE"/>
    <s v="DEDIEU Charles"/>
    <m/>
    <s v="False"/>
    <x v="1"/>
    <m/>
    <n v="30"/>
    <m/>
  </r>
  <r>
    <x v="8"/>
    <n v="4190238"/>
    <x v="51"/>
    <x v="57"/>
    <x v="0"/>
    <m/>
    <m/>
    <s v="NEXITY Toulouse Carnot 10%"/>
    <m/>
    <s v="14, Rue Edouard Manet"/>
    <s v="INT4327804"/>
    <s v="MME SANNAC"/>
    <s v="DEDIEU Charles"/>
    <m/>
    <s v="True"/>
    <x v="0"/>
    <n v="120.45"/>
    <m/>
    <m/>
  </r>
  <r>
    <x v="8"/>
    <n v="4190238"/>
    <x v="3"/>
    <x v="57"/>
    <x v="0"/>
    <n v="1.5"/>
    <m/>
    <s v="NEXITY Toulouse Carnot 10%"/>
    <m/>
    <s v="14, Rue Edouard Manet"/>
    <s v="INT4327804"/>
    <s v="MME SANNAC"/>
    <s v="DEDIEU Charles"/>
    <m/>
    <s v="False"/>
    <x v="1"/>
    <m/>
    <n v="66"/>
    <m/>
  </r>
  <r>
    <x v="8"/>
    <n v="4190238"/>
    <x v="1"/>
    <x v="57"/>
    <x v="0"/>
    <n v="1"/>
    <m/>
    <s v="NEXITY Toulouse Carnot 10%"/>
    <m/>
    <s v="14, Rue Edouard Manet"/>
    <s v="INT4327804"/>
    <s v="MME SANNAC"/>
    <s v="DEDIEU Charles"/>
    <m/>
    <s v="False"/>
    <x v="1"/>
    <m/>
    <n v="43.5"/>
    <m/>
  </r>
  <r>
    <x v="8"/>
    <n v="4190239"/>
    <x v="54"/>
    <x v="58"/>
    <x v="12"/>
    <m/>
    <n v="12261"/>
    <s v="STOCK 5,5%"/>
    <m/>
    <s v="3, Place Jean Mermoz"/>
    <m/>
    <m/>
    <s v="STOCK"/>
    <s v="P2 0352"/>
    <s v="True"/>
    <x v="3"/>
    <n v="6978.26"/>
    <m/>
    <m/>
  </r>
  <r>
    <x v="8"/>
    <n v="4190239"/>
    <x v="19"/>
    <x v="58"/>
    <x v="12"/>
    <n v="20"/>
    <n v="12261"/>
    <s v="STOCK 5,5%"/>
    <m/>
    <s v="3, Place Jean Mermoz"/>
    <m/>
    <m/>
    <s v="STOCK"/>
    <s v="P2 0352"/>
    <s v="False"/>
    <x v="1"/>
    <m/>
    <n v="792"/>
    <m/>
  </r>
  <r>
    <x v="8"/>
    <n v="4190239"/>
    <x v="20"/>
    <x v="58"/>
    <x v="12"/>
    <n v="2"/>
    <n v="12261"/>
    <s v="STOCK 5,5%"/>
    <m/>
    <s v="3, Place Jean Mermoz"/>
    <m/>
    <m/>
    <s v="STOCK"/>
    <s v="P2 0352"/>
    <s v="False"/>
    <x v="1"/>
    <m/>
    <n v="58"/>
    <m/>
  </r>
  <r>
    <x v="8"/>
    <n v="4190239"/>
    <x v="21"/>
    <x v="58"/>
    <x v="3"/>
    <m/>
    <n v="12261"/>
    <s v="STOCK 5,5%"/>
    <m/>
    <s v="3, Place Jean Mermoz"/>
    <m/>
    <m/>
    <s v="STOCK"/>
    <s v="P2 0352"/>
    <s v="False"/>
    <x v="1"/>
    <m/>
    <n v="5764.46"/>
    <m/>
  </r>
  <r>
    <x v="8"/>
    <n v="4190240"/>
    <x v="55"/>
    <x v="59"/>
    <x v="0"/>
    <m/>
    <m/>
    <s v="VALLE    10%"/>
    <m/>
    <s v="144, Avenue de Muret"/>
    <m/>
    <s v="Mme BENAMOUR"/>
    <s v="VALLE"/>
    <m/>
    <s v="True"/>
    <x v="0"/>
    <n v="148.01"/>
    <m/>
    <m/>
  </r>
  <r>
    <x v="8"/>
    <n v="4190240"/>
    <x v="3"/>
    <x v="59"/>
    <x v="0"/>
    <n v="1"/>
    <m/>
    <s v="VALLE    10%"/>
    <m/>
    <s v="144, Avenue de Muret"/>
    <m/>
    <s v="Mme BENAMOUR"/>
    <s v="VALLE"/>
    <m/>
    <s v="False"/>
    <x v="1"/>
    <m/>
    <n v="44.55"/>
    <m/>
  </r>
  <r>
    <x v="8"/>
    <n v="4190240"/>
    <x v="1"/>
    <x v="59"/>
    <x v="0"/>
    <n v="1"/>
    <m/>
    <s v="VALLE    10%"/>
    <m/>
    <s v="144, Avenue de Muret"/>
    <m/>
    <s v="Mme BENAMOUR"/>
    <s v="VALLE"/>
    <m/>
    <s v="False"/>
    <x v="1"/>
    <m/>
    <n v="30"/>
    <m/>
  </r>
  <r>
    <x v="8"/>
    <n v="4190240"/>
    <x v="4"/>
    <x v="59"/>
    <x v="3"/>
    <m/>
    <m/>
    <s v="VALLE    10%"/>
    <m/>
    <s v="144, Avenue de Muret"/>
    <m/>
    <s v="Mme BENAMOUR"/>
    <s v="VALLE"/>
    <m/>
    <s v="False"/>
    <x v="1"/>
    <m/>
    <n v="60"/>
    <m/>
  </r>
  <r>
    <x v="8"/>
    <n v="4190241"/>
    <x v="51"/>
    <x v="60"/>
    <x v="0"/>
    <m/>
    <m/>
    <s v="NEXITY Toulouse Carnot 10%"/>
    <s v="MINIMES BOURBAKI"/>
    <s v="8, Rue Claire Cazelles"/>
    <s v="INT4179517"/>
    <m/>
    <s v="DEDIEU Charles"/>
    <m/>
    <s v="True"/>
    <x v="0"/>
    <n v="82.01"/>
    <m/>
    <m/>
  </r>
  <r>
    <x v="8"/>
    <n v="4190241"/>
    <x v="3"/>
    <x v="60"/>
    <x v="0"/>
    <n v="1"/>
    <m/>
    <s v="NEXITY Toulouse Carnot 10%"/>
    <s v="MINIMES BOURBAKI"/>
    <s v="8, Rue Claire Cazelles"/>
    <s v="INT4179517"/>
    <m/>
    <s v="DEDIEU Charles"/>
    <m/>
    <s v="False"/>
    <x v="1"/>
    <m/>
    <n v="44.55"/>
    <m/>
  </r>
  <r>
    <x v="8"/>
    <n v="4190241"/>
    <x v="1"/>
    <x v="60"/>
    <x v="0"/>
    <n v="1"/>
    <m/>
    <s v="NEXITY Toulouse Carnot 10%"/>
    <s v="MINIMES BOURBAKI"/>
    <s v="8, Rue Claire Cazelles"/>
    <s v="INT4179517"/>
    <m/>
    <s v="DEDIEU Charles"/>
    <m/>
    <s v="False"/>
    <x v="1"/>
    <m/>
    <n v="30"/>
    <m/>
  </r>
  <r>
    <x v="9"/>
    <n v="5042"/>
    <x v="56"/>
    <x v="61"/>
    <x v="12"/>
    <m/>
    <m/>
    <s v="RIEDEL Séverine 10%"/>
    <m/>
    <s v="4, Rue de l'Est"/>
    <m/>
    <s v="RIEDEL Séverine"/>
    <s v="RIEDEL Séverine"/>
    <s v="ENT"/>
    <s v="False"/>
    <x v="0"/>
    <n v="80"/>
    <m/>
    <m/>
  </r>
  <r>
    <x v="9"/>
    <n v="5042"/>
    <x v="16"/>
    <x v="17"/>
    <x v="12"/>
    <n v="1"/>
    <m/>
    <s v="Entretien et contrat Chaudière 10%"/>
    <m/>
    <m/>
    <m/>
    <m/>
    <m/>
    <m/>
    <s v="False"/>
    <x v="1"/>
    <m/>
    <n v="42.73"/>
    <m/>
  </r>
  <r>
    <x v="9"/>
    <n v="5042"/>
    <x v="1"/>
    <x v="17"/>
    <x v="12"/>
    <n v="1"/>
    <m/>
    <s v="Déplacement des prestations 10%"/>
    <m/>
    <m/>
    <m/>
    <m/>
    <m/>
    <m/>
    <s v="False"/>
    <x v="1"/>
    <m/>
    <n v="3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C690F4-B4A6-4AE8-A2B2-9139BBDC9F7D}" name="Tableau croisé dynamique2" cacheId="2" applyNumberFormats="0" applyBorderFormats="0" applyFontFormats="0" applyPatternFormats="0" applyAlignmentFormats="0" applyWidthHeightFormats="1" dataCaption="Valeurs" updatedVersion="6" minRefreshableVersion="5" itemPrintTitles="1" createdVersion="6" indent="0" compact="0" compactData="0" multipleFieldFilters="0">
  <location ref="Q14:W303" firstHeaderRow="0" firstDataRow="1" firstDataCol="3"/>
  <pivotFields count="20">
    <pivotField compact="0" numFmtId="15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/>
    <pivotField axis="axisRow" compact="0" outline="0" multipleItemSelectionAllowed="1" showAll="0">
      <items count="58">
        <item x="12"/>
        <item x="27"/>
        <item x="32"/>
        <item x="4"/>
        <item h="1" x="9"/>
        <item h="1" x="49"/>
        <item h="1" x="0"/>
        <item h="1" x="50"/>
        <item h="1" x="45"/>
        <item h="1" x="35"/>
        <item h="1" x="46"/>
        <item h="1" x="7"/>
        <item h="1" x="6"/>
        <item h="1" x="2"/>
        <item h="1" x="29"/>
        <item h="1" x="53"/>
        <item h="1" x="33"/>
        <item h="1" x="42"/>
        <item h="1" x="41"/>
        <item h="1" x="14"/>
        <item h="1" x="8"/>
        <item h="1" x="39"/>
        <item h="1" x="43"/>
        <item h="1" x="51"/>
        <item h="1" x="40"/>
        <item h="1" x="56"/>
        <item h="1" x="13"/>
        <item h="1" x="52"/>
        <item h="1" x="28"/>
        <item h="1" x="34"/>
        <item h="1" x="5"/>
        <item h="1" x="15"/>
        <item h="1" x="24"/>
        <item h="1" x="55"/>
        <item h="1" x="48"/>
        <item h="1" x="37"/>
        <item h="1" x="47"/>
        <item h="1" x="36"/>
        <item h="1" x="25"/>
        <item h="1" x="44"/>
        <item h="1" x="22"/>
        <item h="1" x="38"/>
        <item h="1" x="30"/>
        <item h="1" x="18"/>
        <item h="1" x="54"/>
        <item x="19"/>
        <item x="16"/>
        <item x="3"/>
        <item x="26"/>
        <item x="17"/>
        <item x="21"/>
        <item x="10"/>
        <item x="31"/>
        <item x="20"/>
        <item x="23"/>
        <item x="1"/>
        <item x="11"/>
        <item t="default"/>
      </items>
    </pivotField>
    <pivotField axis="axisRow" compact="0" outline="0" showAll="0">
      <items count="63">
        <item x="17"/>
        <item x="20"/>
        <item x="6"/>
        <item x="1"/>
        <item x="39"/>
        <item x="40"/>
        <item x="33"/>
        <item x="21"/>
        <item x="24"/>
        <item x="15"/>
        <item x="60"/>
        <item x="53"/>
        <item x="7"/>
        <item x="18"/>
        <item x="16"/>
        <item x="12"/>
        <item x="46"/>
        <item x="14"/>
        <item x="48"/>
        <item x="13"/>
        <item x="30"/>
        <item x="23"/>
        <item x="10"/>
        <item x="38"/>
        <item x="56"/>
        <item x="19"/>
        <item x="26"/>
        <item x="22"/>
        <item x="11"/>
        <item x="52"/>
        <item x="8"/>
        <item x="35"/>
        <item x="0"/>
        <item x="2"/>
        <item x="9"/>
        <item x="36"/>
        <item x="34"/>
        <item x="49"/>
        <item x="5"/>
        <item x="3"/>
        <item x="4"/>
        <item x="41"/>
        <item x="27"/>
        <item x="28"/>
        <item x="29"/>
        <item x="44"/>
        <item x="37"/>
        <item x="51"/>
        <item x="55"/>
        <item x="31"/>
        <item x="25"/>
        <item x="50"/>
        <item x="32"/>
        <item x="45"/>
        <item x="47"/>
        <item x="59"/>
        <item x="58"/>
        <item x="54"/>
        <item x="43"/>
        <item x="57"/>
        <item x="42"/>
        <item x="61"/>
        <item t="default"/>
      </items>
    </pivotField>
    <pivotField axis="axisRow" compact="0" outline="0" showAll="0">
      <items count="29">
        <item x="2"/>
        <item x="8"/>
        <item x="23"/>
        <item x="14"/>
        <item x="7"/>
        <item x="18"/>
        <item x="0"/>
        <item x="1"/>
        <item x="26"/>
        <item x="6"/>
        <item x="15"/>
        <item x="13"/>
        <item x="5"/>
        <item x="11"/>
        <item x="16"/>
        <item x="20"/>
        <item x="25"/>
        <item x="17"/>
        <item x="21"/>
        <item x="10"/>
        <item x="9"/>
        <item x="12"/>
        <item x="24"/>
        <item x="27"/>
        <item x="4"/>
        <item x="19"/>
        <item x="22"/>
        <item x="3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>
      <items count="6">
        <item x="2"/>
        <item x="0"/>
        <item x="4"/>
        <item x="3"/>
        <item x="1"/>
        <item t="default"/>
      </items>
    </pivotField>
    <pivotField dataField="1" compact="0" outline="0" showAll="0"/>
    <pivotField dataField="1" compact="0" outline="0" showAll="0"/>
    <pivotField compact="0" outline="0" showAll="0"/>
    <pivotField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3">
    <field x="4"/>
    <field x="2"/>
    <field x="3"/>
  </rowFields>
  <rowItems count="289">
    <i>
      <x/>
      <x v="47"/>
      <x v="2"/>
    </i>
    <i r="2">
      <x v="3"/>
    </i>
    <i r="2">
      <x v="13"/>
    </i>
    <i r="2">
      <x v="16"/>
    </i>
    <i r="2">
      <x v="18"/>
    </i>
    <i r="2">
      <x v="31"/>
    </i>
    <i r="2">
      <x v="34"/>
    </i>
    <i r="2">
      <x v="35"/>
    </i>
    <i r="2">
      <x v="36"/>
    </i>
    <i r="2">
      <x v="50"/>
    </i>
    <i r="2">
      <x v="52"/>
    </i>
    <i r="2">
      <x v="60"/>
    </i>
    <i t="default" r="1">
      <x v="47"/>
    </i>
    <i r="1">
      <x v="52"/>
      <x v="8"/>
    </i>
    <i t="default" r="1">
      <x v="52"/>
    </i>
    <i r="1">
      <x v="53"/>
      <x v="8"/>
    </i>
    <i t="default" r="1">
      <x v="53"/>
    </i>
    <i r="1">
      <x v="55"/>
      <x v="50"/>
    </i>
    <i r="2">
      <x v="52"/>
    </i>
    <i r="2">
      <x v="60"/>
    </i>
    <i t="default" r="1">
      <x v="55"/>
    </i>
    <i t="default">
      <x/>
    </i>
    <i>
      <x v="1"/>
      <x v="47"/>
      <x v="30"/>
    </i>
    <i t="default" r="1">
      <x v="47"/>
    </i>
    <i r="1">
      <x v="55"/>
      <x v="30"/>
    </i>
    <i t="default" r="1">
      <x v="55"/>
    </i>
    <i t="default">
      <x v="1"/>
    </i>
    <i>
      <x v="2"/>
      <x v="55"/>
      <x v="31"/>
    </i>
    <i r="2">
      <x v="36"/>
    </i>
    <i t="default" r="1">
      <x v="55"/>
    </i>
    <i t="default">
      <x v="2"/>
    </i>
    <i>
      <x v="3"/>
      <x v="55"/>
      <x v="13"/>
    </i>
    <i r="2">
      <x v="34"/>
    </i>
    <i t="default" r="1">
      <x v="55"/>
    </i>
    <i t="default">
      <x v="3"/>
    </i>
    <i>
      <x v="4"/>
      <x v="47"/>
      <x v="6"/>
    </i>
    <i r="2">
      <x v="7"/>
    </i>
    <i r="2">
      <x v="12"/>
    </i>
    <i r="2">
      <x v="15"/>
    </i>
    <i r="2">
      <x v="18"/>
    </i>
    <i r="2">
      <x v="21"/>
    </i>
    <i r="2">
      <x v="28"/>
    </i>
    <i r="2">
      <x v="31"/>
    </i>
    <i r="2">
      <x v="36"/>
    </i>
    <i r="2">
      <x v="45"/>
    </i>
    <i r="2">
      <x v="49"/>
    </i>
    <i r="2">
      <x v="54"/>
    </i>
    <i t="default" r="1">
      <x v="47"/>
    </i>
    <i r="1">
      <x v="48"/>
      <x v="27"/>
    </i>
    <i t="default" r="1">
      <x v="48"/>
    </i>
    <i r="1">
      <x v="55"/>
      <x v="49"/>
    </i>
    <i r="2">
      <x v="54"/>
    </i>
    <i t="default" r="1">
      <x v="55"/>
    </i>
    <i t="default">
      <x v="4"/>
    </i>
    <i>
      <x v="5"/>
      <x v="55"/>
      <x v="7"/>
    </i>
    <i t="default" r="1">
      <x v="55"/>
    </i>
    <i t="default">
      <x v="5"/>
    </i>
    <i>
      <x v="6"/>
      <x v="47"/>
      <x/>
    </i>
    <i r="2">
      <x v="2"/>
    </i>
    <i r="2">
      <x v="3"/>
    </i>
    <i r="2">
      <x v="7"/>
    </i>
    <i r="2">
      <x v="10"/>
    </i>
    <i r="2">
      <x v="11"/>
    </i>
    <i r="2">
      <x v="12"/>
    </i>
    <i r="2">
      <x v="15"/>
    </i>
    <i r="2">
      <x v="16"/>
    </i>
    <i r="2">
      <x v="18"/>
    </i>
    <i r="2">
      <x v="24"/>
    </i>
    <i r="2">
      <x v="33"/>
    </i>
    <i r="2">
      <x v="37"/>
    </i>
    <i r="2">
      <x v="38"/>
    </i>
    <i r="2">
      <x v="40"/>
    </i>
    <i r="2">
      <x v="47"/>
    </i>
    <i r="2">
      <x v="51"/>
    </i>
    <i r="2">
      <x v="55"/>
    </i>
    <i r="2">
      <x v="59"/>
    </i>
    <i t="default" r="1">
      <x v="47"/>
    </i>
    <i r="1">
      <x v="48"/>
      <x v="25"/>
    </i>
    <i t="default" r="1">
      <x v="48"/>
    </i>
    <i r="1">
      <x v="55"/>
      <x v="10"/>
    </i>
    <i r="2">
      <x v="24"/>
    </i>
    <i r="2">
      <x v="32"/>
    </i>
    <i r="2">
      <x v="33"/>
    </i>
    <i r="2">
      <x v="37"/>
    </i>
    <i r="2">
      <x v="40"/>
    </i>
    <i r="2">
      <x v="47"/>
    </i>
    <i r="2">
      <x v="51"/>
    </i>
    <i r="2">
      <x v="55"/>
    </i>
    <i r="2">
      <x v="59"/>
    </i>
    <i t="default" r="1">
      <x v="55"/>
    </i>
    <i t="default">
      <x v="6"/>
    </i>
    <i>
      <x v="7"/>
      <x v="55"/>
      <x v="2"/>
    </i>
    <i r="2">
      <x v="3"/>
    </i>
    <i r="2">
      <x v="16"/>
    </i>
    <i t="default" r="1">
      <x v="55"/>
    </i>
    <i t="default">
      <x v="7"/>
    </i>
    <i>
      <x v="8"/>
      <x v="55"/>
      <x v="18"/>
    </i>
    <i t="default" r="1">
      <x v="55"/>
    </i>
    <i t="default">
      <x v="8"/>
    </i>
    <i>
      <x v="9"/>
      <x v="55"/>
      <x v="12"/>
    </i>
    <i t="default" r="1">
      <x v="55"/>
    </i>
    <i t="default">
      <x v="9"/>
    </i>
    <i>
      <x v="10"/>
      <x v="54"/>
      <x v="25"/>
    </i>
    <i t="default" r="1">
      <x v="54"/>
    </i>
    <i t="default">
      <x v="10"/>
    </i>
    <i>
      <x v="11"/>
      <x v="55"/>
      <x v="14"/>
    </i>
    <i t="default" r="1">
      <x v="55"/>
    </i>
    <i t="default">
      <x v="11"/>
    </i>
    <i>
      <x v="12"/>
      <x v="55"/>
      <x v="11"/>
    </i>
    <i r="2">
      <x v="38"/>
    </i>
    <i t="default" r="1">
      <x v="55"/>
    </i>
    <i t="default">
      <x v="12"/>
    </i>
    <i>
      <x v="13"/>
      <x v="55"/>
      <x v="15"/>
    </i>
    <i t="default" r="1">
      <x v="55"/>
    </i>
    <i t="default">
      <x v="13"/>
    </i>
    <i>
      <x v="14"/>
      <x v="47"/>
      <x v="6"/>
    </i>
    <i r="2">
      <x v="21"/>
    </i>
    <i r="2">
      <x v="23"/>
    </i>
    <i r="2">
      <x v="26"/>
    </i>
    <i r="2">
      <x v="45"/>
    </i>
    <i t="default" r="1">
      <x v="47"/>
    </i>
    <i r="1">
      <x v="48"/>
      <x v="1"/>
    </i>
    <i r="2">
      <x v="25"/>
    </i>
    <i r="2">
      <x v="43"/>
    </i>
    <i r="2">
      <x v="44"/>
    </i>
    <i r="2">
      <x v="58"/>
    </i>
    <i t="default" r="1">
      <x v="48"/>
    </i>
    <i r="1">
      <x v="54"/>
      <x v="43"/>
    </i>
    <i r="2">
      <x v="44"/>
    </i>
    <i r="2">
      <x v="58"/>
    </i>
    <i t="default" r="1">
      <x v="54"/>
    </i>
    <i t="default">
      <x v="14"/>
    </i>
    <i>
      <x v="15"/>
      <x v="55"/>
      <x v="6"/>
    </i>
    <i r="2">
      <x v="21"/>
    </i>
    <i t="default" r="1">
      <x v="55"/>
    </i>
    <i t="default">
      <x v="15"/>
    </i>
    <i>
      <x v="16"/>
      <x v="55"/>
      <x v="45"/>
    </i>
    <i t="default" r="1">
      <x v="55"/>
    </i>
    <i t="default">
      <x v="16"/>
    </i>
    <i>
      <x v="17"/>
      <x v="54"/>
      <x v="1"/>
    </i>
    <i t="default" r="1">
      <x v="54"/>
    </i>
    <i r="1">
      <x v="55"/>
      <x v="23"/>
    </i>
    <i t="default" r="1">
      <x v="55"/>
    </i>
    <i t="default">
      <x v="17"/>
    </i>
    <i>
      <x v="18"/>
      <x v="55"/>
      <x v="26"/>
    </i>
    <i t="default" r="1">
      <x v="55"/>
    </i>
    <i t="default">
      <x v="18"/>
    </i>
    <i>
      <x v="19"/>
      <x v="47"/>
      <x v="5"/>
    </i>
    <i r="2">
      <x v="13"/>
    </i>
    <i r="2">
      <x v="23"/>
    </i>
    <i r="2">
      <x v="28"/>
    </i>
    <i r="2">
      <x v="34"/>
    </i>
    <i r="2">
      <x v="41"/>
    </i>
    <i r="2">
      <x v="42"/>
    </i>
    <i r="2">
      <x v="45"/>
    </i>
    <i r="2">
      <x v="46"/>
    </i>
    <i r="2">
      <x v="57"/>
    </i>
    <i t="default" r="1">
      <x v="47"/>
    </i>
    <i r="1">
      <x v="48"/>
      <x v="1"/>
    </i>
    <i t="default" r="1">
      <x v="48"/>
    </i>
    <i r="1">
      <x v="55"/>
      <x v="5"/>
    </i>
    <i r="2">
      <x v="41"/>
    </i>
    <i r="2">
      <x v="42"/>
    </i>
    <i r="2">
      <x v="46"/>
    </i>
    <i t="default" r="1">
      <x v="55"/>
    </i>
    <i t="default">
      <x v="19"/>
    </i>
    <i>
      <x v="20"/>
      <x v="55"/>
      <x v="28"/>
    </i>
    <i t="default" r="1">
      <x v="55"/>
    </i>
    <i t="default">
      <x v="20"/>
    </i>
    <i>
      <x v="21"/>
      <x v="45"/>
      <x v="9"/>
    </i>
    <i r="2">
      <x v="56"/>
    </i>
    <i t="default" r="1">
      <x v="45"/>
    </i>
    <i r="1">
      <x v="46"/>
      <x/>
    </i>
    <i r="2">
      <x v="17"/>
    </i>
    <i t="default" r="1">
      <x v="46"/>
    </i>
    <i r="1">
      <x v="47"/>
      <x v="14"/>
    </i>
    <i r="2">
      <x v="19"/>
    </i>
    <i r="2">
      <x v="26"/>
    </i>
    <i r="2">
      <x v="35"/>
    </i>
    <i r="2">
      <x v="53"/>
    </i>
    <i r="2">
      <x v="57"/>
    </i>
    <i t="default" r="1">
      <x v="47"/>
    </i>
    <i r="1">
      <x v="53"/>
      <x v="9"/>
    </i>
    <i r="2">
      <x v="56"/>
    </i>
    <i t="default" r="1">
      <x v="53"/>
    </i>
    <i r="1">
      <x v="54"/>
      <x v="9"/>
    </i>
    <i t="default" r="1">
      <x v="54"/>
    </i>
    <i r="1">
      <x v="55"/>
      <x/>
    </i>
    <i r="2">
      <x v="17"/>
    </i>
    <i r="2">
      <x v="19"/>
    </i>
    <i r="2">
      <x v="53"/>
    </i>
    <i t="default" r="1">
      <x v="55"/>
    </i>
    <i t="default">
      <x v="21"/>
    </i>
    <i>
      <x v="22"/>
      <x v="55"/>
      <x v="35"/>
    </i>
    <i t="default" r="1">
      <x v="55"/>
    </i>
    <i t="default">
      <x v="22"/>
    </i>
    <i>
      <x v="23"/>
      <x v="55"/>
      <x v="57"/>
    </i>
    <i t="default" r="1">
      <x v="55"/>
    </i>
    <i t="default">
      <x v="23"/>
    </i>
    <i>
      <x v="24"/>
      <x v="47"/>
      <x v="7"/>
    </i>
    <i r="2">
      <x v="11"/>
    </i>
    <i r="2">
      <x v="12"/>
    </i>
    <i r="2">
      <x v="15"/>
    </i>
    <i r="2">
      <x v="29"/>
    </i>
    <i r="2">
      <x v="38"/>
    </i>
    <i r="2">
      <x v="39"/>
    </i>
    <i t="default" r="1">
      <x v="47"/>
    </i>
    <i r="1">
      <x v="48"/>
      <x v="4"/>
    </i>
    <i r="2">
      <x v="27"/>
    </i>
    <i r="2">
      <x v="48"/>
    </i>
    <i t="default" r="1">
      <x v="48"/>
    </i>
    <i r="1">
      <x v="51"/>
      <x v="22"/>
    </i>
    <i t="default" r="1">
      <x v="51"/>
    </i>
    <i r="1">
      <x v="54"/>
      <x v="4"/>
    </i>
    <i r="2">
      <x v="48"/>
    </i>
    <i t="default" r="1">
      <x v="54"/>
    </i>
    <i r="1">
      <x v="55"/>
      <x v="29"/>
    </i>
    <i r="2">
      <x v="39"/>
    </i>
    <i t="default" r="1">
      <x v="55"/>
    </i>
    <i r="1">
      <x v="56"/>
      <x v="22"/>
    </i>
    <i t="default" r="1">
      <x v="56"/>
    </i>
    <i t="default">
      <x v="24"/>
    </i>
    <i>
      <x v="25"/>
      <x v="54"/>
      <x v="27"/>
    </i>
    <i t="default" r="1">
      <x v="54"/>
    </i>
    <i r="1">
      <x v="55"/>
      <x v="7"/>
    </i>
    <i t="default" r="1">
      <x v="55"/>
    </i>
    <i t="default">
      <x v="25"/>
    </i>
    <i>
      <x v="26"/>
      <x v="48"/>
      <x v="20"/>
    </i>
    <i t="default" r="1">
      <x v="48"/>
    </i>
    <i r="1">
      <x v="54"/>
      <x v="20"/>
    </i>
    <i t="default" r="1">
      <x v="54"/>
    </i>
    <i t="default">
      <x v="26"/>
    </i>
    <i>
      <x v="27"/>
      <x/>
      <x v="22"/>
    </i>
    <i t="default" r="1">
      <x/>
    </i>
    <i r="1">
      <x v="1"/>
      <x v="1"/>
    </i>
    <i r="2">
      <x v="4"/>
    </i>
    <i r="2">
      <x v="20"/>
    </i>
    <i r="2">
      <x v="25"/>
    </i>
    <i r="2">
      <x v="27"/>
    </i>
    <i r="2">
      <x v="44"/>
    </i>
    <i t="default" r="1">
      <x v="1"/>
    </i>
    <i r="1">
      <x v="2"/>
      <x v="8"/>
    </i>
    <i t="default" r="1">
      <x v="2"/>
    </i>
    <i r="1">
      <x v="3"/>
      <x v="2"/>
    </i>
    <i r="2">
      <x v="3"/>
    </i>
    <i r="2">
      <x v="5"/>
    </i>
    <i r="2">
      <x v="6"/>
    </i>
    <i r="2">
      <x v="7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8"/>
    </i>
    <i r="2">
      <x v="19"/>
    </i>
    <i r="2">
      <x v="21"/>
    </i>
    <i r="2">
      <x v="23"/>
    </i>
    <i r="2">
      <x v="26"/>
    </i>
    <i r="2">
      <x v="28"/>
    </i>
    <i r="2">
      <x v="29"/>
    </i>
    <i r="2">
      <x v="30"/>
    </i>
    <i r="2">
      <x v="31"/>
    </i>
    <i r="2">
      <x v="34"/>
    </i>
    <i r="2">
      <x v="35"/>
    </i>
    <i r="2">
      <x v="36"/>
    </i>
    <i r="2">
      <x v="38"/>
    </i>
    <i r="2">
      <x v="39"/>
    </i>
    <i r="2">
      <x v="40"/>
    </i>
    <i r="2">
      <x v="41"/>
    </i>
    <i r="2">
      <x v="42"/>
    </i>
    <i r="2">
      <x v="45"/>
    </i>
    <i r="2">
      <x v="46"/>
    </i>
    <i r="2">
      <x v="47"/>
    </i>
    <i r="2">
      <x v="49"/>
    </i>
    <i r="2">
      <x v="50"/>
    </i>
    <i r="2">
      <x v="52"/>
    </i>
    <i r="2">
      <x v="54"/>
    </i>
    <i r="2">
      <x v="55"/>
    </i>
    <i r="2">
      <x v="57"/>
    </i>
    <i r="2">
      <x v="60"/>
    </i>
    <i t="default" r="1">
      <x v="3"/>
    </i>
    <i r="1">
      <x v="49"/>
      <x v="17"/>
    </i>
    <i t="default" r="1">
      <x v="49"/>
    </i>
    <i r="1">
      <x v="50"/>
      <x v="9"/>
    </i>
    <i r="2">
      <x v="56"/>
    </i>
    <i t="default" r="1">
      <x v="50"/>
    </i>
    <i t="default">
      <x v="27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VA " fld="15" baseField="3" baseItem="0" numFmtId="10"/>
    <dataField name="Temp " fld="5" baseField="4" baseItem="27" numFmtId="4"/>
    <dataField name="Débit " fld="16" baseField="2" baseItem="0" numFmtId="4"/>
    <dataField name="Crédit " fld="17" baseField="2" baseItem="0" numFmtId="4"/>
  </dataFields>
  <formats count="4">
    <format dxfId="9">
      <pivotArea field="4" type="button" dataOnly="0" labelOnly="1" outline="0" axis="axisRow" fieldPosition="0"/>
    </format>
    <format dxfId="8">
      <pivotArea field="2" type="button" dataOnly="0" labelOnly="1" outline="0" axis="axisRow" fieldPosition="1"/>
    </format>
    <format dxfId="7">
      <pivotArea field="3" type="button" dataOnly="0" labelOnly="1" outline="0" axis="axisRow" fieldPosition="2"/>
    </format>
    <format dxfId="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dateBetween" evalOrder="-1" id="54" name="Jour">
      <autoFilter ref="A1">
        <filterColumn colId="0">
          <customFilters and="1">
            <customFilter operator="greaterThanOrEqual" val="43556"/>
            <customFilter operator="lessThanOrEqual" val="4358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A752306-24BD-465D-95CD-7E6DDFD74C6B}" name="Tableau croisé dynamique1" cacheId="2" applyNumberFormats="0" applyBorderFormats="0" applyFontFormats="0" applyPatternFormats="0" applyAlignmentFormats="0" applyWidthHeightFormats="1" dataCaption="Valeurs" updatedVersion="6" minRefreshableVersion="5" itemPrintTitles="1" createdVersion="6" indent="0" compact="0" compactData="0" multipleFieldFilters="0">
  <location ref="I14:M209" firstHeaderRow="0" firstDataRow="1" firstDataCol="2" rowPageCount="1" colPageCount="1"/>
  <pivotFields count="20">
    <pivotField compact="0" numFmtId="15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/>
    <pivotField axis="axisPage" compact="0" outline="0" multipleItemSelectionAllowed="1" showAll="0">
      <items count="58">
        <item x="12"/>
        <item x="27"/>
        <item x="32"/>
        <item x="4"/>
        <item h="1" x="9"/>
        <item h="1" x="49"/>
        <item h="1" x="0"/>
        <item h="1" x="50"/>
        <item h="1" x="45"/>
        <item h="1" x="35"/>
        <item h="1" x="46"/>
        <item h="1" x="7"/>
        <item h="1" x="6"/>
        <item h="1" x="2"/>
        <item h="1" x="29"/>
        <item h="1" x="53"/>
        <item h="1" x="33"/>
        <item h="1" x="42"/>
        <item h="1" x="41"/>
        <item h="1" x="14"/>
        <item h="1" x="8"/>
        <item h="1" x="39"/>
        <item h="1" x="43"/>
        <item h="1" x="51"/>
        <item h="1" x="40"/>
        <item h="1" x="56"/>
        <item h="1" x="13"/>
        <item h="1" x="52"/>
        <item h="1" x="28"/>
        <item h="1" x="34"/>
        <item h="1" x="5"/>
        <item h="1" x="15"/>
        <item h="1" x="24"/>
        <item h="1" x="55"/>
        <item h="1" x="48"/>
        <item h="1" x="37"/>
        <item h="1" x="47"/>
        <item h="1" x="36"/>
        <item h="1" x="25"/>
        <item h="1" x="44"/>
        <item h="1" x="22"/>
        <item h="1" x="38"/>
        <item h="1" x="30"/>
        <item h="1" x="18"/>
        <item h="1" x="54"/>
        <item x="19"/>
        <item x="16"/>
        <item x="3"/>
        <item x="26"/>
        <item x="17"/>
        <item x="21"/>
        <item x="10"/>
        <item x="31"/>
        <item x="20"/>
        <item x="23"/>
        <item x="1"/>
        <item x="11"/>
        <item t="default"/>
      </items>
    </pivotField>
    <pivotField axis="axisRow" compact="0" outline="0" showAll="0">
      <items count="63">
        <item x="17"/>
        <item x="20"/>
        <item x="6"/>
        <item x="1"/>
        <item x="39"/>
        <item x="40"/>
        <item x="33"/>
        <item x="21"/>
        <item x="24"/>
        <item x="15"/>
        <item x="60"/>
        <item x="53"/>
        <item x="7"/>
        <item x="18"/>
        <item x="16"/>
        <item x="12"/>
        <item x="46"/>
        <item x="14"/>
        <item x="48"/>
        <item x="13"/>
        <item x="30"/>
        <item x="23"/>
        <item x="10"/>
        <item x="38"/>
        <item x="56"/>
        <item x="19"/>
        <item x="26"/>
        <item x="22"/>
        <item x="11"/>
        <item x="52"/>
        <item x="8"/>
        <item x="35"/>
        <item x="0"/>
        <item x="2"/>
        <item x="9"/>
        <item x="36"/>
        <item x="34"/>
        <item x="49"/>
        <item x="5"/>
        <item x="3"/>
        <item x="4"/>
        <item x="41"/>
        <item x="27"/>
        <item x="28"/>
        <item x="29"/>
        <item x="44"/>
        <item x="37"/>
        <item x="51"/>
        <item x="55"/>
        <item x="31"/>
        <item x="25"/>
        <item x="50"/>
        <item x="32"/>
        <item x="45"/>
        <item x="47"/>
        <item x="59"/>
        <item x="58"/>
        <item x="54"/>
        <item x="43"/>
        <item x="57"/>
        <item x="42"/>
        <item x="61"/>
        <item t="default"/>
      </items>
    </pivotField>
    <pivotField axis="axisRow" compact="0" outline="0" showAll="0">
      <items count="29">
        <item x="2"/>
        <item x="8"/>
        <item x="23"/>
        <item x="14"/>
        <item x="7"/>
        <item x="18"/>
        <item x="0"/>
        <item x="1"/>
        <item x="26"/>
        <item x="6"/>
        <item x="15"/>
        <item x="13"/>
        <item x="5"/>
        <item x="11"/>
        <item x="16"/>
        <item x="20"/>
        <item x="25"/>
        <item x="17"/>
        <item x="21"/>
        <item x="10"/>
        <item x="9"/>
        <item x="12"/>
        <item x="24"/>
        <item x="27"/>
        <item x="4"/>
        <item x="19"/>
        <item x="22"/>
        <item x="3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6">
        <item x="2"/>
        <item x="0"/>
        <item x="4"/>
        <item x="3"/>
        <item x="1"/>
        <item t="default"/>
      </items>
    </pivotField>
    <pivotField dataField="1" compact="0" outline="0" showAll="0"/>
    <pivotField dataField="1" compact="0" outline="0" showAll="0"/>
    <pivotField compact="0" outline="0" showAll="0"/>
    <pivotField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4"/>
    <field x="3"/>
  </rowFields>
  <rowItems count="195">
    <i>
      <x/>
      <x v="2"/>
    </i>
    <i r="1">
      <x v="3"/>
    </i>
    <i r="1">
      <x v="8"/>
    </i>
    <i r="1">
      <x v="13"/>
    </i>
    <i r="1">
      <x v="16"/>
    </i>
    <i r="1">
      <x v="18"/>
    </i>
    <i r="1">
      <x v="31"/>
    </i>
    <i r="1">
      <x v="34"/>
    </i>
    <i r="1">
      <x v="35"/>
    </i>
    <i r="1">
      <x v="36"/>
    </i>
    <i r="1">
      <x v="50"/>
    </i>
    <i r="1">
      <x v="52"/>
    </i>
    <i r="1">
      <x v="60"/>
    </i>
    <i t="default">
      <x/>
    </i>
    <i>
      <x v="1"/>
      <x v="30"/>
    </i>
    <i t="default">
      <x v="1"/>
    </i>
    <i>
      <x v="2"/>
      <x v="31"/>
    </i>
    <i r="1">
      <x v="36"/>
    </i>
    <i t="default">
      <x v="2"/>
    </i>
    <i>
      <x v="3"/>
      <x v="13"/>
    </i>
    <i r="1">
      <x v="34"/>
    </i>
    <i t="default">
      <x v="3"/>
    </i>
    <i>
      <x v="4"/>
      <x v="6"/>
    </i>
    <i r="1">
      <x v="7"/>
    </i>
    <i r="1">
      <x v="12"/>
    </i>
    <i r="1">
      <x v="15"/>
    </i>
    <i r="1">
      <x v="18"/>
    </i>
    <i r="1">
      <x v="21"/>
    </i>
    <i r="1">
      <x v="27"/>
    </i>
    <i r="1">
      <x v="28"/>
    </i>
    <i r="1">
      <x v="31"/>
    </i>
    <i r="1">
      <x v="36"/>
    </i>
    <i r="1">
      <x v="45"/>
    </i>
    <i r="1">
      <x v="49"/>
    </i>
    <i r="1">
      <x v="54"/>
    </i>
    <i t="default">
      <x v="4"/>
    </i>
    <i>
      <x v="5"/>
      <x v="7"/>
    </i>
    <i t="default">
      <x v="5"/>
    </i>
    <i>
      <x v="6"/>
      <x/>
    </i>
    <i r="1">
      <x v="2"/>
    </i>
    <i r="1">
      <x v="3"/>
    </i>
    <i r="1">
      <x v="7"/>
    </i>
    <i r="1">
      <x v="10"/>
    </i>
    <i r="1">
      <x v="11"/>
    </i>
    <i r="1">
      <x v="12"/>
    </i>
    <i r="1">
      <x v="15"/>
    </i>
    <i r="1">
      <x v="16"/>
    </i>
    <i r="1">
      <x v="18"/>
    </i>
    <i r="1">
      <x v="24"/>
    </i>
    <i r="1">
      <x v="25"/>
    </i>
    <i r="1">
      <x v="32"/>
    </i>
    <i r="1">
      <x v="33"/>
    </i>
    <i r="1">
      <x v="37"/>
    </i>
    <i r="1">
      <x v="38"/>
    </i>
    <i r="1">
      <x v="40"/>
    </i>
    <i r="1">
      <x v="47"/>
    </i>
    <i r="1">
      <x v="51"/>
    </i>
    <i r="1">
      <x v="55"/>
    </i>
    <i r="1">
      <x v="59"/>
    </i>
    <i t="default">
      <x v="6"/>
    </i>
    <i>
      <x v="7"/>
      <x v="2"/>
    </i>
    <i r="1">
      <x v="3"/>
    </i>
    <i r="1">
      <x v="16"/>
    </i>
    <i t="default">
      <x v="7"/>
    </i>
    <i>
      <x v="8"/>
      <x v="18"/>
    </i>
    <i t="default">
      <x v="8"/>
    </i>
    <i>
      <x v="9"/>
      <x v="12"/>
    </i>
    <i t="default">
      <x v="9"/>
    </i>
    <i>
      <x v="10"/>
      <x v="25"/>
    </i>
    <i t="default">
      <x v="10"/>
    </i>
    <i>
      <x v="11"/>
      <x v="14"/>
    </i>
    <i t="default">
      <x v="11"/>
    </i>
    <i>
      <x v="12"/>
      <x v="11"/>
    </i>
    <i r="1">
      <x v="38"/>
    </i>
    <i t="default">
      <x v="12"/>
    </i>
    <i>
      <x v="13"/>
      <x v="15"/>
    </i>
    <i t="default">
      <x v="13"/>
    </i>
    <i>
      <x v="14"/>
      <x v="1"/>
    </i>
    <i r="1">
      <x v="6"/>
    </i>
    <i r="1">
      <x v="21"/>
    </i>
    <i r="1">
      <x v="23"/>
    </i>
    <i r="1">
      <x v="25"/>
    </i>
    <i r="1">
      <x v="26"/>
    </i>
    <i r="1">
      <x v="43"/>
    </i>
    <i r="1">
      <x v="44"/>
    </i>
    <i r="1">
      <x v="45"/>
    </i>
    <i r="1">
      <x v="58"/>
    </i>
    <i t="default">
      <x v="14"/>
    </i>
    <i>
      <x v="15"/>
      <x v="6"/>
    </i>
    <i r="1">
      <x v="21"/>
    </i>
    <i t="default">
      <x v="15"/>
    </i>
    <i>
      <x v="16"/>
      <x v="45"/>
    </i>
    <i t="default">
      <x v="16"/>
    </i>
    <i>
      <x v="17"/>
      <x v="1"/>
    </i>
    <i r="1">
      <x v="23"/>
    </i>
    <i t="default">
      <x v="17"/>
    </i>
    <i>
      <x v="18"/>
      <x v="26"/>
    </i>
    <i t="default">
      <x v="18"/>
    </i>
    <i>
      <x v="19"/>
      <x v="1"/>
    </i>
    <i r="1">
      <x v="5"/>
    </i>
    <i r="1">
      <x v="13"/>
    </i>
    <i r="1">
      <x v="23"/>
    </i>
    <i r="1">
      <x v="28"/>
    </i>
    <i r="1">
      <x v="34"/>
    </i>
    <i r="1">
      <x v="41"/>
    </i>
    <i r="1">
      <x v="42"/>
    </i>
    <i r="1">
      <x v="45"/>
    </i>
    <i r="1">
      <x v="46"/>
    </i>
    <i r="1">
      <x v="57"/>
    </i>
    <i t="default">
      <x v="19"/>
    </i>
    <i>
      <x v="20"/>
      <x v="28"/>
    </i>
    <i t="default">
      <x v="20"/>
    </i>
    <i>
      <x v="21"/>
      <x/>
    </i>
    <i r="1">
      <x v="9"/>
    </i>
    <i r="1">
      <x v="14"/>
    </i>
    <i r="1">
      <x v="17"/>
    </i>
    <i r="1">
      <x v="19"/>
    </i>
    <i r="1">
      <x v="26"/>
    </i>
    <i r="1">
      <x v="35"/>
    </i>
    <i r="1">
      <x v="53"/>
    </i>
    <i r="1">
      <x v="56"/>
    </i>
    <i r="1">
      <x v="57"/>
    </i>
    <i t="default">
      <x v="21"/>
    </i>
    <i>
      <x v="22"/>
      <x v="35"/>
    </i>
    <i t="default">
      <x v="22"/>
    </i>
    <i>
      <x v="23"/>
      <x v="57"/>
    </i>
    <i t="default">
      <x v="23"/>
    </i>
    <i>
      <x v="24"/>
      <x v="4"/>
    </i>
    <i r="1">
      <x v="7"/>
    </i>
    <i r="1">
      <x v="11"/>
    </i>
    <i r="1">
      <x v="12"/>
    </i>
    <i r="1">
      <x v="15"/>
    </i>
    <i r="1">
      <x v="22"/>
    </i>
    <i r="1">
      <x v="27"/>
    </i>
    <i r="1">
      <x v="29"/>
    </i>
    <i r="1">
      <x v="38"/>
    </i>
    <i r="1">
      <x v="39"/>
    </i>
    <i r="1">
      <x v="48"/>
    </i>
    <i t="default">
      <x v="24"/>
    </i>
    <i>
      <x v="25"/>
      <x v="7"/>
    </i>
    <i r="1">
      <x v="27"/>
    </i>
    <i t="default">
      <x v="25"/>
    </i>
    <i>
      <x v="26"/>
      <x v="20"/>
    </i>
    <i t="default">
      <x v="26"/>
    </i>
    <i>
      <x v="27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4"/>
    </i>
    <i r="1">
      <x v="35"/>
    </i>
    <i r="1">
      <x v="36"/>
    </i>
    <i r="1">
      <x v="38"/>
    </i>
    <i r="1">
      <x v="39"/>
    </i>
    <i r="1">
      <x v="40"/>
    </i>
    <i r="1">
      <x v="41"/>
    </i>
    <i r="1">
      <x v="42"/>
    </i>
    <i r="1">
      <x v="44"/>
    </i>
    <i r="1">
      <x v="45"/>
    </i>
    <i r="1">
      <x v="46"/>
    </i>
    <i r="1">
      <x v="47"/>
    </i>
    <i r="1">
      <x v="49"/>
    </i>
    <i r="1">
      <x v="50"/>
    </i>
    <i r="1">
      <x v="52"/>
    </i>
    <i r="1">
      <x v="54"/>
    </i>
    <i r="1">
      <x v="55"/>
    </i>
    <i r="1">
      <x v="56"/>
    </i>
    <i r="1">
      <x v="57"/>
    </i>
    <i r="1">
      <x v="60"/>
    </i>
    <i t="default">
      <x v="27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2" hier="-1"/>
  </pageFields>
  <dataFields count="3">
    <dataField name="Temp " fld="5" baseField="3" baseItem="2" numFmtId="4"/>
    <dataField name="Débit " fld="16" baseField="4" baseItem="0" numFmtId="4"/>
    <dataField name="Crédit " fld="17" baseField="4" baseItem="0" numFmtId="4"/>
  </dataFields>
  <formats count="3">
    <format dxfId="5">
      <pivotArea field="4" type="button" dataOnly="0" labelOnly="1" outline="0" axis="axisRow" fieldPosition="0"/>
    </format>
    <format dxfId="4">
      <pivotArea field="3" type="button" dataOnly="0" labelOnly="1" outline="0" axis="axisRow" fieldPosition="1"/>
    </format>
    <format dxfId="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dateBetween" evalOrder="-1" id="54" name="Jour">
      <autoFilter ref="A1">
        <filterColumn colId="0">
          <customFilters and="1">
            <customFilter operator="greaterThanOrEqual" val="43556"/>
            <customFilter operator="lessThanOrEqual" val="4358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D614DA4-0802-49BF-A02D-0475FD7D3C44}" name="Tableau croisé dynamique10" cacheId="2" applyNumberFormats="0" applyBorderFormats="0" applyFontFormats="0" applyPatternFormats="0" applyAlignmentFormats="0" applyWidthHeightFormats="1" dataCaption="Valeurs" updatedVersion="6" minRefreshableVersion="5" itemPrintTitles="1" createdVersion="6" indent="0" compact="0" compactData="0" multipleFieldFilters="0">
  <location ref="A14:E242" firstHeaderRow="0" firstDataRow="1" firstDataCol="2" rowPageCount="1" colPageCount="1"/>
  <pivotFields count="20">
    <pivotField compact="0" numFmtId="15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/>
    <pivotField axis="axisPage" compact="0" outline="0" multipleItemSelectionAllowed="1" showAll="0">
      <items count="58">
        <item x="12"/>
        <item x="27"/>
        <item x="32"/>
        <item x="4"/>
        <item h="1" x="9"/>
        <item h="1" x="49"/>
        <item h="1" x="0"/>
        <item h="1" x="50"/>
        <item h="1" x="45"/>
        <item h="1" x="35"/>
        <item h="1" x="46"/>
        <item h="1" x="7"/>
        <item h="1" x="6"/>
        <item h="1" x="2"/>
        <item h="1" x="29"/>
        <item h="1" x="53"/>
        <item h="1" x="33"/>
        <item h="1" x="42"/>
        <item h="1" x="41"/>
        <item h="1" x="14"/>
        <item h="1" x="8"/>
        <item h="1" x="39"/>
        <item h="1" x="43"/>
        <item h="1" x="51"/>
        <item h="1" x="40"/>
        <item h="1" x="56"/>
        <item h="1" x="13"/>
        <item h="1" x="52"/>
        <item h="1" x="28"/>
        <item h="1" x="34"/>
        <item h="1" x="5"/>
        <item h="1" x="15"/>
        <item h="1" x="24"/>
        <item h="1" x="55"/>
        <item h="1" x="48"/>
        <item h="1" x="37"/>
        <item h="1" x="47"/>
        <item h="1" x="36"/>
        <item h="1" x="25"/>
        <item h="1" x="44"/>
        <item h="1" x="22"/>
        <item h="1" x="38"/>
        <item h="1" x="30"/>
        <item h="1" x="18"/>
        <item h="1" x="54"/>
        <item x="19"/>
        <item x="16"/>
        <item x="3"/>
        <item x="26"/>
        <item x="17"/>
        <item x="21"/>
        <item x="10"/>
        <item x="31"/>
        <item x="20"/>
        <item x="23"/>
        <item x="1"/>
        <item x="11"/>
        <item t="default"/>
      </items>
    </pivotField>
    <pivotField axis="axisRow" compact="0" outline="0" showAll="0">
      <items count="63">
        <item x="17"/>
        <item x="20"/>
        <item x="6"/>
        <item x="1"/>
        <item x="39"/>
        <item x="40"/>
        <item x="33"/>
        <item x="21"/>
        <item x="24"/>
        <item x="15"/>
        <item x="60"/>
        <item x="53"/>
        <item x="7"/>
        <item x="18"/>
        <item x="16"/>
        <item x="12"/>
        <item x="46"/>
        <item x="14"/>
        <item x="48"/>
        <item x="13"/>
        <item x="30"/>
        <item x="23"/>
        <item x="10"/>
        <item x="38"/>
        <item x="56"/>
        <item x="19"/>
        <item x="26"/>
        <item x="22"/>
        <item x="11"/>
        <item x="52"/>
        <item x="8"/>
        <item x="35"/>
        <item x="0"/>
        <item x="2"/>
        <item x="9"/>
        <item x="36"/>
        <item x="34"/>
        <item x="49"/>
        <item x="5"/>
        <item x="3"/>
        <item x="4"/>
        <item x="41"/>
        <item x="27"/>
        <item x="28"/>
        <item x="29"/>
        <item x="44"/>
        <item x="37"/>
        <item x="51"/>
        <item x="55"/>
        <item x="31"/>
        <item x="25"/>
        <item x="50"/>
        <item x="32"/>
        <item x="45"/>
        <item x="47"/>
        <item x="59"/>
        <item x="58"/>
        <item x="54"/>
        <item x="43"/>
        <item x="57"/>
        <item x="42"/>
        <item x="61"/>
        <item t="default"/>
      </items>
    </pivotField>
    <pivotField axis="axisRow" compact="0" outline="0" showAll="0">
      <items count="29">
        <item x="2"/>
        <item x="8"/>
        <item x="23"/>
        <item x="14"/>
        <item x="7"/>
        <item x="18"/>
        <item x="0"/>
        <item x="1"/>
        <item x="26"/>
        <item x="6"/>
        <item x="15"/>
        <item x="13"/>
        <item x="5"/>
        <item x="11"/>
        <item x="16"/>
        <item x="20"/>
        <item x="25"/>
        <item x="17"/>
        <item x="21"/>
        <item x="10"/>
        <item x="9"/>
        <item x="12"/>
        <item x="24"/>
        <item x="27"/>
        <item x="4"/>
        <item x="19"/>
        <item x="22"/>
        <item x="3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6">
        <item x="2"/>
        <item x="0"/>
        <item x="4"/>
        <item x="3"/>
        <item x="1"/>
        <item t="default"/>
      </items>
    </pivotField>
    <pivotField dataField="1" compact="0" outline="0" showAll="0"/>
    <pivotField dataField="1" compact="0" outline="0" showAll="0"/>
    <pivotField compact="0" outline="0" showAll="0"/>
    <pivotField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3"/>
    <field x="4"/>
  </rowFields>
  <rowItems count="228">
    <i>
      <x/>
      <x v="6"/>
    </i>
    <i r="1">
      <x v="21"/>
    </i>
    <i t="default">
      <x/>
    </i>
    <i>
      <x v="1"/>
      <x v="14"/>
    </i>
    <i r="1">
      <x v="17"/>
    </i>
    <i r="1">
      <x v="19"/>
    </i>
    <i r="1">
      <x v="27"/>
    </i>
    <i t="default">
      <x v="1"/>
    </i>
    <i>
      <x v="2"/>
      <x/>
    </i>
    <i r="1">
      <x v="6"/>
    </i>
    <i r="1">
      <x v="7"/>
    </i>
    <i r="1">
      <x v="27"/>
    </i>
    <i t="default">
      <x v="2"/>
    </i>
    <i>
      <x v="3"/>
      <x/>
    </i>
    <i r="1">
      <x v="6"/>
    </i>
    <i r="1">
      <x v="7"/>
    </i>
    <i r="1">
      <x v="27"/>
    </i>
    <i t="default">
      <x v="3"/>
    </i>
    <i>
      <x v="4"/>
      <x v="24"/>
    </i>
    <i r="1">
      <x v="27"/>
    </i>
    <i t="default">
      <x v="4"/>
    </i>
    <i>
      <x v="5"/>
      <x v="19"/>
    </i>
    <i r="1">
      <x v="27"/>
    </i>
    <i t="default">
      <x v="5"/>
    </i>
    <i>
      <x v="6"/>
      <x v="4"/>
    </i>
    <i r="1">
      <x v="14"/>
    </i>
    <i r="1">
      <x v="15"/>
    </i>
    <i r="1">
      <x v="27"/>
    </i>
    <i t="default">
      <x v="6"/>
    </i>
    <i>
      <x v="7"/>
      <x v="4"/>
    </i>
    <i r="1">
      <x v="5"/>
    </i>
    <i r="1">
      <x v="6"/>
    </i>
    <i r="1">
      <x v="24"/>
    </i>
    <i r="1">
      <x v="25"/>
    </i>
    <i r="1">
      <x v="27"/>
    </i>
    <i t="default">
      <x v="7"/>
    </i>
    <i>
      <x v="8"/>
      <x/>
    </i>
    <i r="1">
      <x v="27"/>
    </i>
    <i t="default">
      <x v="8"/>
    </i>
    <i>
      <x v="9"/>
      <x v="21"/>
    </i>
    <i r="1">
      <x v="27"/>
    </i>
    <i t="default">
      <x v="9"/>
    </i>
    <i>
      <x v="10"/>
      <x v="6"/>
    </i>
    <i t="default">
      <x v="10"/>
    </i>
    <i>
      <x v="11"/>
      <x v="6"/>
    </i>
    <i r="1">
      <x v="12"/>
    </i>
    <i r="1">
      <x v="24"/>
    </i>
    <i r="1">
      <x v="27"/>
    </i>
    <i t="default">
      <x v="11"/>
    </i>
    <i>
      <x v="12"/>
      <x v="4"/>
    </i>
    <i r="1">
      <x v="6"/>
    </i>
    <i r="1">
      <x v="9"/>
    </i>
    <i r="1">
      <x v="24"/>
    </i>
    <i r="1">
      <x v="27"/>
    </i>
    <i t="default">
      <x v="12"/>
    </i>
    <i>
      <x v="13"/>
      <x/>
    </i>
    <i r="1">
      <x v="3"/>
    </i>
    <i r="1">
      <x v="19"/>
    </i>
    <i r="1">
      <x v="27"/>
    </i>
    <i t="default">
      <x v="13"/>
    </i>
    <i>
      <x v="14"/>
      <x v="11"/>
    </i>
    <i r="1">
      <x v="21"/>
    </i>
    <i r="1">
      <x v="27"/>
    </i>
    <i t="default">
      <x v="14"/>
    </i>
    <i>
      <x v="15"/>
      <x v="4"/>
    </i>
    <i r="1">
      <x v="6"/>
    </i>
    <i r="1">
      <x v="13"/>
    </i>
    <i r="1">
      <x v="24"/>
    </i>
    <i r="1">
      <x v="27"/>
    </i>
    <i t="default">
      <x v="15"/>
    </i>
    <i>
      <x v="16"/>
      <x/>
    </i>
    <i r="1">
      <x v="6"/>
    </i>
    <i r="1">
      <x v="7"/>
    </i>
    <i r="1">
      <x v="27"/>
    </i>
    <i t="default">
      <x v="16"/>
    </i>
    <i>
      <x v="17"/>
      <x v="21"/>
    </i>
    <i r="1">
      <x v="27"/>
    </i>
    <i t="default">
      <x v="17"/>
    </i>
    <i>
      <x v="18"/>
      <x/>
    </i>
    <i r="1">
      <x v="4"/>
    </i>
    <i r="1">
      <x v="6"/>
    </i>
    <i r="1">
      <x v="8"/>
    </i>
    <i r="1">
      <x v="27"/>
    </i>
    <i t="default">
      <x v="18"/>
    </i>
    <i>
      <x v="19"/>
      <x v="21"/>
    </i>
    <i r="1">
      <x v="27"/>
    </i>
    <i t="default">
      <x v="19"/>
    </i>
    <i>
      <x v="20"/>
      <x v="26"/>
    </i>
    <i r="1">
      <x v="27"/>
    </i>
    <i t="default">
      <x v="20"/>
    </i>
    <i>
      <x v="21"/>
      <x v="4"/>
    </i>
    <i r="1">
      <x v="14"/>
    </i>
    <i r="1">
      <x v="15"/>
    </i>
    <i r="1">
      <x v="27"/>
    </i>
    <i t="default">
      <x v="21"/>
    </i>
    <i>
      <x v="22"/>
      <x v="24"/>
    </i>
    <i r="1">
      <x v="27"/>
    </i>
    <i t="default">
      <x v="22"/>
    </i>
    <i>
      <x v="23"/>
      <x v="14"/>
    </i>
    <i r="1">
      <x v="17"/>
    </i>
    <i r="1">
      <x v="19"/>
    </i>
    <i r="1">
      <x v="27"/>
    </i>
    <i t="default">
      <x v="23"/>
    </i>
    <i>
      <x v="24"/>
      <x v="6"/>
    </i>
    <i t="default">
      <x v="24"/>
    </i>
    <i>
      <x v="25"/>
      <x v="6"/>
    </i>
    <i r="1">
      <x v="10"/>
    </i>
    <i r="1">
      <x v="14"/>
    </i>
    <i r="1">
      <x v="27"/>
    </i>
    <i t="default">
      <x v="25"/>
    </i>
    <i>
      <x v="26"/>
      <x v="14"/>
    </i>
    <i r="1">
      <x v="18"/>
    </i>
    <i r="1">
      <x v="21"/>
    </i>
    <i r="1">
      <x v="27"/>
    </i>
    <i t="default">
      <x v="26"/>
    </i>
    <i>
      <x v="27"/>
      <x v="4"/>
    </i>
    <i r="1">
      <x v="24"/>
    </i>
    <i r="1">
      <x v="25"/>
    </i>
    <i r="1">
      <x v="27"/>
    </i>
    <i t="default">
      <x v="27"/>
    </i>
    <i>
      <x v="28"/>
      <x v="4"/>
    </i>
    <i r="1">
      <x v="19"/>
    </i>
    <i r="1">
      <x v="20"/>
    </i>
    <i r="1">
      <x v="27"/>
    </i>
    <i t="default">
      <x v="28"/>
    </i>
    <i>
      <x v="29"/>
      <x v="24"/>
    </i>
    <i r="1">
      <x v="27"/>
    </i>
    <i t="default">
      <x v="29"/>
    </i>
    <i>
      <x v="30"/>
      <x v="1"/>
    </i>
    <i r="1">
      <x v="27"/>
    </i>
    <i t="default">
      <x v="30"/>
    </i>
    <i>
      <x v="31"/>
      <x/>
    </i>
    <i r="1">
      <x v="2"/>
    </i>
    <i r="1">
      <x v="4"/>
    </i>
    <i r="1">
      <x v="27"/>
    </i>
    <i t="default">
      <x v="31"/>
    </i>
    <i>
      <x v="32"/>
      <x v="6"/>
    </i>
    <i t="default">
      <x v="32"/>
    </i>
    <i>
      <x v="33"/>
      <x v="6"/>
    </i>
    <i t="default">
      <x v="33"/>
    </i>
    <i>
      <x v="34"/>
      <x/>
    </i>
    <i r="1">
      <x v="3"/>
    </i>
    <i r="1">
      <x v="19"/>
    </i>
    <i r="1">
      <x v="27"/>
    </i>
    <i t="default">
      <x v="34"/>
    </i>
    <i>
      <x v="35"/>
      <x/>
    </i>
    <i r="1">
      <x v="21"/>
    </i>
    <i r="1">
      <x v="22"/>
    </i>
    <i r="1">
      <x v="27"/>
    </i>
    <i t="default">
      <x v="35"/>
    </i>
    <i>
      <x v="36"/>
      <x/>
    </i>
    <i r="1">
      <x v="2"/>
    </i>
    <i r="1">
      <x v="4"/>
    </i>
    <i r="1">
      <x v="27"/>
    </i>
    <i t="default">
      <x v="36"/>
    </i>
    <i>
      <x v="37"/>
      <x v="6"/>
    </i>
    <i t="default">
      <x v="37"/>
    </i>
    <i>
      <x v="38"/>
      <x v="6"/>
    </i>
    <i r="1">
      <x v="12"/>
    </i>
    <i r="1">
      <x v="24"/>
    </i>
    <i r="1">
      <x v="27"/>
    </i>
    <i t="default">
      <x v="38"/>
    </i>
    <i>
      <x v="39"/>
      <x v="24"/>
    </i>
    <i r="1">
      <x v="27"/>
    </i>
    <i t="default">
      <x v="39"/>
    </i>
    <i>
      <x v="40"/>
      <x v="6"/>
    </i>
    <i r="1">
      <x v="27"/>
    </i>
    <i t="default">
      <x v="40"/>
    </i>
    <i>
      <x v="41"/>
      <x v="19"/>
    </i>
    <i r="1">
      <x v="27"/>
    </i>
    <i t="default">
      <x v="41"/>
    </i>
    <i>
      <x v="42"/>
      <x v="19"/>
    </i>
    <i r="1">
      <x v="27"/>
    </i>
    <i t="default">
      <x v="42"/>
    </i>
    <i>
      <x v="43"/>
      <x v="14"/>
    </i>
    <i t="default">
      <x v="43"/>
    </i>
    <i>
      <x v="44"/>
      <x v="14"/>
    </i>
    <i r="1">
      <x v="27"/>
    </i>
    <i t="default">
      <x v="44"/>
    </i>
    <i>
      <x v="45"/>
      <x v="4"/>
    </i>
    <i r="1">
      <x v="14"/>
    </i>
    <i r="1">
      <x v="16"/>
    </i>
    <i r="1">
      <x v="19"/>
    </i>
    <i r="1">
      <x v="27"/>
    </i>
    <i t="default">
      <x v="45"/>
    </i>
    <i>
      <x v="46"/>
      <x v="19"/>
    </i>
    <i r="1">
      <x v="27"/>
    </i>
    <i t="default">
      <x v="46"/>
    </i>
    <i>
      <x v="47"/>
      <x v="6"/>
    </i>
    <i r="1">
      <x v="27"/>
    </i>
    <i t="default">
      <x v="47"/>
    </i>
    <i>
      <x v="48"/>
      <x v="24"/>
    </i>
    <i t="default">
      <x v="48"/>
    </i>
    <i>
      <x v="49"/>
      <x v="4"/>
    </i>
    <i r="1">
      <x v="27"/>
    </i>
    <i t="default">
      <x v="49"/>
    </i>
    <i>
      <x v="50"/>
      <x/>
    </i>
    <i r="1">
      <x v="27"/>
    </i>
    <i t="default">
      <x v="50"/>
    </i>
    <i>
      <x v="51"/>
      <x v="6"/>
    </i>
    <i t="default">
      <x v="51"/>
    </i>
    <i>
      <x v="52"/>
      <x/>
    </i>
    <i r="1">
      <x v="27"/>
    </i>
    <i t="default">
      <x v="52"/>
    </i>
    <i>
      <x v="53"/>
      <x v="21"/>
    </i>
    <i t="default">
      <x v="53"/>
    </i>
    <i>
      <x v="54"/>
      <x v="4"/>
    </i>
    <i r="1">
      <x v="27"/>
    </i>
    <i t="default">
      <x v="54"/>
    </i>
    <i>
      <x v="55"/>
      <x v="6"/>
    </i>
    <i r="1">
      <x v="27"/>
    </i>
    <i t="default">
      <x v="55"/>
    </i>
    <i>
      <x v="56"/>
      <x v="21"/>
    </i>
    <i r="1">
      <x v="27"/>
    </i>
    <i t="default">
      <x v="56"/>
    </i>
    <i>
      <x v="57"/>
      <x v="19"/>
    </i>
    <i r="1">
      <x v="21"/>
    </i>
    <i r="1">
      <x v="23"/>
    </i>
    <i r="1">
      <x v="27"/>
    </i>
    <i t="default">
      <x v="57"/>
    </i>
    <i>
      <x v="58"/>
      <x v="14"/>
    </i>
    <i t="default">
      <x v="58"/>
    </i>
    <i>
      <x v="59"/>
      <x v="6"/>
    </i>
    <i t="default">
      <x v="59"/>
    </i>
    <i>
      <x v="60"/>
      <x/>
    </i>
    <i r="1">
      <x v="27"/>
    </i>
    <i t="default">
      <x v="60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2" hier="-1"/>
  </pageFields>
  <dataFields count="3">
    <dataField name="Temp " fld="5" baseField="3" baseItem="2" numFmtId="4"/>
    <dataField name="Débit " fld="16" baseField="4" baseItem="0" numFmtId="4"/>
    <dataField name="Crédit " fld="17" baseField="4" baseItem="0" numFmtId="4"/>
  </dataFields>
  <formats count="3">
    <format dxfId="2">
      <pivotArea field="3" type="button" dataOnly="0" labelOnly="1" outline="0" axis="axisRow" fieldPosition="0"/>
    </format>
    <format dxfId="1">
      <pivotArea field="4" type="button" dataOnly="0" labelOnly="1" outline="0" axis="axisRow" fieldPosition="1"/>
    </format>
    <format dxfId="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dateBetween" evalOrder="-1" id="54" name="Jour">
      <autoFilter ref="A1">
        <filterColumn colId="0">
          <customFilters and="1">
            <customFilter operator="greaterThanOrEqual" val="43556"/>
            <customFilter operator="lessThanOrEqual" val="4358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S272" totalsRowCount="1" headerRowDxfId="13">
  <autoFilter ref="A1:S271" xr:uid="{00000000-0009-0000-0100-000001000000}"/>
  <tableColumns count="19">
    <tableColumn id="1" xr3:uid="{00000000-0010-0000-0000-000001000000}" name="Jour" totalsRowFunction="sum" dataDxfId="12" totalsRowDxfId="11"/>
    <tableColumn id="2" xr3:uid="{00000000-0010-0000-0000-000002000000}" name="Pièce" totalsRowFunction="sum"/>
    <tableColumn id="3" xr3:uid="{00000000-0010-0000-0000-000003000000}" name="Compte général" totalsRowFunction="sum"/>
    <tableColumn id="4" xr3:uid="{00000000-0010-0000-0000-000004000000}" name="N° de DI" totalsRowFunction="sum"/>
    <tableColumn id="5" xr3:uid="{00000000-0010-0000-0000-000005000000}" name="Tech" totalsRowFunction="sum"/>
    <tableColumn id="6" xr3:uid="{00000000-0010-0000-0000-000006000000}" name="Temp" totalsRowFunction="sum"/>
    <tableColumn id="7" xr3:uid="{00000000-0010-0000-0000-000007000000}" name="N° de DV" totalsRowFunction="sum"/>
    <tableColumn id="8" xr3:uid="{00000000-0010-0000-0000-000008000000}" name="Libellé" totalsRowFunction="sum"/>
    <tableColumn id="9" xr3:uid="{00000000-0010-0000-0000-000009000000}" name="Résidence" totalsRowFunction="sum"/>
    <tableColumn id="10" xr3:uid="{00000000-0010-0000-0000-00000A000000}" name="Adresse" totalsRowFunction="sum"/>
    <tableColumn id="11" xr3:uid="{00000000-0010-0000-0000-00000B000000}" name="Référence" totalsRowFunction="sum"/>
    <tableColumn id="12" xr3:uid="{00000000-0010-0000-0000-00000C000000}" name="Origine client" totalsRowFunction="sum"/>
    <tableColumn id="13" xr3:uid="{00000000-0010-0000-0000-00000D000000}" name="Interlocuteur" totalsRowFunction="sum"/>
    <tableColumn id="14" xr3:uid="{00000000-0010-0000-0000-00000E000000}" name="CE  CH" totalsRowFunction="sum"/>
    <tableColumn id="15" xr3:uid="{00000000-0010-0000-0000-00000F000000}" name="Documents associés" totalsRowFunction="sum"/>
    <tableColumn id="16" xr3:uid="{00000000-0010-0000-0000-000010000000}" name="TVA" totalsRowFunction="average" dataDxfId="10"/>
    <tableColumn id="17" xr3:uid="{00000000-0010-0000-0000-000011000000}" name="Débit" totalsRowFunction="sum"/>
    <tableColumn id="18" xr3:uid="{00000000-0010-0000-0000-000012000000}" name="Crédit" totalsRowFunction="sum"/>
    <tableColumn id="19" xr3:uid="{00000000-0010-0000-0000-000013000000}" name="Lettrage" totalsRowFunction="su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Jour" xr10:uid="{73A9694D-8EDE-4961-B46D-2FEACECEA036}" sourceName="Jour">
  <pivotTables>
    <pivotTable tabId="2" name="Tableau croisé dynamique10"/>
    <pivotTable tabId="2" name="Tableau croisé dynamique1"/>
    <pivotTable tabId="2" name="Tableau croisé dynamique2"/>
  </pivotTables>
  <state minimalRefreshVersion="6" lastRefreshVersion="6" pivotCacheId="1107982758" filterType="dateBetween">
    <selection startDate="2019-04-01T00:00:00" endDate="2019-04-30T00:00:00"/>
    <bounds startDate="2019-01-01T00:00:00" endDate="2020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Jour" xr10:uid="{1BC3F981-E8B6-4AD2-8396-A575B5F7FB20}" cache="ChronologieNative_Jour" caption="Jour" level="2" selectionLevel="2" scrollPosition="2019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11/relationships/timeline" Target="../timelines/timelin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7B609-DD62-48CD-96D3-06AE58029570}">
  <dimension ref="A10:W303"/>
  <sheetViews>
    <sheetView workbookViewId="0">
      <selection activeCell="N16" sqref="N16"/>
    </sheetView>
  </sheetViews>
  <sheetFormatPr baseColWidth="10" defaultRowHeight="15" x14ac:dyDescent="0.25"/>
  <cols>
    <col min="1" max="1" width="15.140625" bestFit="1" customWidth="1"/>
    <col min="2" max="2" width="19.5703125" bestFit="1" customWidth="1"/>
    <col min="3" max="3" width="6.5703125" bestFit="1" customWidth="1"/>
    <col min="4" max="4" width="6.28515625" bestFit="1" customWidth="1"/>
    <col min="5" max="5" width="9" bestFit="1" customWidth="1"/>
    <col min="6" max="7" width="9" customWidth="1"/>
    <col min="8" max="8" width="9" bestFit="1" customWidth="1"/>
    <col min="9" max="9" width="15.140625" bestFit="1" customWidth="1"/>
    <col min="10" max="10" width="21.85546875" bestFit="1" customWidth="1"/>
    <col min="11" max="11" width="6.5703125" bestFit="1" customWidth="1"/>
    <col min="12" max="12" width="6.28515625" bestFit="1" customWidth="1"/>
    <col min="13" max="13" width="9" bestFit="1" customWidth="1"/>
    <col min="17" max="17" width="17.42578125" bestFit="1" customWidth="1"/>
    <col min="18" max="18" width="15.140625" bestFit="1" customWidth="1"/>
    <col min="19" max="19" width="10.42578125" bestFit="1" customWidth="1"/>
    <col min="20" max="20" width="7.140625" bestFit="1" customWidth="1"/>
    <col min="21" max="21" width="8.7109375" customWidth="1"/>
    <col min="22" max="23" width="11.7109375" customWidth="1"/>
  </cols>
  <sheetData>
    <row r="10" spans="1:23" x14ac:dyDescent="0.25">
      <c r="A10" s="9" t="s">
        <v>439</v>
      </c>
      <c r="B10" s="9"/>
      <c r="C10" s="9"/>
      <c r="D10" s="9"/>
      <c r="E10" s="9"/>
      <c r="I10" s="9" t="s">
        <v>440</v>
      </c>
      <c r="J10" s="9"/>
      <c r="K10" s="9"/>
      <c r="L10" s="9"/>
      <c r="M10" s="9"/>
      <c r="Q10" s="9"/>
      <c r="R10" s="9"/>
    </row>
    <row r="11" spans="1:23" x14ac:dyDescent="0.25">
      <c r="A11" s="10"/>
      <c r="B11" s="10"/>
      <c r="C11" s="10"/>
      <c r="D11" s="10"/>
      <c r="E11" s="10"/>
      <c r="I11" s="10"/>
      <c r="J11" s="10"/>
      <c r="K11" s="10"/>
      <c r="L11" s="10"/>
      <c r="M11" s="10"/>
      <c r="Q11" s="10"/>
      <c r="R11" s="10"/>
    </row>
    <row r="12" spans="1:23" x14ac:dyDescent="0.25">
      <c r="A12" s="5" t="s">
        <v>2</v>
      </c>
      <c r="B12" t="s">
        <v>437</v>
      </c>
      <c r="I12" s="5" t="s">
        <v>2</v>
      </c>
      <c r="J12" t="s">
        <v>437</v>
      </c>
    </row>
    <row r="14" spans="1:23" s="7" customFormat="1" x14ac:dyDescent="0.25">
      <c r="A14" s="11" t="s">
        <v>3</v>
      </c>
      <c r="B14" s="11" t="s">
        <v>4</v>
      </c>
      <c r="C14" s="7" t="s">
        <v>375</v>
      </c>
      <c r="D14" s="7" t="s">
        <v>345</v>
      </c>
      <c r="E14" s="7" t="s">
        <v>346</v>
      </c>
      <c r="I14" s="11" t="s">
        <v>4</v>
      </c>
      <c r="J14" s="11" t="s">
        <v>3</v>
      </c>
      <c r="K14" s="7" t="s">
        <v>375</v>
      </c>
      <c r="L14" s="7" t="s">
        <v>345</v>
      </c>
      <c r="M14" s="7" t="s">
        <v>346</v>
      </c>
      <c r="Q14" s="11" t="s">
        <v>4</v>
      </c>
      <c r="R14" s="11" t="s">
        <v>2</v>
      </c>
      <c r="S14" s="11" t="s">
        <v>3</v>
      </c>
      <c r="T14" s="7" t="s">
        <v>438</v>
      </c>
      <c r="U14" s="7" t="s">
        <v>375</v>
      </c>
      <c r="V14" s="7" t="s">
        <v>345</v>
      </c>
      <c r="W14" s="7" t="s">
        <v>346</v>
      </c>
    </row>
    <row r="15" spans="1:23" x14ac:dyDescent="0.25">
      <c r="A15" t="s">
        <v>125</v>
      </c>
      <c r="B15" t="s">
        <v>21</v>
      </c>
      <c r="C15" s="6">
        <v>7</v>
      </c>
      <c r="D15" s="6"/>
      <c r="E15" s="6">
        <v>287</v>
      </c>
      <c r="I15" t="s">
        <v>35</v>
      </c>
      <c r="J15" t="s">
        <v>56</v>
      </c>
      <c r="K15" s="6">
        <v>10</v>
      </c>
      <c r="L15" s="6"/>
      <c r="M15" s="6">
        <v>400</v>
      </c>
      <c r="Q15" t="s">
        <v>35</v>
      </c>
      <c r="R15" t="s">
        <v>34</v>
      </c>
      <c r="S15" t="s">
        <v>56</v>
      </c>
      <c r="T15" s="8"/>
      <c r="U15" s="6">
        <v>10</v>
      </c>
      <c r="V15" s="6"/>
      <c r="W15" s="6">
        <v>400</v>
      </c>
    </row>
    <row r="16" spans="1:23" x14ac:dyDescent="0.25">
      <c r="B16" t="s">
        <v>94</v>
      </c>
      <c r="C16" s="6">
        <v>2</v>
      </c>
      <c r="D16" s="6"/>
      <c r="E16" s="6">
        <v>72.72999999999999</v>
      </c>
      <c r="J16" t="s">
        <v>29</v>
      </c>
      <c r="K16" s="6">
        <v>0.5</v>
      </c>
      <c r="L16" s="6"/>
      <c r="M16" s="6">
        <v>22</v>
      </c>
      <c r="S16" t="s">
        <v>29</v>
      </c>
      <c r="T16" s="8"/>
      <c r="U16" s="6">
        <v>0.5</v>
      </c>
      <c r="V16" s="6"/>
      <c r="W16" s="6">
        <v>22</v>
      </c>
    </row>
    <row r="17" spans="1:23" x14ac:dyDescent="0.25">
      <c r="A17" t="s">
        <v>400</v>
      </c>
      <c r="C17" s="6">
        <v>9</v>
      </c>
      <c r="D17" s="6"/>
      <c r="E17" s="6">
        <v>359.73</v>
      </c>
      <c r="J17" t="s">
        <v>161</v>
      </c>
      <c r="K17" s="6">
        <v>58</v>
      </c>
      <c r="L17" s="6"/>
      <c r="M17" s="6">
        <v>2222</v>
      </c>
      <c r="S17" t="s">
        <v>126</v>
      </c>
      <c r="T17" s="8"/>
      <c r="U17" s="6">
        <v>12</v>
      </c>
      <c r="V17" s="6"/>
      <c r="W17" s="6">
        <v>480</v>
      </c>
    </row>
    <row r="18" spans="1:23" x14ac:dyDescent="0.25">
      <c r="A18" t="s">
        <v>137</v>
      </c>
      <c r="B18" t="s">
        <v>136</v>
      </c>
      <c r="C18" s="6">
        <v>8</v>
      </c>
      <c r="D18" s="6"/>
      <c r="E18" s="6">
        <v>320</v>
      </c>
      <c r="J18" t="s">
        <v>126</v>
      </c>
      <c r="K18" s="6">
        <v>12</v>
      </c>
      <c r="L18" s="6"/>
      <c r="M18" s="6">
        <v>480</v>
      </c>
      <c r="S18" t="s">
        <v>271</v>
      </c>
      <c r="T18" s="8"/>
      <c r="U18" s="6">
        <v>7</v>
      </c>
      <c r="V18" s="6"/>
      <c r="W18" s="6">
        <v>287</v>
      </c>
    </row>
    <row r="19" spans="1:23" x14ac:dyDescent="0.25">
      <c r="B19" t="s">
        <v>138</v>
      </c>
      <c r="C19" s="6">
        <v>2</v>
      </c>
      <c r="D19" s="6"/>
      <c r="E19" s="6">
        <v>58</v>
      </c>
      <c r="J19" t="s">
        <v>271</v>
      </c>
      <c r="K19" s="6">
        <v>7</v>
      </c>
      <c r="L19" s="6"/>
      <c r="M19" s="6">
        <v>287</v>
      </c>
      <c r="S19" t="s">
        <v>279</v>
      </c>
      <c r="T19" s="8"/>
      <c r="U19" s="6">
        <v>7.5</v>
      </c>
      <c r="V19" s="6"/>
      <c r="W19" s="6">
        <v>303.75</v>
      </c>
    </row>
    <row r="20" spans="1:23" x14ac:dyDescent="0.25">
      <c r="B20" t="s">
        <v>89</v>
      </c>
      <c r="C20" s="6">
        <v>8</v>
      </c>
      <c r="D20" s="6"/>
      <c r="E20" s="6">
        <v>320</v>
      </c>
      <c r="J20" t="s">
        <v>279</v>
      </c>
      <c r="K20" s="6">
        <v>7.5</v>
      </c>
      <c r="L20" s="6"/>
      <c r="M20" s="6">
        <v>303.75</v>
      </c>
      <c r="S20" t="s">
        <v>217</v>
      </c>
      <c r="T20" s="8"/>
      <c r="U20" s="6">
        <v>8</v>
      </c>
      <c r="V20" s="6"/>
      <c r="W20" s="6">
        <v>320</v>
      </c>
    </row>
    <row r="21" spans="1:23" x14ac:dyDescent="0.25">
      <c r="B21" t="s">
        <v>344</v>
      </c>
      <c r="C21" s="6"/>
      <c r="D21" s="6"/>
      <c r="E21" s="6">
        <v>1373.55</v>
      </c>
      <c r="J21" t="s">
        <v>217</v>
      </c>
      <c r="K21" s="6">
        <v>8</v>
      </c>
      <c r="L21" s="6"/>
      <c r="M21" s="6">
        <v>320</v>
      </c>
      <c r="S21" t="s">
        <v>71</v>
      </c>
      <c r="T21" s="8"/>
      <c r="U21" s="6">
        <v>8</v>
      </c>
      <c r="V21" s="6"/>
      <c r="W21" s="6">
        <v>308.95999999999998</v>
      </c>
    </row>
    <row r="22" spans="1:23" x14ac:dyDescent="0.25">
      <c r="A22" t="s">
        <v>415</v>
      </c>
      <c r="C22" s="6">
        <v>18</v>
      </c>
      <c r="D22" s="6"/>
      <c r="E22" s="6">
        <v>2071.5500000000002</v>
      </c>
      <c r="J22" t="s">
        <v>71</v>
      </c>
      <c r="K22" s="6">
        <v>8</v>
      </c>
      <c r="L22" s="6"/>
      <c r="M22" s="6">
        <v>308.95999999999998</v>
      </c>
      <c r="S22" t="s">
        <v>222</v>
      </c>
      <c r="T22" s="8"/>
      <c r="U22" s="6">
        <v>2</v>
      </c>
      <c r="V22" s="6"/>
      <c r="W22" s="6">
        <v>82</v>
      </c>
    </row>
    <row r="23" spans="1:23" x14ac:dyDescent="0.25">
      <c r="A23" t="s">
        <v>56</v>
      </c>
      <c r="B23" t="s">
        <v>35</v>
      </c>
      <c r="C23" s="6">
        <v>10</v>
      </c>
      <c r="D23" s="6"/>
      <c r="E23" s="6">
        <v>400</v>
      </c>
      <c r="J23" t="s">
        <v>222</v>
      </c>
      <c r="K23" s="6">
        <v>2</v>
      </c>
      <c r="L23" s="6"/>
      <c r="M23" s="6">
        <v>82</v>
      </c>
      <c r="S23" t="s">
        <v>210</v>
      </c>
      <c r="T23" s="8"/>
      <c r="U23" s="6">
        <v>4</v>
      </c>
      <c r="V23" s="6"/>
      <c r="W23" s="6">
        <v>164</v>
      </c>
    </row>
    <row r="24" spans="1:23" x14ac:dyDescent="0.25">
      <c r="B24" t="s">
        <v>21</v>
      </c>
      <c r="C24" s="6">
        <v>2</v>
      </c>
      <c r="D24" s="6"/>
      <c r="E24" s="6">
        <v>80</v>
      </c>
      <c r="J24" t="s">
        <v>210</v>
      </c>
      <c r="K24" s="6">
        <v>4</v>
      </c>
      <c r="L24" s="6"/>
      <c r="M24" s="6">
        <v>164</v>
      </c>
      <c r="S24" t="s">
        <v>167</v>
      </c>
      <c r="T24" s="8"/>
      <c r="U24" s="6">
        <v>6</v>
      </c>
      <c r="V24" s="6"/>
      <c r="W24" s="6">
        <v>246</v>
      </c>
    </row>
    <row r="25" spans="1:23" x14ac:dyDescent="0.25">
      <c r="B25" t="s">
        <v>30</v>
      </c>
      <c r="C25" s="6">
        <v>2</v>
      </c>
      <c r="D25" s="6"/>
      <c r="E25" s="6">
        <v>30</v>
      </c>
      <c r="J25" t="s">
        <v>167</v>
      </c>
      <c r="K25" s="6">
        <v>7</v>
      </c>
      <c r="L25" s="6"/>
      <c r="M25" s="6">
        <v>276</v>
      </c>
      <c r="S25" t="s">
        <v>205</v>
      </c>
      <c r="T25" s="8"/>
      <c r="U25" s="6">
        <v>2</v>
      </c>
      <c r="V25" s="6"/>
      <c r="W25" s="6">
        <v>87</v>
      </c>
    </row>
    <row r="26" spans="1:23" x14ac:dyDescent="0.25">
      <c r="B26" t="s">
        <v>344</v>
      </c>
      <c r="C26" s="6"/>
      <c r="D26" s="6"/>
      <c r="E26" s="6">
        <v>306.8</v>
      </c>
      <c r="J26" t="s">
        <v>205</v>
      </c>
      <c r="K26" s="6">
        <v>3</v>
      </c>
      <c r="L26" s="6"/>
      <c r="M26" s="6">
        <v>117</v>
      </c>
      <c r="S26" t="s">
        <v>250</v>
      </c>
      <c r="T26" s="8"/>
      <c r="U26" s="6">
        <v>1</v>
      </c>
      <c r="V26" s="6"/>
      <c r="W26" s="6">
        <v>44.55</v>
      </c>
    </row>
    <row r="27" spans="1:23" x14ac:dyDescent="0.25">
      <c r="A27" t="s">
        <v>376</v>
      </c>
      <c r="C27" s="6">
        <v>14</v>
      </c>
      <c r="D27" s="6"/>
      <c r="E27" s="6">
        <v>816.8</v>
      </c>
      <c r="J27" t="s">
        <v>250</v>
      </c>
      <c r="K27" s="6">
        <v>2</v>
      </c>
      <c r="L27" s="6"/>
      <c r="M27" s="6">
        <v>75.91</v>
      </c>
      <c r="R27" t="s">
        <v>442</v>
      </c>
      <c r="T27" s="8"/>
      <c r="U27" s="6">
        <v>68</v>
      </c>
      <c r="V27" s="6"/>
      <c r="W27" s="6">
        <v>2745.26</v>
      </c>
    </row>
    <row r="28" spans="1:23" x14ac:dyDescent="0.25">
      <c r="A28" t="s">
        <v>29</v>
      </c>
      <c r="B28" t="s">
        <v>35</v>
      </c>
      <c r="C28" s="6">
        <v>0.5</v>
      </c>
      <c r="D28" s="6"/>
      <c r="E28" s="6">
        <v>22</v>
      </c>
      <c r="I28" t="s">
        <v>347</v>
      </c>
      <c r="K28" s="6">
        <v>129</v>
      </c>
      <c r="L28" s="6"/>
      <c r="M28" s="6">
        <v>5058.62</v>
      </c>
      <c r="R28" t="s">
        <v>165</v>
      </c>
      <c r="S28" t="s">
        <v>161</v>
      </c>
      <c r="T28" s="8"/>
      <c r="U28" s="6">
        <v>54</v>
      </c>
      <c r="V28" s="6"/>
      <c r="W28" s="6">
        <v>2106</v>
      </c>
    </row>
    <row r="29" spans="1:23" x14ac:dyDescent="0.25">
      <c r="B29" t="s">
        <v>21</v>
      </c>
      <c r="C29" s="6">
        <v>1</v>
      </c>
      <c r="D29" s="6"/>
      <c r="E29" s="6">
        <v>44</v>
      </c>
      <c r="I29" t="s">
        <v>66</v>
      </c>
      <c r="J29" t="s">
        <v>65</v>
      </c>
      <c r="K29" s="6">
        <v>6</v>
      </c>
      <c r="L29" s="6"/>
      <c r="M29" s="6">
        <v>235</v>
      </c>
      <c r="R29" t="s">
        <v>449</v>
      </c>
      <c r="T29" s="8"/>
      <c r="U29" s="6">
        <v>54</v>
      </c>
      <c r="V29" s="6"/>
      <c r="W29" s="6">
        <v>2106</v>
      </c>
    </row>
    <row r="30" spans="1:23" x14ac:dyDescent="0.25">
      <c r="B30" t="s">
        <v>30</v>
      </c>
      <c r="C30" s="6">
        <v>2</v>
      </c>
      <c r="D30" s="6"/>
      <c r="E30" s="6">
        <v>60</v>
      </c>
      <c r="I30" t="s">
        <v>348</v>
      </c>
      <c r="K30" s="6">
        <v>6</v>
      </c>
      <c r="L30" s="6"/>
      <c r="M30" s="6">
        <v>235</v>
      </c>
      <c r="R30" t="s">
        <v>112</v>
      </c>
      <c r="S30" t="s">
        <v>161</v>
      </c>
      <c r="T30" s="8"/>
      <c r="U30" s="6">
        <v>4</v>
      </c>
      <c r="V30" s="6"/>
      <c r="W30" s="6">
        <v>116</v>
      </c>
    </row>
    <row r="31" spans="1:23" x14ac:dyDescent="0.25">
      <c r="B31" t="s">
        <v>344</v>
      </c>
      <c r="C31" s="6"/>
      <c r="D31" s="6"/>
      <c r="E31" s="6">
        <v>5.89</v>
      </c>
      <c r="I31" t="s">
        <v>211</v>
      </c>
      <c r="J31" t="s">
        <v>217</v>
      </c>
      <c r="K31" s="6">
        <v>2</v>
      </c>
      <c r="L31" s="6"/>
      <c r="M31" s="6">
        <v>58</v>
      </c>
      <c r="R31" t="s">
        <v>450</v>
      </c>
      <c r="T31" s="8"/>
      <c r="U31" s="6">
        <v>4</v>
      </c>
      <c r="V31" s="6"/>
      <c r="W31" s="6">
        <v>116</v>
      </c>
    </row>
    <row r="32" spans="1:23" x14ac:dyDescent="0.25">
      <c r="A32" t="s">
        <v>377</v>
      </c>
      <c r="C32" s="6">
        <v>3.5</v>
      </c>
      <c r="D32" s="6"/>
      <c r="E32" s="6">
        <v>131.88999999999999</v>
      </c>
      <c r="J32" t="s">
        <v>210</v>
      </c>
      <c r="K32" s="6">
        <v>1</v>
      </c>
      <c r="L32" s="6"/>
      <c r="M32" s="6">
        <v>30</v>
      </c>
      <c r="R32" t="s">
        <v>27</v>
      </c>
      <c r="S32" t="s">
        <v>167</v>
      </c>
      <c r="T32" s="8"/>
      <c r="U32" s="6">
        <v>1</v>
      </c>
      <c r="V32" s="6"/>
      <c r="W32" s="6">
        <v>30</v>
      </c>
    </row>
    <row r="33" spans="1:23" x14ac:dyDescent="0.25">
      <c r="A33" t="s">
        <v>238</v>
      </c>
      <c r="B33" t="s">
        <v>44</v>
      </c>
      <c r="C33" s="6">
        <v>7</v>
      </c>
      <c r="D33" s="6"/>
      <c r="E33" s="6">
        <v>276</v>
      </c>
      <c r="I33" t="s">
        <v>349</v>
      </c>
      <c r="K33" s="6">
        <v>3</v>
      </c>
      <c r="L33" s="6"/>
      <c r="M33" s="6">
        <v>88</v>
      </c>
      <c r="S33" t="s">
        <v>205</v>
      </c>
      <c r="T33" s="8"/>
      <c r="U33" s="6">
        <v>1</v>
      </c>
      <c r="V33" s="6"/>
      <c r="W33" s="6">
        <v>30</v>
      </c>
    </row>
    <row r="34" spans="1:23" x14ac:dyDescent="0.25">
      <c r="B34" t="s">
        <v>344</v>
      </c>
      <c r="C34" s="6"/>
      <c r="D34" s="6"/>
      <c r="E34" s="6">
        <v>81.5</v>
      </c>
      <c r="I34" t="s">
        <v>127</v>
      </c>
      <c r="J34" t="s">
        <v>126</v>
      </c>
      <c r="K34" s="6">
        <v>2</v>
      </c>
      <c r="L34" s="6"/>
      <c r="M34" s="6">
        <v>58</v>
      </c>
      <c r="S34" t="s">
        <v>250</v>
      </c>
      <c r="T34" s="8"/>
      <c r="U34" s="6">
        <v>1</v>
      </c>
      <c r="V34" s="6"/>
      <c r="W34" s="6">
        <v>31.36</v>
      </c>
    </row>
    <row r="35" spans="1:23" x14ac:dyDescent="0.25">
      <c r="A35" t="s">
        <v>431</v>
      </c>
      <c r="C35" s="6">
        <v>7</v>
      </c>
      <c r="D35" s="6"/>
      <c r="E35" s="6">
        <v>357.5</v>
      </c>
      <c r="J35" t="s">
        <v>71</v>
      </c>
      <c r="K35" s="6">
        <v>2</v>
      </c>
      <c r="L35" s="6"/>
      <c r="M35" s="6">
        <v>58</v>
      </c>
      <c r="R35" t="s">
        <v>443</v>
      </c>
      <c r="T35" s="8"/>
      <c r="U35" s="6">
        <v>3</v>
      </c>
      <c r="V35" s="6"/>
      <c r="W35" s="6">
        <v>91.36</v>
      </c>
    </row>
    <row r="36" spans="1:23" x14ac:dyDescent="0.25">
      <c r="A36" t="s">
        <v>242</v>
      </c>
      <c r="B36" t="s">
        <v>89</v>
      </c>
      <c r="C36" s="6">
        <v>3</v>
      </c>
      <c r="D36" s="6"/>
      <c r="E36" s="6">
        <v>119.72</v>
      </c>
      <c r="I36" t="s">
        <v>350</v>
      </c>
      <c r="K36" s="6">
        <v>4</v>
      </c>
      <c r="L36" s="6"/>
      <c r="M36" s="6">
        <v>116</v>
      </c>
      <c r="Q36" t="s">
        <v>347</v>
      </c>
      <c r="T36" s="8"/>
      <c r="U36" s="6">
        <v>129</v>
      </c>
      <c r="V36" s="6"/>
      <c r="W36" s="6">
        <v>5058.62</v>
      </c>
    </row>
    <row r="37" spans="1:23" x14ac:dyDescent="0.25">
      <c r="B37" t="s">
        <v>344</v>
      </c>
      <c r="C37" s="6"/>
      <c r="D37" s="6"/>
      <c r="E37" s="6">
        <v>92.2</v>
      </c>
      <c r="I37" t="s">
        <v>63</v>
      </c>
      <c r="J37" t="s">
        <v>209</v>
      </c>
      <c r="K37" s="6">
        <v>5</v>
      </c>
      <c r="L37" s="6"/>
      <c r="M37" s="6">
        <v>205</v>
      </c>
      <c r="Q37" t="s">
        <v>66</v>
      </c>
      <c r="R37" t="s">
        <v>34</v>
      </c>
      <c r="S37" t="s">
        <v>65</v>
      </c>
      <c r="T37" s="8"/>
      <c r="U37" s="6">
        <v>5</v>
      </c>
      <c r="V37" s="6"/>
      <c r="W37" s="6">
        <v>205</v>
      </c>
    </row>
    <row r="38" spans="1:23" x14ac:dyDescent="0.25">
      <c r="A38" t="s">
        <v>421</v>
      </c>
      <c r="C38" s="6">
        <v>3</v>
      </c>
      <c r="D38" s="6"/>
      <c r="E38" s="6">
        <v>211.92000000000002</v>
      </c>
      <c r="J38" t="s">
        <v>142</v>
      </c>
      <c r="K38" s="6">
        <v>25</v>
      </c>
      <c r="L38" s="6"/>
      <c r="M38" s="6">
        <v>1000</v>
      </c>
      <c r="R38" t="s">
        <v>442</v>
      </c>
      <c r="T38" s="8"/>
      <c r="U38" s="6">
        <v>5</v>
      </c>
      <c r="V38" s="6"/>
      <c r="W38" s="6">
        <v>205</v>
      </c>
    </row>
    <row r="39" spans="1:23" x14ac:dyDescent="0.25">
      <c r="A39" t="s">
        <v>209</v>
      </c>
      <c r="B39" t="s">
        <v>63</v>
      </c>
      <c r="C39" s="6">
        <v>5</v>
      </c>
      <c r="D39" s="6"/>
      <c r="E39" s="6">
        <v>205</v>
      </c>
      <c r="J39" t="s">
        <v>59</v>
      </c>
      <c r="K39" s="6">
        <v>3.5</v>
      </c>
      <c r="L39" s="6"/>
      <c r="M39" s="6">
        <v>143.5</v>
      </c>
      <c r="R39" t="s">
        <v>27</v>
      </c>
      <c r="S39" t="s">
        <v>65</v>
      </c>
      <c r="T39" s="8"/>
      <c r="U39" s="6">
        <v>1</v>
      </c>
      <c r="V39" s="6"/>
      <c r="W39" s="6">
        <v>30</v>
      </c>
    </row>
    <row r="40" spans="1:23" x14ac:dyDescent="0.25">
      <c r="B40" t="s">
        <v>136</v>
      </c>
      <c r="C40" s="6">
        <v>1</v>
      </c>
      <c r="D40" s="6"/>
      <c r="E40" s="6">
        <v>41</v>
      </c>
      <c r="J40" t="s">
        <v>90</v>
      </c>
      <c r="K40" s="6">
        <v>17</v>
      </c>
      <c r="L40" s="6"/>
      <c r="M40" s="6">
        <v>671.5</v>
      </c>
      <c r="R40" t="s">
        <v>443</v>
      </c>
      <c r="T40" s="8"/>
      <c r="U40" s="6">
        <v>1</v>
      </c>
      <c r="V40" s="6"/>
      <c r="W40" s="6">
        <v>30</v>
      </c>
    </row>
    <row r="41" spans="1:23" x14ac:dyDescent="0.25">
      <c r="B41" t="s">
        <v>156</v>
      </c>
      <c r="C41" s="6">
        <v>1</v>
      </c>
      <c r="D41" s="6"/>
      <c r="E41" s="6">
        <v>30</v>
      </c>
      <c r="J41" t="s">
        <v>279</v>
      </c>
      <c r="K41" s="6">
        <v>7.5</v>
      </c>
      <c r="L41" s="6"/>
      <c r="M41" s="6">
        <v>303.75</v>
      </c>
      <c r="Q41" t="s">
        <v>348</v>
      </c>
      <c r="T41" s="8"/>
      <c r="U41" s="6">
        <v>6</v>
      </c>
      <c r="V41" s="6"/>
      <c r="W41" s="6">
        <v>235</v>
      </c>
    </row>
    <row r="42" spans="1:23" x14ac:dyDescent="0.25">
      <c r="B42" t="s">
        <v>344</v>
      </c>
      <c r="C42" s="6"/>
      <c r="D42" s="6"/>
      <c r="E42" s="6">
        <v>310.66000000000003</v>
      </c>
      <c r="J42" t="s">
        <v>155</v>
      </c>
      <c r="K42" s="6">
        <v>8</v>
      </c>
      <c r="L42" s="6"/>
      <c r="M42" s="6">
        <v>320</v>
      </c>
      <c r="Q42" t="s">
        <v>211</v>
      </c>
      <c r="R42" t="s">
        <v>27</v>
      </c>
      <c r="S42" t="s">
        <v>217</v>
      </c>
      <c r="T42" s="8"/>
      <c r="U42" s="6">
        <v>2</v>
      </c>
      <c r="V42" s="6"/>
      <c r="W42" s="6">
        <v>58</v>
      </c>
    </row>
    <row r="43" spans="1:23" x14ac:dyDescent="0.25">
      <c r="A43" t="s">
        <v>390</v>
      </c>
      <c r="C43" s="6">
        <v>7</v>
      </c>
      <c r="D43" s="6"/>
      <c r="E43" s="6">
        <v>586.66000000000008</v>
      </c>
      <c r="J43" t="s">
        <v>150</v>
      </c>
      <c r="K43" s="6">
        <v>4</v>
      </c>
      <c r="L43" s="6"/>
      <c r="M43" s="6">
        <v>164</v>
      </c>
      <c r="S43" t="s">
        <v>210</v>
      </c>
      <c r="T43" s="8"/>
      <c r="U43" s="6">
        <v>1</v>
      </c>
      <c r="V43" s="6"/>
      <c r="W43" s="6">
        <v>30</v>
      </c>
    </row>
    <row r="44" spans="1:23" x14ac:dyDescent="0.25">
      <c r="A44" t="s">
        <v>142</v>
      </c>
      <c r="B44" t="s">
        <v>63</v>
      </c>
      <c r="C44" s="6">
        <v>25</v>
      </c>
      <c r="D44" s="6"/>
      <c r="E44" s="6">
        <v>1000</v>
      </c>
      <c r="J44" t="s">
        <v>84</v>
      </c>
      <c r="K44" s="6">
        <v>4</v>
      </c>
      <c r="L44" s="6"/>
      <c r="M44" s="6">
        <v>164</v>
      </c>
      <c r="R44" t="s">
        <v>443</v>
      </c>
      <c r="T44" s="8"/>
      <c r="U44" s="6">
        <v>3</v>
      </c>
      <c r="V44" s="6"/>
      <c r="W44" s="6">
        <v>88</v>
      </c>
    </row>
    <row r="45" spans="1:23" x14ac:dyDescent="0.25">
      <c r="B45" t="s">
        <v>148</v>
      </c>
      <c r="C45" s="6">
        <v>2</v>
      </c>
      <c r="D45" s="6"/>
      <c r="E45" s="6">
        <v>58</v>
      </c>
      <c r="J45" t="s">
        <v>217</v>
      </c>
      <c r="K45" s="6">
        <v>8</v>
      </c>
      <c r="L45" s="6"/>
      <c r="M45" s="6">
        <v>320</v>
      </c>
      <c r="Q45" t="s">
        <v>349</v>
      </c>
      <c r="T45" s="8"/>
      <c r="U45" s="6">
        <v>3</v>
      </c>
      <c r="V45" s="6"/>
      <c r="W45" s="6">
        <v>88</v>
      </c>
    </row>
    <row r="46" spans="1:23" x14ac:dyDescent="0.25">
      <c r="B46" t="s">
        <v>21</v>
      </c>
      <c r="C46" s="6">
        <v>2</v>
      </c>
      <c r="D46" s="6"/>
      <c r="E46" s="6">
        <v>80</v>
      </c>
      <c r="J46" t="s">
        <v>210</v>
      </c>
      <c r="K46" s="6">
        <v>4</v>
      </c>
      <c r="L46" s="6"/>
      <c r="M46" s="6">
        <v>164</v>
      </c>
      <c r="Q46" t="s">
        <v>127</v>
      </c>
      <c r="R46" t="s">
        <v>27</v>
      </c>
      <c r="S46" t="s">
        <v>126</v>
      </c>
      <c r="T46" s="8"/>
      <c r="U46" s="6">
        <v>2</v>
      </c>
      <c r="V46" s="6"/>
      <c r="W46" s="6">
        <v>58</v>
      </c>
    </row>
    <row r="47" spans="1:23" x14ac:dyDescent="0.25">
      <c r="B47" t="s">
        <v>44</v>
      </c>
      <c r="C47" s="6">
        <v>25</v>
      </c>
      <c r="D47" s="6"/>
      <c r="E47" s="6">
        <v>1000</v>
      </c>
      <c r="J47" t="s">
        <v>261</v>
      </c>
      <c r="K47" s="6">
        <v>8.5</v>
      </c>
      <c r="L47" s="6"/>
      <c r="M47" s="6">
        <v>340</v>
      </c>
      <c r="S47" t="s">
        <v>71</v>
      </c>
      <c r="T47" s="8"/>
      <c r="U47" s="6">
        <v>2</v>
      </c>
      <c r="V47" s="6"/>
      <c r="W47" s="6">
        <v>58</v>
      </c>
    </row>
    <row r="48" spans="1:23" x14ac:dyDescent="0.25">
      <c r="B48" t="s">
        <v>149</v>
      </c>
      <c r="C48" s="6">
        <v>2</v>
      </c>
      <c r="D48" s="6"/>
      <c r="E48" s="6">
        <v>58</v>
      </c>
      <c r="J48" t="s">
        <v>200</v>
      </c>
      <c r="K48" s="6">
        <v>2</v>
      </c>
      <c r="L48" s="6"/>
      <c r="M48" s="6">
        <v>74.55</v>
      </c>
      <c r="R48" t="s">
        <v>443</v>
      </c>
      <c r="T48" s="8"/>
      <c r="U48" s="6">
        <v>4</v>
      </c>
      <c r="V48" s="6"/>
      <c r="W48" s="6">
        <v>116</v>
      </c>
    </row>
    <row r="49" spans="1:23" x14ac:dyDescent="0.25">
      <c r="B49" t="s">
        <v>344</v>
      </c>
      <c r="C49" s="6"/>
      <c r="D49" s="6"/>
      <c r="E49" s="6">
        <v>858.21</v>
      </c>
      <c r="J49" t="s">
        <v>275</v>
      </c>
      <c r="K49" s="6">
        <v>2</v>
      </c>
      <c r="L49" s="6"/>
      <c r="M49" s="6">
        <v>75.91</v>
      </c>
      <c r="Q49" t="s">
        <v>350</v>
      </c>
      <c r="T49" s="8"/>
      <c r="U49" s="6">
        <v>4</v>
      </c>
      <c r="V49" s="6"/>
      <c r="W49" s="6">
        <v>116</v>
      </c>
    </row>
    <row r="50" spans="1:23" x14ac:dyDescent="0.25">
      <c r="A50" t="s">
        <v>391</v>
      </c>
      <c r="C50" s="6">
        <v>56</v>
      </c>
      <c r="D50" s="6"/>
      <c r="E50" s="6">
        <v>3054.21</v>
      </c>
      <c r="I50" t="s">
        <v>351</v>
      </c>
      <c r="K50" s="6">
        <v>98.5</v>
      </c>
      <c r="L50" s="6"/>
      <c r="M50" s="6">
        <v>3946.21</v>
      </c>
      <c r="Q50" t="s">
        <v>63</v>
      </c>
      <c r="R50" t="s">
        <v>34</v>
      </c>
      <c r="S50" t="s">
        <v>209</v>
      </c>
      <c r="T50" s="8"/>
      <c r="U50" s="6">
        <v>5</v>
      </c>
      <c r="V50" s="6"/>
      <c r="W50" s="6">
        <v>205</v>
      </c>
    </row>
    <row r="51" spans="1:23" x14ac:dyDescent="0.25">
      <c r="A51" t="s">
        <v>161</v>
      </c>
      <c r="B51" t="s">
        <v>35</v>
      </c>
      <c r="C51" s="6">
        <v>58</v>
      </c>
      <c r="D51" s="6"/>
      <c r="E51" s="6">
        <v>2222</v>
      </c>
      <c r="I51" t="s">
        <v>148</v>
      </c>
      <c r="J51" t="s">
        <v>142</v>
      </c>
      <c r="K51" s="6">
        <v>2</v>
      </c>
      <c r="L51" s="6"/>
      <c r="M51" s="6">
        <v>58</v>
      </c>
      <c r="S51" t="s">
        <v>142</v>
      </c>
      <c r="T51" s="8"/>
      <c r="U51" s="6">
        <v>25</v>
      </c>
      <c r="V51" s="6"/>
      <c r="W51" s="6">
        <v>1000</v>
      </c>
    </row>
    <row r="52" spans="1:23" x14ac:dyDescent="0.25">
      <c r="B52" t="s">
        <v>344</v>
      </c>
      <c r="C52" s="6"/>
      <c r="D52" s="6"/>
      <c r="E52" s="6">
        <v>2222.3200000000002</v>
      </c>
      <c r="I52" t="s">
        <v>352</v>
      </c>
      <c r="K52" s="6">
        <v>2</v>
      </c>
      <c r="L52" s="6"/>
      <c r="M52" s="6">
        <v>58</v>
      </c>
      <c r="S52" t="s">
        <v>59</v>
      </c>
      <c r="T52" s="8"/>
      <c r="U52" s="6">
        <v>3.5</v>
      </c>
      <c r="V52" s="6"/>
      <c r="W52" s="6">
        <v>143.5</v>
      </c>
    </row>
    <row r="53" spans="1:23" x14ac:dyDescent="0.25">
      <c r="A53" t="s">
        <v>378</v>
      </c>
      <c r="C53" s="6">
        <v>58</v>
      </c>
      <c r="D53" s="6"/>
      <c r="E53" s="6">
        <v>4444.32</v>
      </c>
      <c r="I53" t="s">
        <v>21</v>
      </c>
      <c r="J53" t="s">
        <v>125</v>
      </c>
      <c r="K53" s="6">
        <v>7</v>
      </c>
      <c r="L53" s="6"/>
      <c r="M53" s="6">
        <v>287</v>
      </c>
      <c r="S53" t="s">
        <v>90</v>
      </c>
      <c r="T53" s="8"/>
      <c r="U53" s="6">
        <v>17</v>
      </c>
      <c r="V53" s="6"/>
      <c r="W53" s="6">
        <v>671.5</v>
      </c>
    </row>
    <row r="54" spans="1:23" x14ac:dyDescent="0.25">
      <c r="A54" t="s">
        <v>107</v>
      </c>
      <c r="B54" t="s">
        <v>94</v>
      </c>
      <c r="C54" s="6">
        <v>3</v>
      </c>
      <c r="D54" s="6"/>
      <c r="E54" s="6">
        <v>104.55</v>
      </c>
      <c r="J54" t="s">
        <v>56</v>
      </c>
      <c r="K54" s="6">
        <v>2</v>
      </c>
      <c r="L54" s="6"/>
      <c r="M54" s="6">
        <v>80</v>
      </c>
      <c r="S54" t="s">
        <v>279</v>
      </c>
      <c r="T54" s="8"/>
      <c r="U54" s="6">
        <v>7.5</v>
      </c>
      <c r="V54" s="6"/>
      <c r="W54" s="6">
        <v>303.75</v>
      </c>
    </row>
    <row r="55" spans="1:23" x14ac:dyDescent="0.25">
      <c r="B55" t="s">
        <v>344</v>
      </c>
      <c r="C55" s="6"/>
      <c r="D55" s="6"/>
      <c r="E55" s="6">
        <v>98.16</v>
      </c>
      <c r="J55" t="s">
        <v>29</v>
      </c>
      <c r="K55" s="6">
        <v>1</v>
      </c>
      <c r="L55" s="6"/>
      <c r="M55" s="6">
        <v>44</v>
      </c>
      <c r="S55" t="s">
        <v>155</v>
      </c>
      <c r="T55" s="8"/>
      <c r="U55" s="6">
        <v>8</v>
      </c>
      <c r="V55" s="6"/>
      <c r="W55" s="6">
        <v>320</v>
      </c>
    </row>
    <row r="56" spans="1:23" x14ac:dyDescent="0.25">
      <c r="A56" t="s">
        <v>426</v>
      </c>
      <c r="C56" s="6">
        <v>3</v>
      </c>
      <c r="D56" s="6"/>
      <c r="E56" s="6">
        <v>202.70999999999998</v>
      </c>
      <c r="J56" t="s">
        <v>142</v>
      </c>
      <c r="K56" s="6">
        <v>2</v>
      </c>
      <c r="L56" s="6"/>
      <c r="M56" s="6">
        <v>80</v>
      </c>
      <c r="S56" t="s">
        <v>84</v>
      </c>
      <c r="T56" s="8"/>
      <c r="U56" s="6">
        <v>4</v>
      </c>
      <c r="V56" s="6"/>
      <c r="W56" s="6">
        <v>164</v>
      </c>
    </row>
    <row r="57" spans="1:23" x14ac:dyDescent="0.25">
      <c r="A57" t="s">
        <v>331</v>
      </c>
      <c r="B57" t="s">
        <v>21</v>
      </c>
      <c r="C57" s="6">
        <v>2</v>
      </c>
      <c r="D57" s="6"/>
      <c r="E57" s="6">
        <v>74.55</v>
      </c>
      <c r="J57" t="s">
        <v>331</v>
      </c>
      <c r="K57" s="6">
        <v>2</v>
      </c>
      <c r="L57" s="6"/>
      <c r="M57" s="6">
        <v>74.55</v>
      </c>
      <c r="S57" t="s">
        <v>217</v>
      </c>
      <c r="T57" s="8"/>
      <c r="U57" s="6">
        <v>8</v>
      </c>
      <c r="V57" s="6"/>
      <c r="W57" s="6">
        <v>320</v>
      </c>
    </row>
    <row r="58" spans="1:23" x14ac:dyDescent="0.25">
      <c r="A58" t="s">
        <v>401</v>
      </c>
      <c r="C58" s="6">
        <v>2</v>
      </c>
      <c r="D58" s="6"/>
      <c r="E58" s="6">
        <v>74.55</v>
      </c>
      <c r="J58" t="s">
        <v>299</v>
      </c>
      <c r="K58" s="6">
        <v>1</v>
      </c>
      <c r="L58" s="6"/>
      <c r="M58" s="6">
        <v>40</v>
      </c>
      <c r="S58" t="s">
        <v>210</v>
      </c>
      <c r="T58" s="8"/>
      <c r="U58" s="6">
        <v>4</v>
      </c>
      <c r="V58" s="6"/>
      <c r="W58" s="6">
        <v>164</v>
      </c>
    </row>
    <row r="59" spans="1:23" x14ac:dyDescent="0.25">
      <c r="A59" t="s">
        <v>299</v>
      </c>
      <c r="B59" t="s">
        <v>21</v>
      </c>
      <c r="C59" s="6">
        <v>1</v>
      </c>
      <c r="D59" s="6"/>
      <c r="E59" s="6">
        <v>40</v>
      </c>
      <c r="J59" t="s">
        <v>59</v>
      </c>
      <c r="K59" s="6">
        <v>1</v>
      </c>
      <c r="L59" s="6"/>
      <c r="M59" s="6">
        <v>41</v>
      </c>
      <c r="S59" t="s">
        <v>261</v>
      </c>
      <c r="T59" s="8"/>
      <c r="U59" s="6">
        <v>8.5</v>
      </c>
      <c r="V59" s="6"/>
      <c r="W59" s="6">
        <v>340</v>
      </c>
    </row>
    <row r="60" spans="1:23" x14ac:dyDescent="0.25">
      <c r="B60" t="s">
        <v>53</v>
      </c>
      <c r="C60" s="6">
        <v>2</v>
      </c>
      <c r="D60" s="6"/>
      <c r="E60" s="6">
        <v>58</v>
      </c>
      <c r="J60" t="s">
        <v>90</v>
      </c>
      <c r="K60" s="6">
        <v>1</v>
      </c>
      <c r="L60" s="6"/>
      <c r="M60" s="6">
        <v>39.5</v>
      </c>
      <c r="S60" t="s">
        <v>200</v>
      </c>
      <c r="T60" s="8"/>
      <c r="U60" s="6">
        <v>1</v>
      </c>
      <c r="V60" s="6"/>
      <c r="W60" s="6">
        <v>44.55</v>
      </c>
    </row>
    <row r="61" spans="1:23" x14ac:dyDescent="0.25">
      <c r="B61" t="s">
        <v>44</v>
      </c>
      <c r="C61" s="6">
        <v>13</v>
      </c>
      <c r="D61" s="6"/>
      <c r="E61" s="6">
        <v>520</v>
      </c>
      <c r="J61" t="s">
        <v>271</v>
      </c>
      <c r="K61" s="6">
        <v>1</v>
      </c>
      <c r="L61" s="6"/>
      <c r="M61" s="6">
        <v>41</v>
      </c>
      <c r="S61" t="s">
        <v>275</v>
      </c>
      <c r="T61" s="8"/>
      <c r="U61" s="6">
        <v>1</v>
      </c>
      <c r="V61" s="6"/>
      <c r="W61" s="6">
        <v>44.55</v>
      </c>
    </row>
    <row r="62" spans="1:23" x14ac:dyDescent="0.25">
      <c r="B62" t="s">
        <v>344</v>
      </c>
      <c r="C62" s="6"/>
      <c r="D62" s="6"/>
      <c r="E62" s="6">
        <v>350.14</v>
      </c>
      <c r="J62" t="s">
        <v>279</v>
      </c>
      <c r="K62" s="6">
        <v>1</v>
      </c>
      <c r="L62" s="6"/>
      <c r="M62" s="6">
        <v>40.5</v>
      </c>
      <c r="R62" t="s">
        <v>442</v>
      </c>
      <c r="T62" s="8"/>
      <c r="U62" s="6">
        <v>92.5</v>
      </c>
      <c r="V62" s="6"/>
      <c r="W62" s="6">
        <v>3720.8500000000004</v>
      </c>
    </row>
    <row r="63" spans="1:23" x14ac:dyDescent="0.25">
      <c r="A63" t="s">
        <v>402</v>
      </c>
      <c r="C63" s="6">
        <v>16</v>
      </c>
      <c r="D63" s="6"/>
      <c r="E63" s="6">
        <v>968.14</v>
      </c>
      <c r="J63" t="s">
        <v>310</v>
      </c>
      <c r="K63" s="6">
        <v>2</v>
      </c>
      <c r="L63" s="6"/>
      <c r="M63" s="6">
        <v>74.55</v>
      </c>
      <c r="R63" t="s">
        <v>135</v>
      </c>
      <c r="S63" t="s">
        <v>150</v>
      </c>
      <c r="T63" s="8"/>
      <c r="U63" s="6">
        <v>4</v>
      </c>
      <c r="V63" s="6"/>
      <c r="W63" s="6">
        <v>164</v>
      </c>
    </row>
    <row r="64" spans="1:23" x14ac:dyDescent="0.25">
      <c r="A64" t="s">
        <v>59</v>
      </c>
      <c r="B64" t="s">
        <v>63</v>
      </c>
      <c r="C64" s="6">
        <v>3.5</v>
      </c>
      <c r="D64" s="6"/>
      <c r="E64" s="6">
        <v>143.5</v>
      </c>
      <c r="J64" t="s">
        <v>130</v>
      </c>
      <c r="K64" s="6">
        <v>2</v>
      </c>
      <c r="L64" s="6"/>
      <c r="M64" s="6">
        <v>85</v>
      </c>
      <c r="R64" t="s">
        <v>445</v>
      </c>
      <c r="T64" s="8"/>
      <c r="U64" s="6">
        <v>4</v>
      </c>
      <c r="V64" s="6"/>
      <c r="W64" s="6">
        <v>164</v>
      </c>
    </row>
    <row r="65" spans="1:23" x14ac:dyDescent="0.25">
      <c r="B65" t="s">
        <v>21</v>
      </c>
      <c r="C65" s="6">
        <v>1</v>
      </c>
      <c r="D65" s="6"/>
      <c r="E65" s="6">
        <v>41</v>
      </c>
      <c r="J65" t="s">
        <v>20</v>
      </c>
      <c r="K65" s="6">
        <v>1</v>
      </c>
      <c r="L65" s="6"/>
      <c r="M65" s="6">
        <v>30</v>
      </c>
      <c r="R65" t="s">
        <v>27</v>
      </c>
      <c r="S65" t="s">
        <v>200</v>
      </c>
      <c r="T65" s="8"/>
      <c r="U65" s="6">
        <v>1</v>
      </c>
      <c r="V65" s="6"/>
      <c r="W65" s="6">
        <v>30</v>
      </c>
    </row>
    <row r="66" spans="1:23" x14ac:dyDescent="0.25">
      <c r="B66" t="s">
        <v>60</v>
      </c>
      <c r="C66" s="6">
        <v>1</v>
      </c>
      <c r="D66" s="6"/>
      <c r="E66" s="6">
        <v>30</v>
      </c>
      <c r="J66" t="s">
        <v>37</v>
      </c>
      <c r="K66" s="6">
        <v>2</v>
      </c>
      <c r="L66" s="6"/>
      <c r="M66" s="6">
        <v>74.55</v>
      </c>
      <c r="S66" t="s">
        <v>275</v>
      </c>
      <c r="T66" s="8"/>
      <c r="U66" s="6">
        <v>1</v>
      </c>
      <c r="V66" s="6"/>
      <c r="W66" s="6">
        <v>31.36</v>
      </c>
    </row>
    <row r="67" spans="1:23" x14ac:dyDescent="0.25">
      <c r="B67" t="s">
        <v>44</v>
      </c>
      <c r="C67" s="6">
        <v>3.5</v>
      </c>
      <c r="D67" s="6"/>
      <c r="E67" s="6">
        <v>143.5</v>
      </c>
      <c r="J67" t="s">
        <v>285</v>
      </c>
      <c r="K67" s="6">
        <v>3</v>
      </c>
      <c r="L67" s="6"/>
      <c r="M67" s="6">
        <v>104.55</v>
      </c>
      <c r="R67" t="s">
        <v>443</v>
      </c>
      <c r="T67" s="8"/>
      <c r="U67" s="6">
        <v>2</v>
      </c>
      <c r="V67" s="6"/>
      <c r="W67" s="6">
        <v>61.36</v>
      </c>
    </row>
    <row r="68" spans="1:23" x14ac:dyDescent="0.25">
      <c r="B68" t="s">
        <v>344</v>
      </c>
      <c r="C68" s="6"/>
      <c r="D68" s="6"/>
      <c r="E68" s="6">
        <v>118.62</v>
      </c>
      <c r="J68" t="s">
        <v>52</v>
      </c>
      <c r="K68" s="6">
        <v>5</v>
      </c>
      <c r="L68" s="6"/>
      <c r="M68" s="6">
        <v>200</v>
      </c>
      <c r="Q68" t="s">
        <v>351</v>
      </c>
      <c r="T68" s="8"/>
      <c r="U68" s="6">
        <v>98.5</v>
      </c>
      <c r="V68" s="6"/>
      <c r="W68" s="6">
        <v>3946.2100000000005</v>
      </c>
    </row>
    <row r="69" spans="1:23" x14ac:dyDescent="0.25">
      <c r="A69" t="s">
        <v>392</v>
      </c>
      <c r="C69" s="6">
        <v>9</v>
      </c>
      <c r="D69" s="6"/>
      <c r="E69" s="6">
        <v>476.62</v>
      </c>
      <c r="J69" t="s">
        <v>48</v>
      </c>
      <c r="K69" s="6">
        <v>2</v>
      </c>
      <c r="L69" s="6"/>
      <c r="M69" s="6">
        <v>75.91</v>
      </c>
      <c r="Q69" t="s">
        <v>148</v>
      </c>
      <c r="R69" t="s">
        <v>27</v>
      </c>
      <c r="S69" t="s">
        <v>142</v>
      </c>
      <c r="T69" s="8"/>
      <c r="U69" s="6">
        <v>2</v>
      </c>
      <c r="V69" s="6"/>
      <c r="W69" s="6">
        <v>58</v>
      </c>
    </row>
    <row r="70" spans="1:23" x14ac:dyDescent="0.25">
      <c r="A70" t="s">
        <v>126</v>
      </c>
      <c r="B70" t="s">
        <v>35</v>
      </c>
      <c r="C70" s="6">
        <v>12</v>
      </c>
      <c r="D70" s="6"/>
      <c r="E70" s="6">
        <v>480</v>
      </c>
      <c r="J70" t="s">
        <v>294</v>
      </c>
      <c r="K70" s="6">
        <v>2.5</v>
      </c>
      <c r="L70" s="6"/>
      <c r="M70" s="6">
        <v>98.039999999999992</v>
      </c>
      <c r="R70" t="s">
        <v>443</v>
      </c>
      <c r="T70" s="8"/>
      <c r="U70" s="6">
        <v>2</v>
      </c>
      <c r="V70" s="6"/>
      <c r="W70" s="6">
        <v>58</v>
      </c>
    </row>
    <row r="71" spans="1:23" x14ac:dyDescent="0.25">
      <c r="B71" t="s">
        <v>127</v>
      </c>
      <c r="C71" s="6">
        <v>2</v>
      </c>
      <c r="D71" s="6"/>
      <c r="E71" s="6">
        <v>58</v>
      </c>
      <c r="J71" t="s">
        <v>291</v>
      </c>
      <c r="K71" s="6">
        <v>2</v>
      </c>
      <c r="L71" s="6"/>
      <c r="M71" s="6">
        <v>75.91</v>
      </c>
      <c r="Q71" t="s">
        <v>352</v>
      </c>
      <c r="T71" s="8"/>
      <c r="U71" s="6">
        <v>2</v>
      </c>
      <c r="V71" s="6"/>
      <c r="W71" s="6">
        <v>58</v>
      </c>
    </row>
    <row r="72" spans="1:23" x14ac:dyDescent="0.25">
      <c r="B72" t="s">
        <v>89</v>
      </c>
      <c r="C72" s="6">
        <v>12</v>
      </c>
      <c r="D72" s="6"/>
      <c r="E72" s="6">
        <v>480</v>
      </c>
      <c r="J72" t="s">
        <v>326</v>
      </c>
      <c r="K72" s="6">
        <v>2</v>
      </c>
      <c r="L72" s="6"/>
      <c r="M72" s="6">
        <v>74.55</v>
      </c>
      <c r="Q72" t="s">
        <v>21</v>
      </c>
      <c r="R72" t="s">
        <v>34</v>
      </c>
      <c r="S72" t="s">
        <v>125</v>
      </c>
      <c r="T72" s="8"/>
      <c r="U72" s="6">
        <v>7</v>
      </c>
      <c r="V72" s="6"/>
      <c r="W72" s="6">
        <v>287</v>
      </c>
    </row>
    <row r="73" spans="1:23" x14ac:dyDescent="0.25">
      <c r="B73" t="s">
        <v>344</v>
      </c>
      <c r="C73" s="6"/>
      <c r="D73" s="6"/>
      <c r="E73" s="6">
        <v>429.05</v>
      </c>
      <c r="J73" t="s">
        <v>315</v>
      </c>
      <c r="K73" s="6">
        <v>2.5</v>
      </c>
      <c r="L73" s="6"/>
      <c r="M73" s="6">
        <v>109.5</v>
      </c>
      <c r="S73" t="s">
        <v>56</v>
      </c>
      <c r="T73" s="8"/>
      <c r="U73" s="6">
        <v>2</v>
      </c>
      <c r="V73" s="6"/>
      <c r="W73" s="6">
        <v>80</v>
      </c>
    </row>
    <row r="74" spans="1:23" x14ac:dyDescent="0.25">
      <c r="A74" t="s">
        <v>379</v>
      </c>
      <c r="C74" s="6">
        <v>26</v>
      </c>
      <c r="D74" s="6"/>
      <c r="E74" s="6">
        <v>1447.05</v>
      </c>
      <c r="I74" t="s">
        <v>353</v>
      </c>
      <c r="K74" s="6">
        <v>45</v>
      </c>
      <c r="L74" s="6"/>
      <c r="M74" s="6">
        <v>1770.11</v>
      </c>
      <c r="S74" t="s">
        <v>29</v>
      </c>
      <c r="T74" s="8"/>
      <c r="U74" s="6">
        <v>1</v>
      </c>
      <c r="V74" s="6"/>
      <c r="W74" s="6">
        <v>44</v>
      </c>
    </row>
    <row r="75" spans="1:23" x14ac:dyDescent="0.25">
      <c r="A75" t="s">
        <v>118</v>
      </c>
      <c r="B75" t="s">
        <v>119</v>
      </c>
      <c r="C75" s="6">
        <v>1</v>
      </c>
      <c r="D75" s="6"/>
      <c r="E75" s="6">
        <v>30</v>
      </c>
      <c r="I75" t="s">
        <v>30</v>
      </c>
      <c r="J75" t="s">
        <v>56</v>
      </c>
      <c r="K75" s="6">
        <v>2</v>
      </c>
      <c r="L75" s="6"/>
      <c r="M75" s="6">
        <v>30</v>
      </c>
      <c r="S75" t="s">
        <v>142</v>
      </c>
      <c r="T75" s="8"/>
      <c r="U75" s="6">
        <v>2</v>
      </c>
      <c r="V75" s="6"/>
      <c r="W75" s="6">
        <v>80</v>
      </c>
    </row>
    <row r="76" spans="1:23" x14ac:dyDescent="0.25">
      <c r="B76" t="s">
        <v>94</v>
      </c>
      <c r="C76" s="6">
        <v>1</v>
      </c>
      <c r="D76" s="6"/>
      <c r="E76" s="6">
        <v>41</v>
      </c>
      <c r="J76" t="s">
        <v>29</v>
      </c>
      <c r="K76" s="6">
        <v>2</v>
      </c>
      <c r="L76" s="6"/>
      <c r="M76" s="6">
        <v>60</v>
      </c>
      <c r="S76" t="s">
        <v>331</v>
      </c>
      <c r="T76" s="8"/>
      <c r="U76" s="6">
        <v>1</v>
      </c>
      <c r="V76" s="6"/>
      <c r="W76" s="6">
        <v>44.55</v>
      </c>
    </row>
    <row r="77" spans="1:23" x14ac:dyDescent="0.25">
      <c r="B77" t="s">
        <v>344</v>
      </c>
      <c r="C77" s="6"/>
      <c r="D77" s="6"/>
      <c r="E77" s="6">
        <v>604.12</v>
      </c>
      <c r="J77" t="s">
        <v>271</v>
      </c>
      <c r="K77" s="6">
        <v>1</v>
      </c>
      <c r="L77" s="6"/>
      <c r="M77" s="6">
        <v>30</v>
      </c>
      <c r="S77" t="s">
        <v>299</v>
      </c>
      <c r="T77" s="8"/>
      <c r="U77" s="6">
        <v>1</v>
      </c>
      <c r="V77" s="6"/>
      <c r="W77" s="6">
        <v>40</v>
      </c>
    </row>
    <row r="78" spans="1:23" x14ac:dyDescent="0.25">
      <c r="A78" t="s">
        <v>414</v>
      </c>
      <c r="C78" s="6">
        <v>2</v>
      </c>
      <c r="D78" s="6"/>
      <c r="E78" s="6">
        <v>675.12</v>
      </c>
      <c r="I78" t="s">
        <v>354</v>
      </c>
      <c r="K78" s="6">
        <v>5</v>
      </c>
      <c r="L78" s="6"/>
      <c r="M78" s="6">
        <v>120</v>
      </c>
      <c r="S78" t="s">
        <v>59</v>
      </c>
      <c r="T78" s="8"/>
      <c r="U78" s="6">
        <v>1</v>
      </c>
      <c r="V78" s="6"/>
      <c r="W78" s="6">
        <v>41</v>
      </c>
    </row>
    <row r="79" spans="1:23" x14ac:dyDescent="0.25">
      <c r="A79" t="s">
        <v>90</v>
      </c>
      <c r="B79" t="s">
        <v>63</v>
      </c>
      <c r="C79" s="6">
        <v>17</v>
      </c>
      <c r="D79" s="6"/>
      <c r="E79" s="6">
        <v>671.5</v>
      </c>
      <c r="I79" t="s">
        <v>280</v>
      </c>
      <c r="J79" t="s">
        <v>279</v>
      </c>
      <c r="K79" s="6">
        <v>2</v>
      </c>
      <c r="L79" s="6"/>
      <c r="M79" s="6">
        <v>58</v>
      </c>
      <c r="S79" t="s">
        <v>90</v>
      </c>
      <c r="T79" s="8"/>
      <c r="U79" s="6">
        <v>1</v>
      </c>
      <c r="V79" s="6"/>
      <c r="W79" s="6">
        <v>39.5</v>
      </c>
    </row>
    <row r="80" spans="1:23" x14ac:dyDescent="0.25">
      <c r="B80" t="s">
        <v>21</v>
      </c>
      <c r="C80" s="6">
        <v>1</v>
      </c>
      <c r="D80" s="6"/>
      <c r="E80" s="6">
        <v>39.5</v>
      </c>
      <c r="I80" t="s">
        <v>355</v>
      </c>
      <c r="K80" s="6">
        <v>2</v>
      </c>
      <c r="L80" s="6"/>
      <c r="M80" s="6">
        <v>58</v>
      </c>
      <c r="S80" t="s">
        <v>271</v>
      </c>
      <c r="T80" s="8"/>
      <c r="U80" s="6">
        <v>1</v>
      </c>
      <c r="V80" s="6"/>
      <c r="W80" s="6">
        <v>41</v>
      </c>
    </row>
    <row r="81" spans="1:23" x14ac:dyDescent="0.25">
      <c r="B81" t="s">
        <v>91</v>
      </c>
      <c r="C81" s="6">
        <v>3</v>
      </c>
      <c r="D81" s="6"/>
      <c r="E81" s="6">
        <v>87</v>
      </c>
      <c r="I81" t="s">
        <v>60</v>
      </c>
      <c r="J81" t="s">
        <v>59</v>
      </c>
      <c r="K81" s="6">
        <v>1</v>
      </c>
      <c r="L81" s="6"/>
      <c r="M81" s="6">
        <v>30</v>
      </c>
      <c r="S81" t="s">
        <v>279</v>
      </c>
      <c r="T81" s="8"/>
      <c r="U81" s="6">
        <v>1</v>
      </c>
      <c r="V81" s="6"/>
      <c r="W81" s="6">
        <v>40.5</v>
      </c>
    </row>
    <row r="82" spans="1:23" x14ac:dyDescent="0.25">
      <c r="B82" t="s">
        <v>44</v>
      </c>
      <c r="C82" s="6">
        <v>17</v>
      </c>
      <c r="D82" s="6"/>
      <c r="E82" s="6">
        <v>671.5</v>
      </c>
      <c r="I82" t="s">
        <v>356</v>
      </c>
      <c r="K82" s="6">
        <v>1</v>
      </c>
      <c r="L82" s="6"/>
      <c r="M82" s="6">
        <v>30</v>
      </c>
      <c r="S82" t="s">
        <v>310</v>
      </c>
      <c r="T82" s="8"/>
      <c r="U82" s="6">
        <v>1</v>
      </c>
      <c r="V82" s="6"/>
      <c r="W82" s="6">
        <v>44.55</v>
      </c>
    </row>
    <row r="83" spans="1:23" x14ac:dyDescent="0.25">
      <c r="B83" t="s">
        <v>344</v>
      </c>
      <c r="C83" s="6"/>
      <c r="D83" s="6"/>
      <c r="E83" s="6">
        <v>699.76</v>
      </c>
      <c r="I83" t="s">
        <v>131</v>
      </c>
      <c r="J83" t="s">
        <v>130</v>
      </c>
      <c r="K83" s="6">
        <v>1</v>
      </c>
      <c r="L83" s="6"/>
      <c r="M83" s="6">
        <v>30</v>
      </c>
      <c r="S83" t="s">
        <v>37</v>
      </c>
      <c r="T83" s="8"/>
      <c r="U83" s="6">
        <v>1</v>
      </c>
      <c r="V83" s="6"/>
      <c r="W83" s="6">
        <v>44.55</v>
      </c>
    </row>
    <row r="84" spans="1:23" x14ac:dyDescent="0.25">
      <c r="A84" t="s">
        <v>393</v>
      </c>
      <c r="C84" s="6">
        <v>38</v>
      </c>
      <c r="D84" s="6"/>
      <c r="E84" s="6">
        <v>2169.2600000000002</v>
      </c>
      <c r="I84" t="s">
        <v>357</v>
      </c>
      <c r="K84" s="6">
        <v>1</v>
      </c>
      <c r="L84" s="6"/>
      <c r="M84" s="6">
        <v>30</v>
      </c>
      <c r="S84" t="s">
        <v>285</v>
      </c>
      <c r="T84" s="8"/>
      <c r="U84" s="6">
        <v>1</v>
      </c>
      <c r="V84" s="6"/>
      <c r="W84" s="6">
        <v>44.55</v>
      </c>
    </row>
    <row r="85" spans="1:23" x14ac:dyDescent="0.25">
      <c r="A85" t="s">
        <v>271</v>
      </c>
      <c r="B85" t="s">
        <v>35</v>
      </c>
      <c r="C85" s="6">
        <v>7</v>
      </c>
      <c r="D85" s="6"/>
      <c r="E85" s="6">
        <v>287</v>
      </c>
      <c r="I85" t="s">
        <v>119</v>
      </c>
      <c r="J85" t="s">
        <v>118</v>
      </c>
      <c r="K85" s="6">
        <v>1</v>
      </c>
      <c r="L85" s="6"/>
      <c r="M85" s="6">
        <v>30</v>
      </c>
      <c r="S85" t="s">
        <v>52</v>
      </c>
      <c r="T85" s="8"/>
      <c r="U85" s="6">
        <v>5</v>
      </c>
      <c r="V85" s="6"/>
      <c r="W85" s="6">
        <v>200</v>
      </c>
    </row>
    <row r="86" spans="1:23" x14ac:dyDescent="0.25">
      <c r="B86" t="s">
        <v>21</v>
      </c>
      <c r="C86" s="6">
        <v>1</v>
      </c>
      <c r="D86" s="6"/>
      <c r="E86" s="6">
        <v>41</v>
      </c>
      <c r="I86" t="s">
        <v>358</v>
      </c>
      <c r="K86" s="6">
        <v>1</v>
      </c>
      <c r="L86" s="6"/>
      <c r="M86" s="6">
        <v>30</v>
      </c>
      <c r="S86" t="s">
        <v>48</v>
      </c>
      <c r="T86" s="8"/>
      <c r="U86" s="6">
        <v>1</v>
      </c>
      <c r="V86" s="6"/>
      <c r="W86" s="6">
        <v>44.55</v>
      </c>
    </row>
    <row r="87" spans="1:23" x14ac:dyDescent="0.25">
      <c r="B87" t="s">
        <v>30</v>
      </c>
      <c r="C87" s="6">
        <v>1</v>
      </c>
      <c r="D87" s="6"/>
      <c r="E87" s="6">
        <v>30</v>
      </c>
      <c r="I87" t="s">
        <v>53</v>
      </c>
      <c r="J87" t="s">
        <v>299</v>
      </c>
      <c r="K87" s="6">
        <v>2</v>
      </c>
      <c r="L87" s="6"/>
      <c r="M87" s="6">
        <v>58</v>
      </c>
      <c r="S87" t="s">
        <v>294</v>
      </c>
      <c r="T87" s="8"/>
      <c r="U87" s="6">
        <v>1.5</v>
      </c>
      <c r="V87" s="6"/>
      <c r="W87" s="6">
        <v>66</v>
      </c>
    </row>
    <row r="88" spans="1:23" x14ac:dyDescent="0.25">
      <c r="B88" t="s">
        <v>344</v>
      </c>
      <c r="C88" s="6"/>
      <c r="D88" s="6"/>
      <c r="E88" s="6">
        <v>313.95</v>
      </c>
      <c r="J88" t="s">
        <v>52</v>
      </c>
      <c r="K88" s="6">
        <v>2</v>
      </c>
      <c r="L88" s="6"/>
      <c r="M88" s="6">
        <v>75.680000000000007</v>
      </c>
      <c r="S88" t="s">
        <v>291</v>
      </c>
      <c r="T88" s="8"/>
      <c r="U88" s="6">
        <v>1</v>
      </c>
      <c r="V88" s="6"/>
      <c r="W88" s="6">
        <v>44.55</v>
      </c>
    </row>
    <row r="89" spans="1:23" x14ac:dyDescent="0.25">
      <c r="A89" t="s">
        <v>380</v>
      </c>
      <c r="C89" s="6">
        <v>9</v>
      </c>
      <c r="D89" s="6"/>
      <c r="E89" s="6">
        <v>671.95</v>
      </c>
      <c r="I89" t="s">
        <v>359</v>
      </c>
      <c r="K89" s="6">
        <v>4</v>
      </c>
      <c r="L89" s="6"/>
      <c r="M89" s="6">
        <v>133.68</v>
      </c>
      <c r="S89" t="s">
        <v>326</v>
      </c>
      <c r="T89" s="8"/>
      <c r="U89" s="6">
        <v>1</v>
      </c>
      <c r="V89" s="6"/>
      <c r="W89" s="6">
        <v>44.55</v>
      </c>
    </row>
    <row r="90" spans="1:23" x14ac:dyDescent="0.25">
      <c r="A90" t="s">
        <v>99</v>
      </c>
      <c r="B90" t="s">
        <v>94</v>
      </c>
      <c r="C90" s="6">
        <v>4</v>
      </c>
      <c r="D90" s="6"/>
      <c r="E90" s="6">
        <v>157.5</v>
      </c>
      <c r="I90" t="s">
        <v>91</v>
      </c>
      <c r="J90" t="s">
        <v>90</v>
      </c>
      <c r="K90" s="6">
        <v>3</v>
      </c>
      <c r="L90" s="6"/>
      <c r="M90" s="6">
        <v>87</v>
      </c>
      <c r="S90" t="s">
        <v>315</v>
      </c>
      <c r="T90" s="8"/>
      <c r="U90" s="6">
        <v>1.5</v>
      </c>
      <c r="V90" s="6"/>
      <c r="W90" s="6">
        <v>66</v>
      </c>
    </row>
    <row r="91" spans="1:23" x14ac:dyDescent="0.25">
      <c r="B91" t="s">
        <v>344</v>
      </c>
      <c r="C91" s="6"/>
      <c r="D91" s="6"/>
      <c r="E91" s="6">
        <v>87.24</v>
      </c>
      <c r="I91" t="s">
        <v>360</v>
      </c>
      <c r="K91" s="6">
        <v>3</v>
      </c>
      <c r="L91" s="6"/>
      <c r="M91" s="6">
        <v>87</v>
      </c>
      <c r="R91" t="s">
        <v>442</v>
      </c>
      <c r="T91" s="8"/>
      <c r="U91" s="6">
        <v>32</v>
      </c>
      <c r="V91" s="6"/>
      <c r="W91" s="6">
        <v>1336.8499999999997</v>
      </c>
    </row>
    <row r="92" spans="1:23" x14ac:dyDescent="0.25">
      <c r="A92" t="s">
        <v>427</v>
      </c>
      <c r="C92" s="6">
        <v>4</v>
      </c>
      <c r="D92" s="6"/>
      <c r="E92" s="6">
        <v>244.74</v>
      </c>
      <c r="I92" t="s">
        <v>136</v>
      </c>
      <c r="J92" t="s">
        <v>137</v>
      </c>
      <c r="K92" s="6">
        <v>8</v>
      </c>
      <c r="L92" s="6"/>
      <c r="M92" s="6">
        <v>320</v>
      </c>
      <c r="R92" t="s">
        <v>135</v>
      </c>
      <c r="S92" t="s">
        <v>130</v>
      </c>
      <c r="T92" s="8"/>
      <c r="U92" s="6">
        <v>2</v>
      </c>
      <c r="V92" s="6"/>
      <c r="W92" s="6">
        <v>85</v>
      </c>
    </row>
    <row r="93" spans="1:23" x14ac:dyDescent="0.25">
      <c r="A93" t="s">
        <v>279</v>
      </c>
      <c r="B93" t="s">
        <v>35</v>
      </c>
      <c r="C93" s="6">
        <v>7.5</v>
      </c>
      <c r="D93" s="6"/>
      <c r="E93" s="6">
        <v>303.75</v>
      </c>
      <c r="J93" t="s">
        <v>209</v>
      </c>
      <c r="K93" s="6">
        <v>1</v>
      </c>
      <c r="L93" s="6"/>
      <c r="M93" s="6">
        <v>41</v>
      </c>
      <c r="R93" t="s">
        <v>445</v>
      </c>
      <c r="T93" s="8"/>
      <c r="U93" s="6">
        <v>2</v>
      </c>
      <c r="V93" s="6"/>
      <c r="W93" s="6">
        <v>85</v>
      </c>
    </row>
    <row r="94" spans="1:23" x14ac:dyDescent="0.25">
      <c r="B94" t="s">
        <v>63</v>
      </c>
      <c r="C94" s="6">
        <v>7.5</v>
      </c>
      <c r="D94" s="6"/>
      <c r="E94" s="6">
        <v>303.75</v>
      </c>
      <c r="J94" t="s">
        <v>155</v>
      </c>
      <c r="K94" s="6">
        <v>8</v>
      </c>
      <c r="L94" s="6"/>
      <c r="M94" s="6">
        <v>320</v>
      </c>
      <c r="R94" t="s">
        <v>27</v>
      </c>
      <c r="S94" t="s">
        <v>331</v>
      </c>
      <c r="T94" s="8"/>
      <c r="U94" s="6">
        <v>1</v>
      </c>
      <c r="V94" s="6"/>
      <c r="W94" s="6">
        <v>30</v>
      </c>
    </row>
    <row r="95" spans="1:23" x14ac:dyDescent="0.25">
      <c r="B95" t="s">
        <v>21</v>
      </c>
      <c r="C95" s="6">
        <v>1</v>
      </c>
      <c r="D95" s="6"/>
      <c r="E95" s="6">
        <v>40.5</v>
      </c>
      <c r="J95" t="s">
        <v>231</v>
      </c>
      <c r="K95" s="6">
        <v>4</v>
      </c>
      <c r="L95" s="6"/>
      <c r="M95" s="6">
        <v>164</v>
      </c>
      <c r="S95" t="s">
        <v>310</v>
      </c>
      <c r="T95" s="8"/>
      <c r="U95" s="6">
        <v>1</v>
      </c>
      <c r="V95" s="6"/>
      <c r="W95" s="6">
        <v>30</v>
      </c>
    </row>
    <row r="96" spans="1:23" x14ac:dyDescent="0.25">
      <c r="B96" t="s">
        <v>280</v>
      </c>
      <c r="C96" s="6">
        <v>2</v>
      </c>
      <c r="D96" s="6"/>
      <c r="E96" s="6">
        <v>58</v>
      </c>
      <c r="J96" t="s">
        <v>130</v>
      </c>
      <c r="K96" s="6">
        <v>1</v>
      </c>
      <c r="L96" s="6"/>
      <c r="M96" s="6">
        <v>42.5</v>
      </c>
      <c r="S96" t="s">
        <v>20</v>
      </c>
      <c r="T96" s="8"/>
      <c r="U96" s="6">
        <v>1</v>
      </c>
      <c r="V96" s="6"/>
      <c r="W96" s="6">
        <v>30</v>
      </c>
    </row>
    <row r="97" spans="1:23" x14ac:dyDescent="0.25">
      <c r="B97" t="s">
        <v>344</v>
      </c>
      <c r="C97" s="6"/>
      <c r="D97" s="6"/>
      <c r="E97" s="6">
        <v>668.59</v>
      </c>
      <c r="J97" t="s">
        <v>172</v>
      </c>
      <c r="K97" s="6">
        <v>6</v>
      </c>
      <c r="L97" s="6"/>
      <c r="M97" s="6">
        <v>240</v>
      </c>
      <c r="S97" t="s">
        <v>37</v>
      </c>
      <c r="T97" s="8"/>
      <c r="U97" s="6">
        <v>1</v>
      </c>
      <c r="V97" s="6"/>
      <c r="W97" s="6">
        <v>30</v>
      </c>
    </row>
    <row r="98" spans="1:23" x14ac:dyDescent="0.25">
      <c r="A98" t="s">
        <v>381</v>
      </c>
      <c r="C98" s="6">
        <v>18</v>
      </c>
      <c r="D98" s="6"/>
      <c r="E98" s="6">
        <v>1374.5900000000001</v>
      </c>
      <c r="J98" t="s">
        <v>185</v>
      </c>
      <c r="K98" s="6">
        <v>2</v>
      </c>
      <c r="L98" s="6"/>
      <c r="M98" s="6">
        <v>74.55</v>
      </c>
      <c r="S98" t="s">
        <v>285</v>
      </c>
      <c r="T98" s="8"/>
      <c r="U98" s="6">
        <v>2</v>
      </c>
      <c r="V98" s="6"/>
      <c r="W98" s="6">
        <v>60</v>
      </c>
    </row>
    <row r="99" spans="1:23" x14ac:dyDescent="0.25">
      <c r="A99" t="s">
        <v>93</v>
      </c>
      <c r="B99" t="s">
        <v>94</v>
      </c>
      <c r="C99" s="6">
        <v>9</v>
      </c>
      <c r="D99" s="6"/>
      <c r="E99" s="6">
        <v>354</v>
      </c>
      <c r="J99" t="s">
        <v>190</v>
      </c>
      <c r="K99" s="6">
        <v>2</v>
      </c>
      <c r="L99" s="6"/>
      <c r="M99" s="6">
        <v>59.55</v>
      </c>
      <c r="S99" t="s">
        <v>48</v>
      </c>
      <c r="T99" s="8"/>
      <c r="U99" s="6">
        <v>1</v>
      </c>
      <c r="V99" s="6"/>
      <c r="W99" s="6">
        <v>31.36</v>
      </c>
    </row>
    <row r="100" spans="1:23" x14ac:dyDescent="0.25">
      <c r="B100" t="s">
        <v>344</v>
      </c>
      <c r="C100" s="6"/>
      <c r="D100" s="6"/>
      <c r="E100" s="6">
        <v>155.46</v>
      </c>
      <c r="J100" t="s">
        <v>261</v>
      </c>
      <c r="K100" s="6">
        <v>1</v>
      </c>
      <c r="L100" s="6"/>
      <c r="M100" s="6">
        <v>40</v>
      </c>
      <c r="S100" t="s">
        <v>294</v>
      </c>
      <c r="T100" s="8"/>
      <c r="U100" s="6">
        <v>1</v>
      </c>
      <c r="V100" s="6"/>
      <c r="W100" s="6">
        <v>32.04</v>
      </c>
    </row>
    <row r="101" spans="1:23" x14ac:dyDescent="0.25">
      <c r="A101" t="s">
        <v>428</v>
      </c>
      <c r="C101" s="6">
        <v>9</v>
      </c>
      <c r="D101" s="6"/>
      <c r="E101" s="6">
        <v>509.46000000000004</v>
      </c>
      <c r="J101" t="s">
        <v>256</v>
      </c>
      <c r="K101" s="6">
        <v>2</v>
      </c>
      <c r="L101" s="6"/>
      <c r="M101" s="6">
        <v>74.55</v>
      </c>
      <c r="S101" t="s">
        <v>291</v>
      </c>
      <c r="T101" s="8"/>
      <c r="U101" s="6">
        <v>1</v>
      </c>
      <c r="V101" s="6"/>
      <c r="W101" s="6">
        <v>31.36</v>
      </c>
    </row>
    <row r="102" spans="1:23" x14ac:dyDescent="0.25">
      <c r="A102" t="s">
        <v>194</v>
      </c>
      <c r="B102" t="s">
        <v>195</v>
      </c>
      <c r="C102" s="6">
        <v>3</v>
      </c>
      <c r="D102" s="6"/>
      <c r="E102" s="6">
        <v>117</v>
      </c>
      <c r="I102" t="s">
        <v>361</v>
      </c>
      <c r="K102" s="6">
        <v>35</v>
      </c>
      <c r="L102" s="6"/>
      <c r="M102" s="6">
        <v>1376.1499999999999</v>
      </c>
      <c r="S102" t="s">
        <v>326</v>
      </c>
      <c r="T102" s="8"/>
      <c r="U102" s="6">
        <v>1</v>
      </c>
      <c r="V102" s="6"/>
      <c r="W102" s="6">
        <v>30</v>
      </c>
    </row>
    <row r="103" spans="1:23" x14ac:dyDescent="0.25">
      <c r="B103" t="s">
        <v>344</v>
      </c>
      <c r="C103" s="6"/>
      <c r="D103" s="6"/>
      <c r="E103" s="6">
        <v>51.08</v>
      </c>
      <c r="I103" t="s">
        <v>156</v>
      </c>
      <c r="J103" t="s">
        <v>209</v>
      </c>
      <c r="K103" s="6">
        <v>1</v>
      </c>
      <c r="L103" s="6"/>
      <c r="M103" s="6">
        <v>30</v>
      </c>
      <c r="S103" t="s">
        <v>315</v>
      </c>
      <c r="T103" s="8"/>
      <c r="U103" s="6">
        <v>1</v>
      </c>
      <c r="V103" s="6"/>
      <c r="W103" s="6">
        <v>43.5</v>
      </c>
    </row>
    <row r="104" spans="1:23" x14ac:dyDescent="0.25">
      <c r="A104" t="s">
        <v>436</v>
      </c>
      <c r="C104" s="6">
        <v>3</v>
      </c>
      <c r="D104" s="6"/>
      <c r="E104" s="6">
        <v>168.07999999999998</v>
      </c>
      <c r="J104" t="s">
        <v>155</v>
      </c>
      <c r="K104" s="6">
        <v>2</v>
      </c>
      <c r="L104" s="6"/>
      <c r="M104" s="6">
        <v>50</v>
      </c>
      <c r="R104" t="s">
        <v>443</v>
      </c>
      <c r="T104" s="8"/>
      <c r="U104" s="6">
        <v>11</v>
      </c>
      <c r="V104" s="6"/>
      <c r="W104" s="6">
        <v>348.26</v>
      </c>
    </row>
    <row r="105" spans="1:23" x14ac:dyDescent="0.25">
      <c r="A105" t="s">
        <v>155</v>
      </c>
      <c r="B105" t="s">
        <v>63</v>
      </c>
      <c r="C105" s="6">
        <v>8</v>
      </c>
      <c r="D105" s="6"/>
      <c r="E105" s="6">
        <v>320</v>
      </c>
      <c r="I105" t="s">
        <v>362</v>
      </c>
      <c r="K105" s="6">
        <v>3</v>
      </c>
      <c r="L105" s="6"/>
      <c r="M105" s="6">
        <v>80</v>
      </c>
      <c r="Q105" t="s">
        <v>353</v>
      </c>
      <c r="T105" s="8"/>
      <c r="U105" s="6">
        <v>45</v>
      </c>
      <c r="V105" s="6"/>
      <c r="W105" s="6">
        <v>1770.1099999999994</v>
      </c>
    </row>
    <row r="106" spans="1:23" x14ac:dyDescent="0.25">
      <c r="B106" t="s">
        <v>136</v>
      </c>
      <c r="C106" s="6">
        <v>8</v>
      </c>
      <c r="D106" s="6"/>
      <c r="E106" s="6">
        <v>320</v>
      </c>
      <c r="I106" t="s">
        <v>262</v>
      </c>
      <c r="J106" t="s">
        <v>261</v>
      </c>
      <c r="K106" s="6">
        <v>2</v>
      </c>
      <c r="L106" s="6"/>
      <c r="M106" s="6">
        <v>58</v>
      </c>
      <c r="Q106" t="s">
        <v>30</v>
      </c>
      <c r="R106" t="s">
        <v>27</v>
      </c>
      <c r="S106" t="s">
        <v>56</v>
      </c>
      <c r="T106" s="8"/>
      <c r="U106" s="6">
        <v>2</v>
      </c>
      <c r="V106" s="6"/>
      <c r="W106" s="6">
        <v>30</v>
      </c>
    </row>
    <row r="107" spans="1:23" x14ac:dyDescent="0.25">
      <c r="B107" t="s">
        <v>156</v>
      </c>
      <c r="C107" s="6">
        <v>2</v>
      </c>
      <c r="D107" s="6"/>
      <c r="E107" s="6">
        <v>50</v>
      </c>
      <c r="I107" t="s">
        <v>363</v>
      </c>
      <c r="K107" s="6">
        <v>2</v>
      </c>
      <c r="L107" s="6"/>
      <c r="M107" s="6">
        <v>58</v>
      </c>
      <c r="S107" t="s">
        <v>29</v>
      </c>
      <c r="T107" s="8"/>
      <c r="U107" s="6">
        <v>2</v>
      </c>
      <c r="V107" s="6"/>
      <c r="W107" s="6">
        <v>60</v>
      </c>
    </row>
    <row r="108" spans="1:23" x14ac:dyDescent="0.25">
      <c r="B108" t="s">
        <v>344</v>
      </c>
      <c r="C108" s="6"/>
      <c r="D108" s="6"/>
      <c r="E108" s="6">
        <v>758</v>
      </c>
      <c r="I108" t="s">
        <v>138</v>
      </c>
      <c r="J108" t="s">
        <v>137</v>
      </c>
      <c r="K108" s="6">
        <v>2</v>
      </c>
      <c r="L108" s="6"/>
      <c r="M108" s="6">
        <v>58</v>
      </c>
      <c r="S108" t="s">
        <v>271</v>
      </c>
      <c r="T108" s="8"/>
      <c r="U108" s="6">
        <v>1</v>
      </c>
      <c r="V108" s="6"/>
      <c r="W108" s="6">
        <v>30</v>
      </c>
    </row>
    <row r="109" spans="1:23" x14ac:dyDescent="0.25">
      <c r="A109" t="s">
        <v>394</v>
      </c>
      <c r="C109" s="6">
        <v>18</v>
      </c>
      <c r="D109" s="6"/>
      <c r="E109" s="6">
        <v>1448</v>
      </c>
      <c r="J109" t="s">
        <v>231</v>
      </c>
      <c r="K109" s="6">
        <v>1</v>
      </c>
      <c r="L109" s="6"/>
      <c r="M109" s="6">
        <v>30</v>
      </c>
      <c r="R109" t="s">
        <v>443</v>
      </c>
      <c r="T109" s="8"/>
      <c r="U109" s="6">
        <v>5</v>
      </c>
      <c r="V109" s="6"/>
      <c r="W109" s="6">
        <v>120</v>
      </c>
    </row>
    <row r="110" spans="1:23" x14ac:dyDescent="0.25">
      <c r="A110" t="s">
        <v>76</v>
      </c>
      <c r="B110" t="s">
        <v>44</v>
      </c>
      <c r="C110" s="6">
        <v>3</v>
      </c>
      <c r="D110" s="6"/>
      <c r="E110" s="6">
        <v>117</v>
      </c>
      <c r="I110" t="s">
        <v>364</v>
      </c>
      <c r="K110" s="6">
        <v>3</v>
      </c>
      <c r="L110" s="6"/>
      <c r="M110" s="6">
        <v>88</v>
      </c>
      <c r="Q110" t="s">
        <v>354</v>
      </c>
      <c r="T110" s="8"/>
      <c r="U110" s="6">
        <v>5</v>
      </c>
      <c r="V110" s="6"/>
      <c r="W110" s="6">
        <v>120</v>
      </c>
    </row>
    <row r="111" spans="1:23" x14ac:dyDescent="0.25">
      <c r="B111" t="s">
        <v>344</v>
      </c>
      <c r="C111" s="6"/>
      <c r="D111" s="6"/>
      <c r="E111" s="6">
        <v>79.8</v>
      </c>
      <c r="I111" t="s">
        <v>173</v>
      </c>
      <c r="J111" t="s">
        <v>172</v>
      </c>
      <c r="K111" s="6">
        <v>2</v>
      </c>
      <c r="L111" s="6"/>
      <c r="M111" s="6">
        <v>58</v>
      </c>
      <c r="Q111" t="s">
        <v>280</v>
      </c>
      <c r="R111" t="s">
        <v>27</v>
      </c>
      <c r="S111" t="s">
        <v>279</v>
      </c>
      <c r="T111" s="8"/>
      <c r="U111" s="6">
        <v>2</v>
      </c>
      <c r="V111" s="6"/>
      <c r="W111" s="6">
        <v>58</v>
      </c>
    </row>
    <row r="112" spans="1:23" x14ac:dyDescent="0.25">
      <c r="A112" t="s">
        <v>432</v>
      </c>
      <c r="C112" s="6">
        <v>3</v>
      </c>
      <c r="D112" s="6"/>
      <c r="E112" s="6">
        <v>196.8</v>
      </c>
      <c r="I112" t="s">
        <v>365</v>
      </c>
      <c r="K112" s="6">
        <v>2</v>
      </c>
      <c r="L112" s="6"/>
      <c r="M112" s="6">
        <v>58</v>
      </c>
      <c r="R112" t="s">
        <v>443</v>
      </c>
      <c r="T112" s="8"/>
      <c r="U112" s="6">
        <v>2</v>
      </c>
      <c r="V112" s="6"/>
      <c r="W112" s="6">
        <v>58</v>
      </c>
    </row>
    <row r="113" spans="1:23" x14ac:dyDescent="0.25">
      <c r="A113" t="s">
        <v>231</v>
      </c>
      <c r="B113" t="s">
        <v>136</v>
      </c>
      <c r="C113" s="6">
        <v>4</v>
      </c>
      <c r="D113" s="6"/>
      <c r="E113" s="6">
        <v>164</v>
      </c>
      <c r="I113" t="s">
        <v>89</v>
      </c>
      <c r="J113" t="s">
        <v>137</v>
      </c>
      <c r="K113" s="6">
        <v>8</v>
      </c>
      <c r="L113" s="6"/>
      <c r="M113" s="6">
        <v>320</v>
      </c>
      <c r="Q113" t="s">
        <v>355</v>
      </c>
      <c r="T113" s="8"/>
      <c r="U113" s="6">
        <v>2</v>
      </c>
      <c r="V113" s="6"/>
      <c r="W113" s="6">
        <v>58</v>
      </c>
    </row>
    <row r="114" spans="1:23" x14ac:dyDescent="0.25">
      <c r="B114" t="s">
        <v>138</v>
      </c>
      <c r="C114" s="6">
        <v>1</v>
      </c>
      <c r="D114" s="6"/>
      <c r="E114" s="6">
        <v>30</v>
      </c>
      <c r="J114" t="s">
        <v>242</v>
      </c>
      <c r="K114" s="6">
        <v>3</v>
      </c>
      <c r="L114" s="6"/>
      <c r="M114" s="6">
        <v>119.72</v>
      </c>
      <c r="Q114" t="s">
        <v>60</v>
      </c>
      <c r="R114" t="s">
        <v>27</v>
      </c>
      <c r="S114" t="s">
        <v>59</v>
      </c>
      <c r="T114" s="8"/>
      <c r="U114" s="6">
        <v>1</v>
      </c>
      <c r="V114" s="6"/>
      <c r="W114" s="6">
        <v>30</v>
      </c>
    </row>
    <row r="115" spans="1:23" x14ac:dyDescent="0.25">
      <c r="B115" t="s">
        <v>89</v>
      </c>
      <c r="C115" s="6">
        <v>4</v>
      </c>
      <c r="D115" s="6"/>
      <c r="E115" s="6">
        <v>164</v>
      </c>
      <c r="J115" t="s">
        <v>126</v>
      </c>
      <c r="K115" s="6">
        <v>12</v>
      </c>
      <c r="L115" s="6"/>
      <c r="M115" s="6">
        <v>480</v>
      </c>
      <c r="R115" t="s">
        <v>443</v>
      </c>
      <c r="T115" s="8"/>
      <c r="U115" s="6">
        <v>1</v>
      </c>
      <c r="V115" s="6"/>
      <c r="W115" s="6">
        <v>30</v>
      </c>
    </row>
    <row r="116" spans="1:23" x14ac:dyDescent="0.25">
      <c r="B116" t="s">
        <v>344</v>
      </c>
      <c r="C116" s="6"/>
      <c r="D116" s="6"/>
      <c r="E116" s="6">
        <v>15</v>
      </c>
      <c r="J116" t="s">
        <v>231</v>
      </c>
      <c r="K116" s="6">
        <v>4</v>
      </c>
      <c r="L116" s="6"/>
      <c r="M116" s="6">
        <v>164</v>
      </c>
      <c r="Q116" t="s">
        <v>356</v>
      </c>
      <c r="T116" s="8"/>
      <c r="U116" s="6">
        <v>1</v>
      </c>
      <c r="V116" s="6"/>
      <c r="W116" s="6">
        <v>30</v>
      </c>
    </row>
    <row r="117" spans="1:23" x14ac:dyDescent="0.25">
      <c r="A117" t="s">
        <v>416</v>
      </c>
      <c r="C117" s="6">
        <v>9</v>
      </c>
      <c r="D117" s="6"/>
      <c r="E117" s="6">
        <v>373</v>
      </c>
      <c r="J117" t="s">
        <v>84</v>
      </c>
      <c r="K117" s="6">
        <v>1</v>
      </c>
      <c r="L117" s="6"/>
      <c r="M117" s="6">
        <v>41</v>
      </c>
      <c r="Q117" t="s">
        <v>131</v>
      </c>
      <c r="R117" t="s">
        <v>116</v>
      </c>
      <c r="S117" t="s">
        <v>130</v>
      </c>
      <c r="T117" s="8"/>
      <c r="U117" s="6">
        <v>1</v>
      </c>
      <c r="V117" s="6"/>
      <c r="W117" s="6">
        <v>30</v>
      </c>
    </row>
    <row r="118" spans="1:23" x14ac:dyDescent="0.25">
      <c r="A118" t="s">
        <v>310</v>
      </c>
      <c r="B118" t="s">
        <v>21</v>
      </c>
      <c r="C118" s="6">
        <v>2</v>
      </c>
      <c r="D118" s="6"/>
      <c r="E118" s="6">
        <v>74.55</v>
      </c>
      <c r="J118" t="s">
        <v>71</v>
      </c>
      <c r="K118" s="6">
        <v>8</v>
      </c>
      <c r="L118" s="6"/>
      <c r="M118" s="6">
        <v>308.97000000000003</v>
      </c>
      <c r="R118" t="s">
        <v>446</v>
      </c>
      <c r="T118" s="8"/>
      <c r="U118" s="6">
        <v>1</v>
      </c>
      <c r="V118" s="6"/>
      <c r="W118" s="6">
        <v>30</v>
      </c>
    </row>
    <row r="119" spans="1:23" x14ac:dyDescent="0.25">
      <c r="A119" t="s">
        <v>403</v>
      </c>
      <c r="C119" s="6">
        <v>2</v>
      </c>
      <c r="D119" s="6"/>
      <c r="E119" s="6">
        <v>74.55</v>
      </c>
      <c r="J119" t="s">
        <v>245</v>
      </c>
      <c r="K119" s="6">
        <v>4</v>
      </c>
      <c r="L119" s="6"/>
      <c r="M119" s="6">
        <v>157.5</v>
      </c>
      <c r="Q119" t="s">
        <v>357</v>
      </c>
      <c r="T119" s="8"/>
      <c r="U119" s="6">
        <v>1</v>
      </c>
      <c r="V119" s="6"/>
      <c r="W119" s="6">
        <v>30</v>
      </c>
    </row>
    <row r="120" spans="1:23" x14ac:dyDescent="0.25">
      <c r="A120" t="s">
        <v>130</v>
      </c>
      <c r="B120" t="s">
        <v>21</v>
      </c>
      <c r="C120" s="6">
        <v>2</v>
      </c>
      <c r="D120" s="6"/>
      <c r="E120" s="6">
        <v>85</v>
      </c>
      <c r="J120" t="s">
        <v>180</v>
      </c>
      <c r="K120" s="6">
        <v>2</v>
      </c>
      <c r="L120" s="6"/>
      <c r="M120" s="6">
        <v>75.91</v>
      </c>
      <c r="Q120" t="s">
        <v>119</v>
      </c>
      <c r="R120" t="s">
        <v>27</v>
      </c>
      <c r="S120" t="s">
        <v>118</v>
      </c>
      <c r="T120" s="8"/>
      <c r="U120" s="6">
        <v>1</v>
      </c>
      <c r="V120" s="6"/>
      <c r="W120" s="6">
        <v>30</v>
      </c>
    </row>
    <row r="121" spans="1:23" x14ac:dyDescent="0.25">
      <c r="B121" t="s">
        <v>131</v>
      </c>
      <c r="C121" s="6">
        <v>1</v>
      </c>
      <c r="D121" s="6"/>
      <c r="E121" s="6">
        <v>30</v>
      </c>
      <c r="J121" t="s">
        <v>261</v>
      </c>
      <c r="K121" s="6">
        <v>8.5</v>
      </c>
      <c r="L121" s="6"/>
      <c r="M121" s="6">
        <v>340</v>
      </c>
      <c r="R121" t="s">
        <v>443</v>
      </c>
      <c r="T121" s="8"/>
      <c r="U121" s="6">
        <v>1</v>
      </c>
      <c r="V121" s="6"/>
      <c r="W121" s="6">
        <v>30</v>
      </c>
    </row>
    <row r="122" spans="1:23" x14ac:dyDescent="0.25">
      <c r="B122" t="s">
        <v>136</v>
      </c>
      <c r="C122" s="6">
        <v>1</v>
      </c>
      <c r="D122" s="6"/>
      <c r="E122" s="6">
        <v>42.5</v>
      </c>
      <c r="J122" t="s">
        <v>228</v>
      </c>
      <c r="K122" s="6">
        <v>2.5</v>
      </c>
      <c r="L122" s="6"/>
      <c r="M122" s="6">
        <v>96</v>
      </c>
      <c r="Q122" t="s">
        <v>358</v>
      </c>
      <c r="T122" s="8"/>
      <c r="U122" s="6">
        <v>1</v>
      </c>
      <c r="V122" s="6"/>
      <c r="W122" s="6">
        <v>30</v>
      </c>
    </row>
    <row r="123" spans="1:23" x14ac:dyDescent="0.25">
      <c r="B123" t="s">
        <v>344</v>
      </c>
      <c r="C123" s="6"/>
      <c r="D123" s="6"/>
      <c r="E123" s="6">
        <v>291.87</v>
      </c>
      <c r="J123" t="s">
        <v>304</v>
      </c>
      <c r="K123" s="6">
        <v>1</v>
      </c>
      <c r="L123" s="6"/>
      <c r="M123" s="6">
        <v>41</v>
      </c>
      <c r="Q123" t="s">
        <v>53</v>
      </c>
      <c r="R123" t="s">
        <v>27</v>
      </c>
      <c r="S123" t="s">
        <v>299</v>
      </c>
      <c r="T123" s="8"/>
      <c r="U123" s="6">
        <v>2</v>
      </c>
      <c r="V123" s="6"/>
      <c r="W123" s="6">
        <v>58</v>
      </c>
    </row>
    <row r="124" spans="1:23" x14ac:dyDescent="0.25">
      <c r="A124" t="s">
        <v>404</v>
      </c>
      <c r="C124" s="6">
        <v>4</v>
      </c>
      <c r="D124" s="6"/>
      <c r="E124" s="6">
        <v>449.37</v>
      </c>
      <c r="I124" t="s">
        <v>366</v>
      </c>
      <c r="K124" s="6">
        <v>54</v>
      </c>
      <c r="L124" s="6"/>
      <c r="M124" s="6">
        <v>2144.1000000000004</v>
      </c>
      <c r="S124" t="s">
        <v>52</v>
      </c>
      <c r="T124" s="8"/>
      <c r="U124" s="6">
        <v>2</v>
      </c>
      <c r="V124" s="6"/>
      <c r="W124" s="6">
        <v>75.680000000000007</v>
      </c>
    </row>
    <row r="125" spans="1:23" x14ac:dyDescent="0.25">
      <c r="A125" t="s">
        <v>172</v>
      </c>
      <c r="B125" t="s">
        <v>136</v>
      </c>
      <c r="C125" s="6">
        <v>6</v>
      </c>
      <c r="D125" s="6"/>
      <c r="E125" s="6">
        <v>240</v>
      </c>
      <c r="I125" t="s">
        <v>85</v>
      </c>
      <c r="J125" t="s">
        <v>84</v>
      </c>
      <c r="K125" s="6">
        <v>1</v>
      </c>
      <c r="L125" s="6"/>
      <c r="M125" s="6">
        <v>30</v>
      </c>
      <c r="R125" t="s">
        <v>443</v>
      </c>
      <c r="T125" s="8"/>
      <c r="U125" s="6">
        <v>4</v>
      </c>
      <c r="V125" s="6"/>
      <c r="W125" s="6">
        <v>133.68</v>
      </c>
    </row>
    <row r="126" spans="1:23" x14ac:dyDescent="0.25">
      <c r="B126" t="s">
        <v>173</v>
      </c>
      <c r="C126" s="6">
        <v>2</v>
      </c>
      <c r="D126" s="6"/>
      <c r="E126" s="6">
        <v>58</v>
      </c>
      <c r="I126" t="s">
        <v>367</v>
      </c>
      <c r="K126" s="6">
        <v>1</v>
      </c>
      <c r="L126" s="6"/>
      <c r="M126" s="6">
        <v>30</v>
      </c>
      <c r="Q126" t="s">
        <v>359</v>
      </c>
      <c r="T126" s="8"/>
      <c r="U126" s="6">
        <v>4</v>
      </c>
      <c r="V126" s="6"/>
      <c r="W126" s="6">
        <v>133.68</v>
      </c>
    </row>
    <row r="127" spans="1:23" x14ac:dyDescent="0.25">
      <c r="B127" t="s">
        <v>94</v>
      </c>
      <c r="C127" s="6">
        <v>6</v>
      </c>
      <c r="D127" s="6"/>
      <c r="E127" s="6">
        <v>240</v>
      </c>
      <c r="I127" t="s">
        <v>94</v>
      </c>
      <c r="J127" t="s">
        <v>125</v>
      </c>
      <c r="K127" s="6">
        <v>2</v>
      </c>
      <c r="L127" s="6"/>
      <c r="M127" s="6">
        <v>72.72999999999999</v>
      </c>
      <c r="Q127" t="s">
        <v>91</v>
      </c>
      <c r="R127" t="s">
        <v>27</v>
      </c>
      <c r="S127" t="s">
        <v>90</v>
      </c>
      <c r="T127" s="8"/>
      <c r="U127" s="6">
        <v>3</v>
      </c>
      <c r="V127" s="6"/>
      <c r="W127" s="6">
        <v>87</v>
      </c>
    </row>
    <row r="128" spans="1:23" x14ac:dyDescent="0.25">
      <c r="B128" t="s">
        <v>344</v>
      </c>
      <c r="C128" s="6"/>
      <c r="D128" s="6"/>
      <c r="E128" s="6">
        <v>223.27</v>
      </c>
      <c r="J128" t="s">
        <v>107</v>
      </c>
      <c r="K128" s="6">
        <v>3</v>
      </c>
      <c r="L128" s="6"/>
      <c r="M128" s="6">
        <v>104.55</v>
      </c>
      <c r="R128" t="s">
        <v>443</v>
      </c>
      <c r="T128" s="8"/>
      <c r="U128" s="6">
        <v>3</v>
      </c>
      <c r="V128" s="6"/>
      <c r="W128" s="6">
        <v>87</v>
      </c>
    </row>
    <row r="129" spans="1:23" x14ac:dyDescent="0.25">
      <c r="A129" t="s">
        <v>417</v>
      </c>
      <c r="C129" s="6">
        <v>14</v>
      </c>
      <c r="D129" s="6"/>
      <c r="E129" s="6">
        <v>761.27</v>
      </c>
      <c r="J129" t="s">
        <v>118</v>
      </c>
      <c r="K129" s="6">
        <v>1</v>
      </c>
      <c r="L129" s="6"/>
      <c r="M129" s="6">
        <v>41</v>
      </c>
      <c r="Q129" t="s">
        <v>360</v>
      </c>
      <c r="T129" s="8"/>
      <c r="U129" s="6">
        <v>3</v>
      </c>
      <c r="V129" s="6"/>
      <c r="W129" s="6">
        <v>87</v>
      </c>
    </row>
    <row r="130" spans="1:23" x14ac:dyDescent="0.25">
      <c r="A130" t="s">
        <v>150</v>
      </c>
      <c r="B130" t="s">
        <v>63</v>
      </c>
      <c r="C130" s="6">
        <v>4</v>
      </c>
      <c r="D130" s="6"/>
      <c r="E130" s="6">
        <v>164</v>
      </c>
      <c r="J130" t="s">
        <v>99</v>
      </c>
      <c r="K130" s="6">
        <v>4</v>
      </c>
      <c r="L130" s="6"/>
      <c r="M130" s="6">
        <v>157.5</v>
      </c>
      <c r="Q130" t="s">
        <v>136</v>
      </c>
      <c r="R130" t="s">
        <v>34</v>
      </c>
      <c r="S130" t="s">
        <v>209</v>
      </c>
      <c r="T130" s="8"/>
      <c r="U130" s="6">
        <v>1</v>
      </c>
      <c r="V130" s="6"/>
      <c r="W130" s="6">
        <v>41</v>
      </c>
    </row>
    <row r="131" spans="1:23" x14ac:dyDescent="0.25">
      <c r="B131" t="s">
        <v>44</v>
      </c>
      <c r="C131" s="6">
        <v>4</v>
      </c>
      <c r="D131" s="6"/>
      <c r="E131" s="6">
        <v>164</v>
      </c>
      <c r="J131" t="s">
        <v>93</v>
      </c>
      <c r="K131" s="6">
        <v>9</v>
      </c>
      <c r="L131" s="6"/>
      <c r="M131" s="6">
        <v>354</v>
      </c>
      <c r="S131" t="s">
        <v>155</v>
      </c>
      <c r="T131" s="8"/>
      <c r="U131" s="6">
        <v>8</v>
      </c>
      <c r="V131" s="6"/>
      <c r="W131" s="6">
        <v>320</v>
      </c>
    </row>
    <row r="132" spans="1:23" x14ac:dyDescent="0.25">
      <c r="B132" t="s">
        <v>149</v>
      </c>
      <c r="C132" s="6">
        <v>1</v>
      </c>
      <c r="D132" s="6"/>
      <c r="E132" s="6">
        <v>30</v>
      </c>
      <c r="J132" t="s">
        <v>172</v>
      </c>
      <c r="K132" s="6">
        <v>6</v>
      </c>
      <c r="L132" s="6"/>
      <c r="M132" s="6">
        <v>240</v>
      </c>
      <c r="S132" t="s">
        <v>231</v>
      </c>
      <c r="T132" s="8"/>
      <c r="U132" s="6">
        <v>4</v>
      </c>
      <c r="V132" s="6"/>
      <c r="W132" s="6">
        <v>164</v>
      </c>
    </row>
    <row r="133" spans="1:23" x14ac:dyDescent="0.25">
      <c r="B133" t="s">
        <v>344</v>
      </c>
      <c r="C133" s="6"/>
      <c r="D133" s="6"/>
      <c r="E133" s="6">
        <v>496.14</v>
      </c>
      <c r="J133" t="s">
        <v>222</v>
      </c>
      <c r="K133" s="6">
        <v>4</v>
      </c>
      <c r="L133" s="6"/>
      <c r="M133" s="6">
        <v>164</v>
      </c>
      <c r="S133" t="s">
        <v>172</v>
      </c>
      <c r="T133" s="8"/>
      <c r="U133" s="6">
        <v>6</v>
      </c>
      <c r="V133" s="6"/>
      <c r="W133" s="6">
        <v>240</v>
      </c>
    </row>
    <row r="134" spans="1:23" x14ac:dyDescent="0.25">
      <c r="A134" t="s">
        <v>395</v>
      </c>
      <c r="C134" s="6">
        <v>9</v>
      </c>
      <c r="D134" s="6"/>
      <c r="E134" s="6">
        <v>854.14</v>
      </c>
      <c r="J134" t="s">
        <v>267</v>
      </c>
      <c r="K134" s="6">
        <v>2</v>
      </c>
      <c r="L134" s="6"/>
      <c r="M134" s="6">
        <v>75.91</v>
      </c>
      <c r="S134" t="s">
        <v>261</v>
      </c>
      <c r="T134" s="8"/>
      <c r="U134" s="6">
        <v>1</v>
      </c>
      <c r="V134" s="6"/>
      <c r="W134" s="6">
        <v>40</v>
      </c>
    </row>
    <row r="135" spans="1:23" x14ac:dyDescent="0.25">
      <c r="A135" t="s">
        <v>84</v>
      </c>
      <c r="B135" t="s">
        <v>63</v>
      </c>
      <c r="C135" s="6">
        <v>4</v>
      </c>
      <c r="D135" s="6"/>
      <c r="E135" s="6">
        <v>164</v>
      </c>
      <c r="J135" t="s">
        <v>320</v>
      </c>
      <c r="K135" s="6">
        <v>22</v>
      </c>
      <c r="L135" s="6"/>
      <c r="M135" s="6">
        <v>850</v>
      </c>
      <c r="R135" t="s">
        <v>442</v>
      </c>
      <c r="T135" s="8"/>
      <c r="U135" s="6">
        <v>20</v>
      </c>
      <c r="V135" s="6"/>
      <c r="W135" s="6">
        <v>805</v>
      </c>
    </row>
    <row r="136" spans="1:23" x14ac:dyDescent="0.25">
      <c r="B136" t="s">
        <v>89</v>
      </c>
      <c r="C136" s="6">
        <v>1</v>
      </c>
      <c r="D136" s="6"/>
      <c r="E136" s="6">
        <v>41</v>
      </c>
      <c r="J136" t="s">
        <v>304</v>
      </c>
      <c r="K136" s="6">
        <v>4</v>
      </c>
      <c r="L136" s="6"/>
      <c r="M136" s="6">
        <v>164</v>
      </c>
      <c r="R136" t="s">
        <v>135</v>
      </c>
      <c r="S136" t="s">
        <v>137</v>
      </c>
      <c r="T136" s="8"/>
      <c r="U136" s="6">
        <v>8</v>
      </c>
      <c r="V136" s="6"/>
      <c r="W136" s="6">
        <v>320</v>
      </c>
    </row>
    <row r="137" spans="1:23" x14ac:dyDescent="0.25">
      <c r="B137" t="s">
        <v>85</v>
      </c>
      <c r="C137" s="6">
        <v>1</v>
      </c>
      <c r="D137" s="6"/>
      <c r="E137" s="6">
        <v>30</v>
      </c>
      <c r="I137" t="s">
        <v>368</v>
      </c>
      <c r="K137" s="6">
        <v>57</v>
      </c>
      <c r="L137" s="6"/>
      <c r="M137" s="6">
        <v>2223.69</v>
      </c>
      <c r="S137" t="s">
        <v>130</v>
      </c>
      <c r="T137" s="8"/>
      <c r="U137" s="6">
        <v>1</v>
      </c>
      <c r="V137" s="6"/>
      <c r="W137" s="6">
        <v>42.5</v>
      </c>
    </row>
    <row r="138" spans="1:23" x14ac:dyDescent="0.25">
      <c r="B138" t="s">
        <v>344</v>
      </c>
      <c r="C138" s="6"/>
      <c r="D138" s="6"/>
      <c r="E138" s="6">
        <v>368.9</v>
      </c>
      <c r="I138" t="s">
        <v>223</v>
      </c>
      <c r="J138" t="s">
        <v>222</v>
      </c>
      <c r="K138" s="6">
        <v>1</v>
      </c>
      <c r="L138" s="6"/>
      <c r="M138" s="6">
        <v>30</v>
      </c>
      <c r="S138" t="s">
        <v>185</v>
      </c>
      <c r="T138" s="8"/>
      <c r="U138" s="6">
        <v>1</v>
      </c>
      <c r="V138" s="6"/>
      <c r="W138" s="6">
        <v>44.55</v>
      </c>
    </row>
    <row r="139" spans="1:23" x14ac:dyDescent="0.25">
      <c r="A139" t="s">
        <v>396</v>
      </c>
      <c r="C139" s="6">
        <v>6</v>
      </c>
      <c r="D139" s="6"/>
      <c r="E139" s="6">
        <v>603.9</v>
      </c>
      <c r="I139" t="s">
        <v>369</v>
      </c>
      <c r="K139" s="6">
        <v>1</v>
      </c>
      <c r="L139" s="6"/>
      <c r="M139" s="6">
        <v>30</v>
      </c>
      <c r="S139" t="s">
        <v>190</v>
      </c>
      <c r="T139" s="8"/>
      <c r="U139" s="6">
        <v>1</v>
      </c>
      <c r="V139" s="6"/>
      <c r="W139" s="6">
        <v>44.55</v>
      </c>
    </row>
    <row r="140" spans="1:23" x14ac:dyDescent="0.25">
      <c r="A140" t="s">
        <v>295</v>
      </c>
      <c r="B140" t="s">
        <v>44</v>
      </c>
      <c r="C140" s="6">
        <v>5</v>
      </c>
      <c r="D140" s="6"/>
      <c r="E140" s="6">
        <v>196</v>
      </c>
      <c r="I140" t="s">
        <v>305</v>
      </c>
      <c r="J140" t="s">
        <v>304</v>
      </c>
      <c r="K140" s="6">
        <v>1</v>
      </c>
      <c r="L140" s="6"/>
      <c r="M140" s="6">
        <v>30</v>
      </c>
      <c r="S140" t="s">
        <v>256</v>
      </c>
      <c r="T140" s="8"/>
      <c r="U140" s="6">
        <v>1</v>
      </c>
      <c r="V140" s="6"/>
      <c r="W140" s="6">
        <v>44.55</v>
      </c>
    </row>
    <row r="141" spans="1:23" x14ac:dyDescent="0.25">
      <c r="B141" t="s">
        <v>344</v>
      </c>
      <c r="C141" s="6"/>
      <c r="D141" s="6"/>
      <c r="E141" s="6">
        <v>38.94</v>
      </c>
      <c r="I141" t="s">
        <v>370</v>
      </c>
      <c r="K141" s="6">
        <v>1</v>
      </c>
      <c r="L141" s="6"/>
      <c r="M141" s="6">
        <v>30</v>
      </c>
      <c r="R141" t="s">
        <v>445</v>
      </c>
      <c r="T141" s="8"/>
      <c r="U141" s="6">
        <v>12</v>
      </c>
      <c r="V141" s="6"/>
      <c r="W141" s="6">
        <v>496.15000000000003</v>
      </c>
    </row>
    <row r="142" spans="1:23" x14ac:dyDescent="0.25">
      <c r="A142" t="s">
        <v>433</v>
      </c>
      <c r="C142" s="6">
        <v>5</v>
      </c>
      <c r="D142" s="6"/>
      <c r="E142" s="6">
        <v>234.94</v>
      </c>
      <c r="I142" t="s">
        <v>44</v>
      </c>
      <c r="J142" t="s">
        <v>238</v>
      </c>
      <c r="K142" s="6">
        <v>7</v>
      </c>
      <c r="L142" s="6"/>
      <c r="M142" s="6">
        <v>276</v>
      </c>
      <c r="R142" t="s">
        <v>116</v>
      </c>
      <c r="S142" t="s">
        <v>185</v>
      </c>
      <c r="T142" s="8"/>
      <c r="U142" s="6">
        <v>1</v>
      </c>
      <c r="V142" s="6"/>
      <c r="W142" s="6">
        <v>30</v>
      </c>
    </row>
    <row r="143" spans="1:23" x14ac:dyDescent="0.25">
      <c r="A143" t="s">
        <v>65</v>
      </c>
      <c r="B143" t="s">
        <v>66</v>
      </c>
      <c r="C143" s="6">
        <v>6</v>
      </c>
      <c r="D143" s="6"/>
      <c r="E143" s="6">
        <v>235</v>
      </c>
      <c r="J143" t="s">
        <v>142</v>
      </c>
      <c r="K143" s="6">
        <v>25</v>
      </c>
      <c r="L143" s="6"/>
      <c r="M143" s="6">
        <v>1000</v>
      </c>
      <c r="S143" t="s">
        <v>190</v>
      </c>
      <c r="T143" s="8"/>
      <c r="U143" s="6">
        <v>1</v>
      </c>
      <c r="V143" s="6"/>
      <c r="W143" s="6">
        <v>15</v>
      </c>
    </row>
    <row r="144" spans="1:23" x14ac:dyDescent="0.25">
      <c r="B144" t="s">
        <v>344</v>
      </c>
      <c r="C144" s="6"/>
      <c r="D144" s="6"/>
      <c r="E144" s="6">
        <v>466.89</v>
      </c>
      <c r="J144" t="s">
        <v>299</v>
      </c>
      <c r="K144" s="6">
        <v>13</v>
      </c>
      <c r="L144" s="6"/>
      <c r="M144" s="6">
        <v>520</v>
      </c>
      <c r="S144" t="s">
        <v>256</v>
      </c>
      <c r="T144" s="8"/>
      <c r="U144" s="6">
        <v>1</v>
      </c>
      <c r="V144" s="6"/>
      <c r="W144" s="6">
        <v>30</v>
      </c>
    </row>
    <row r="145" spans="1:23" x14ac:dyDescent="0.25">
      <c r="A145" t="s">
        <v>389</v>
      </c>
      <c r="C145" s="6">
        <v>6</v>
      </c>
      <c r="D145" s="6"/>
      <c r="E145" s="6">
        <v>701.89</v>
      </c>
      <c r="J145" t="s">
        <v>59</v>
      </c>
      <c r="K145" s="6">
        <v>3.5</v>
      </c>
      <c r="L145" s="6"/>
      <c r="M145" s="6">
        <v>143.5</v>
      </c>
      <c r="R145" t="s">
        <v>446</v>
      </c>
      <c r="T145" s="8"/>
      <c r="U145" s="6">
        <v>3</v>
      </c>
      <c r="V145" s="6"/>
      <c r="W145" s="6">
        <v>75</v>
      </c>
    </row>
    <row r="146" spans="1:23" x14ac:dyDescent="0.25">
      <c r="A146" t="s">
        <v>217</v>
      </c>
      <c r="B146" t="s">
        <v>35</v>
      </c>
      <c r="C146" s="6">
        <v>8</v>
      </c>
      <c r="D146" s="6"/>
      <c r="E146" s="6">
        <v>320</v>
      </c>
      <c r="J146" t="s">
        <v>90</v>
      </c>
      <c r="K146" s="6">
        <v>17</v>
      </c>
      <c r="L146" s="6"/>
      <c r="M146" s="6">
        <v>671.5</v>
      </c>
      <c r="Q146" t="s">
        <v>361</v>
      </c>
      <c r="T146" s="8"/>
      <c r="U146" s="6">
        <v>35</v>
      </c>
      <c r="V146" s="6"/>
      <c r="W146" s="6">
        <v>1376.1499999999999</v>
      </c>
    </row>
    <row r="147" spans="1:23" x14ac:dyDescent="0.25">
      <c r="B147" t="s">
        <v>211</v>
      </c>
      <c r="C147" s="6">
        <v>2</v>
      </c>
      <c r="D147" s="6"/>
      <c r="E147" s="6">
        <v>58</v>
      </c>
      <c r="J147" t="s">
        <v>76</v>
      </c>
      <c r="K147" s="6">
        <v>3</v>
      </c>
      <c r="L147" s="6"/>
      <c r="M147" s="6">
        <v>117</v>
      </c>
      <c r="Q147" t="s">
        <v>156</v>
      </c>
      <c r="R147" t="s">
        <v>27</v>
      </c>
      <c r="S147" t="s">
        <v>209</v>
      </c>
      <c r="T147" s="8"/>
      <c r="U147" s="6">
        <v>1</v>
      </c>
      <c r="V147" s="6"/>
      <c r="W147" s="6">
        <v>30</v>
      </c>
    </row>
    <row r="148" spans="1:23" x14ac:dyDescent="0.25">
      <c r="B148" t="s">
        <v>63</v>
      </c>
      <c r="C148" s="6">
        <v>8</v>
      </c>
      <c r="D148" s="6"/>
      <c r="E148" s="6">
        <v>320</v>
      </c>
      <c r="J148" t="s">
        <v>150</v>
      </c>
      <c r="K148" s="6">
        <v>4</v>
      </c>
      <c r="L148" s="6"/>
      <c r="M148" s="6">
        <v>164</v>
      </c>
      <c r="S148" t="s">
        <v>155</v>
      </c>
      <c r="T148" s="8"/>
      <c r="U148" s="6">
        <v>2</v>
      </c>
      <c r="V148" s="6"/>
      <c r="W148" s="6">
        <v>50</v>
      </c>
    </row>
    <row r="149" spans="1:23" x14ac:dyDescent="0.25">
      <c r="B149" t="s">
        <v>344</v>
      </c>
      <c r="C149" s="6"/>
      <c r="D149" s="6"/>
      <c r="E149" s="6">
        <v>801.45</v>
      </c>
      <c r="J149" t="s">
        <v>295</v>
      </c>
      <c r="K149" s="6">
        <v>5</v>
      </c>
      <c r="L149" s="6"/>
      <c r="M149" s="6">
        <v>196</v>
      </c>
      <c r="R149" t="s">
        <v>443</v>
      </c>
      <c r="T149" s="8"/>
      <c r="U149" s="6">
        <v>3</v>
      </c>
      <c r="V149" s="6"/>
      <c r="W149" s="6">
        <v>80</v>
      </c>
    </row>
    <row r="150" spans="1:23" x14ac:dyDescent="0.25">
      <c r="A150" t="s">
        <v>382</v>
      </c>
      <c r="C150" s="6">
        <v>18</v>
      </c>
      <c r="D150" s="6"/>
      <c r="E150" s="6">
        <v>1499.45</v>
      </c>
      <c r="J150" t="s">
        <v>52</v>
      </c>
      <c r="K150" s="6">
        <v>8</v>
      </c>
      <c r="L150" s="6"/>
      <c r="M150" s="6">
        <v>320</v>
      </c>
      <c r="Q150" t="s">
        <v>362</v>
      </c>
      <c r="T150" s="8"/>
      <c r="U150" s="6">
        <v>3</v>
      </c>
      <c r="V150" s="6"/>
      <c r="W150" s="6">
        <v>80</v>
      </c>
    </row>
    <row r="151" spans="1:23" x14ac:dyDescent="0.25">
      <c r="A151" t="s">
        <v>20</v>
      </c>
      <c r="B151" t="s">
        <v>21</v>
      </c>
      <c r="C151" s="6">
        <v>1</v>
      </c>
      <c r="D151" s="6"/>
      <c r="E151" s="6">
        <v>30</v>
      </c>
      <c r="J151" t="s">
        <v>43</v>
      </c>
      <c r="K151" s="6">
        <v>2.5</v>
      </c>
      <c r="L151" s="6"/>
      <c r="M151" s="6">
        <v>92</v>
      </c>
      <c r="Q151" t="s">
        <v>262</v>
      </c>
      <c r="R151" t="s">
        <v>27</v>
      </c>
      <c r="S151" t="s">
        <v>261</v>
      </c>
      <c r="T151" s="8"/>
      <c r="U151" s="6">
        <v>2</v>
      </c>
      <c r="V151" s="6"/>
      <c r="W151" s="6">
        <v>58</v>
      </c>
    </row>
    <row r="152" spans="1:23" x14ac:dyDescent="0.25">
      <c r="A152" t="s">
        <v>405</v>
      </c>
      <c r="C152" s="6">
        <v>1</v>
      </c>
      <c r="D152" s="6"/>
      <c r="E152" s="6">
        <v>30</v>
      </c>
      <c r="J152" t="s">
        <v>309</v>
      </c>
      <c r="K152" s="6">
        <v>2</v>
      </c>
      <c r="L152" s="6"/>
      <c r="M152" s="6">
        <v>74.55</v>
      </c>
      <c r="R152" t="s">
        <v>443</v>
      </c>
      <c r="T152" s="8"/>
      <c r="U152" s="6">
        <v>2</v>
      </c>
      <c r="V152" s="6"/>
      <c r="W152" s="6">
        <v>58</v>
      </c>
    </row>
    <row r="153" spans="1:23" x14ac:dyDescent="0.25">
      <c r="A153" t="s">
        <v>37</v>
      </c>
      <c r="B153" t="s">
        <v>21</v>
      </c>
      <c r="C153" s="6">
        <v>2</v>
      </c>
      <c r="D153" s="6"/>
      <c r="E153" s="6">
        <v>74.55</v>
      </c>
      <c r="I153" t="s">
        <v>371</v>
      </c>
      <c r="K153" s="6">
        <v>90</v>
      </c>
      <c r="L153" s="6"/>
      <c r="M153" s="6">
        <v>3574.55</v>
      </c>
      <c r="Q153" t="s">
        <v>363</v>
      </c>
      <c r="T153" s="8"/>
      <c r="U153" s="6">
        <v>2</v>
      </c>
      <c r="V153" s="6"/>
      <c r="W153" s="6">
        <v>58</v>
      </c>
    </row>
    <row r="154" spans="1:23" x14ac:dyDescent="0.25">
      <c r="A154" t="s">
        <v>406</v>
      </c>
      <c r="C154" s="6">
        <v>2</v>
      </c>
      <c r="D154" s="6"/>
      <c r="E154" s="6">
        <v>74.55</v>
      </c>
      <c r="I154" t="s">
        <v>149</v>
      </c>
      <c r="J154" t="s">
        <v>142</v>
      </c>
      <c r="K154" s="6">
        <v>2</v>
      </c>
      <c r="L154" s="6"/>
      <c r="M154" s="6">
        <v>58</v>
      </c>
      <c r="Q154" t="s">
        <v>138</v>
      </c>
      <c r="R154" t="s">
        <v>116</v>
      </c>
      <c r="S154" t="s">
        <v>137</v>
      </c>
      <c r="T154" s="8"/>
      <c r="U154" s="6">
        <v>2</v>
      </c>
      <c r="V154" s="6"/>
      <c r="W154" s="6">
        <v>58</v>
      </c>
    </row>
    <row r="155" spans="1:23" x14ac:dyDescent="0.25">
      <c r="A155" t="s">
        <v>71</v>
      </c>
      <c r="B155" t="s">
        <v>35</v>
      </c>
      <c r="C155" s="6">
        <v>8</v>
      </c>
      <c r="D155" s="6"/>
      <c r="E155" s="6">
        <v>308.95999999999998</v>
      </c>
      <c r="J155" t="s">
        <v>150</v>
      </c>
      <c r="K155" s="6">
        <v>1</v>
      </c>
      <c r="L155" s="6"/>
      <c r="M155" s="6">
        <v>30</v>
      </c>
      <c r="R155" t="s">
        <v>446</v>
      </c>
      <c r="T155" s="8"/>
      <c r="U155" s="6">
        <v>2</v>
      </c>
      <c r="V155" s="6"/>
      <c r="W155" s="6">
        <v>58</v>
      </c>
    </row>
    <row r="156" spans="1:23" x14ac:dyDescent="0.25">
      <c r="B156" t="s">
        <v>127</v>
      </c>
      <c r="C156" s="6">
        <v>2</v>
      </c>
      <c r="D156" s="6"/>
      <c r="E156" s="6">
        <v>58</v>
      </c>
      <c r="I156" t="s">
        <v>372</v>
      </c>
      <c r="K156" s="6">
        <v>3</v>
      </c>
      <c r="L156" s="6"/>
      <c r="M156" s="6">
        <v>88</v>
      </c>
      <c r="R156" t="s">
        <v>27</v>
      </c>
      <c r="S156" t="s">
        <v>231</v>
      </c>
      <c r="T156" s="8"/>
      <c r="U156" s="6">
        <v>1</v>
      </c>
      <c r="V156" s="6"/>
      <c r="W156" s="6">
        <v>30</v>
      </c>
    </row>
    <row r="157" spans="1:23" x14ac:dyDescent="0.25">
      <c r="B157" t="s">
        <v>89</v>
      </c>
      <c r="C157" s="6">
        <v>8</v>
      </c>
      <c r="D157" s="6"/>
      <c r="E157" s="6">
        <v>308.97000000000003</v>
      </c>
      <c r="I157" t="s">
        <v>195</v>
      </c>
      <c r="J157" t="s">
        <v>194</v>
      </c>
      <c r="K157" s="6">
        <v>3</v>
      </c>
      <c r="L157" s="6"/>
      <c r="M157" s="6">
        <v>117</v>
      </c>
      <c r="R157" t="s">
        <v>443</v>
      </c>
      <c r="T157" s="8"/>
      <c r="U157" s="6">
        <v>1</v>
      </c>
      <c r="V157" s="6"/>
      <c r="W157" s="6">
        <v>30</v>
      </c>
    </row>
    <row r="158" spans="1:23" x14ac:dyDescent="0.25">
      <c r="B158" t="s">
        <v>344</v>
      </c>
      <c r="C158" s="6"/>
      <c r="D158" s="6"/>
      <c r="E158" s="6">
        <v>289.68</v>
      </c>
      <c r="I158" t="s">
        <v>373</v>
      </c>
      <c r="K158" s="6">
        <v>3</v>
      </c>
      <c r="L158" s="6"/>
      <c r="M158" s="6">
        <v>117</v>
      </c>
      <c r="Q158" t="s">
        <v>364</v>
      </c>
      <c r="T158" s="8"/>
      <c r="U158" s="6">
        <v>3</v>
      </c>
      <c r="V158" s="6"/>
      <c r="W158" s="6">
        <v>88</v>
      </c>
    </row>
    <row r="159" spans="1:23" x14ac:dyDescent="0.25">
      <c r="A159" t="s">
        <v>383</v>
      </c>
      <c r="C159" s="6">
        <v>18</v>
      </c>
      <c r="D159" s="6"/>
      <c r="E159" s="6">
        <v>965.61000000000013</v>
      </c>
      <c r="I159" t="s">
        <v>344</v>
      </c>
      <c r="J159" t="s">
        <v>137</v>
      </c>
      <c r="K159" s="6"/>
      <c r="L159" s="6"/>
      <c r="M159" s="6">
        <v>1373.55</v>
      </c>
      <c r="Q159" t="s">
        <v>173</v>
      </c>
      <c r="R159" t="s">
        <v>27</v>
      </c>
      <c r="S159" t="s">
        <v>172</v>
      </c>
      <c r="T159" s="8"/>
      <c r="U159" s="6">
        <v>2</v>
      </c>
      <c r="V159" s="6"/>
      <c r="W159" s="6">
        <v>58</v>
      </c>
    </row>
    <row r="160" spans="1:23" x14ac:dyDescent="0.25">
      <c r="A160" t="s">
        <v>222</v>
      </c>
      <c r="B160" t="s">
        <v>35</v>
      </c>
      <c r="C160" s="6">
        <v>2</v>
      </c>
      <c r="D160" s="6"/>
      <c r="E160" s="6">
        <v>82</v>
      </c>
      <c r="J160" t="s">
        <v>56</v>
      </c>
      <c r="K160" s="6"/>
      <c r="L160" s="6"/>
      <c r="M160" s="6">
        <v>306.8</v>
      </c>
      <c r="R160" t="s">
        <v>443</v>
      </c>
      <c r="T160" s="8"/>
      <c r="U160" s="6">
        <v>2</v>
      </c>
      <c r="V160" s="6"/>
      <c r="W160" s="6">
        <v>58</v>
      </c>
    </row>
    <row r="161" spans="1:23" x14ac:dyDescent="0.25">
      <c r="B161" t="s">
        <v>94</v>
      </c>
      <c r="C161" s="6">
        <v>4</v>
      </c>
      <c r="D161" s="6"/>
      <c r="E161" s="6">
        <v>164</v>
      </c>
      <c r="J161" t="s">
        <v>29</v>
      </c>
      <c r="K161" s="6"/>
      <c r="L161" s="6"/>
      <c r="M161" s="6">
        <v>5.89</v>
      </c>
      <c r="Q161" t="s">
        <v>365</v>
      </c>
      <c r="T161" s="8"/>
      <c r="U161" s="6">
        <v>2</v>
      </c>
      <c r="V161" s="6"/>
      <c r="W161" s="6">
        <v>58</v>
      </c>
    </row>
    <row r="162" spans="1:23" x14ac:dyDescent="0.25">
      <c r="B162" t="s">
        <v>223</v>
      </c>
      <c r="C162" s="6">
        <v>1</v>
      </c>
      <c r="D162" s="6"/>
      <c r="E162" s="6">
        <v>30</v>
      </c>
      <c r="J162" t="s">
        <v>238</v>
      </c>
      <c r="K162" s="6"/>
      <c r="L162" s="6"/>
      <c r="M162" s="6">
        <v>81.5</v>
      </c>
      <c r="Q162" t="s">
        <v>89</v>
      </c>
      <c r="R162" t="s">
        <v>34</v>
      </c>
      <c r="S162" t="s">
        <v>242</v>
      </c>
      <c r="T162" s="8"/>
      <c r="U162" s="6">
        <v>2</v>
      </c>
      <c r="V162" s="6"/>
      <c r="W162" s="6">
        <v>87</v>
      </c>
    </row>
    <row r="163" spans="1:23" x14ac:dyDescent="0.25">
      <c r="B163" t="s">
        <v>344</v>
      </c>
      <c r="C163" s="6"/>
      <c r="D163" s="6"/>
      <c r="E163" s="6">
        <v>1538.3</v>
      </c>
      <c r="J163" t="s">
        <v>242</v>
      </c>
      <c r="K163" s="6"/>
      <c r="L163" s="6"/>
      <c r="M163" s="6">
        <v>92.2</v>
      </c>
      <c r="S163" t="s">
        <v>126</v>
      </c>
      <c r="T163" s="8"/>
      <c r="U163" s="6">
        <v>12</v>
      </c>
      <c r="V163" s="6"/>
      <c r="W163" s="6">
        <v>480</v>
      </c>
    </row>
    <row r="164" spans="1:23" x14ac:dyDescent="0.25">
      <c r="A164" t="s">
        <v>384</v>
      </c>
      <c r="C164" s="6">
        <v>7</v>
      </c>
      <c r="D164" s="6"/>
      <c r="E164" s="6">
        <v>1814.3</v>
      </c>
      <c r="J164" t="s">
        <v>209</v>
      </c>
      <c r="K164" s="6"/>
      <c r="L164" s="6"/>
      <c r="M164" s="6">
        <v>310.66000000000003</v>
      </c>
      <c r="S164" t="s">
        <v>231</v>
      </c>
      <c r="T164" s="8"/>
      <c r="U164" s="6">
        <v>4</v>
      </c>
      <c r="V164" s="6"/>
      <c r="W164" s="6">
        <v>164</v>
      </c>
    </row>
    <row r="165" spans="1:23" x14ac:dyDescent="0.25">
      <c r="A165" t="s">
        <v>210</v>
      </c>
      <c r="B165" t="s">
        <v>35</v>
      </c>
      <c r="C165" s="6">
        <v>4</v>
      </c>
      <c r="D165" s="6"/>
      <c r="E165" s="6">
        <v>164</v>
      </c>
      <c r="J165" t="s">
        <v>142</v>
      </c>
      <c r="K165" s="6"/>
      <c r="L165" s="6"/>
      <c r="M165" s="6">
        <v>858.21</v>
      </c>
      <c r="S165" t="s">
        <v>84</v>
      </c>
      <c r="T165" s="8"/>
      <c r="U165" s="6">
        <v>1</v>
      </c>
      <c r="V165" s="6"/>
      <c r="W165" s="6">
        <v>41</v>
      </c>
    </row>
    <row r="166" spans="1:23" x14ac:dyDescent="0.25">
      <c r="B166" t="s">
        <v>211</v>
      </c>
      <c r="C166" s="6">
        <v>1</v>
      </c>
      <c r="D166" s="6"/>
      <c r="E166" s="6">
        <v>30</v>
      </c>
      <c r="J166" t="s">
        <v>161</v>
      </c>
      <c r="K166" s="6"/>
      <c r="L166" s="6"/>
      <c r="M166" s="6">
        <v>2222.3200000000002</v>
      </c>
      <c r="S166" t="s">
        <v>71</v>
      </c>
      <c r="T166" s="8"/>
      <c r="U166" s="6">
        <v>8</v>
      </c>
      <c r="V166" s="6"/>
      <c r="W166" s="6">
        <v>308.97000000000003</v>
      </c>
    </row>
    <row r="167" spans="1:23" x14ac:dyDescent="0.25">
      <c r="B167" t="s">
        <v>63</v>
      </c>
      <c r="C167" s="6">
        <v>4</v>
      </c>
      <c r="D167" s="6"/>
      <c r="E167" s="6">
        <v>164</v>
      </c>
      <c r="J167" t="s">
        <v>107</v>
      </c>
      <c r="K167" s="6"/>
      <c r="L167" s="6"/>
      <c r="M167" s="6">
        <v>98.16</v>
      </c>
      <c r="S167" t="s">
        <v>245</v>
      </c>
      <c r="T167" s="8"/>
      <c r="U167" s="6">
        <v>3</v>
      </c>
      <c r="V167" s="6"/>
      <c r="W167" s="6">
        <v>127.5</v>
      </c>
    </row>
    <row r="168" spans="1:23" x14ac:dyDescent="0.25">
      <c r="B168" t="s">
        <v>344</v>
      </c>
      <c r="C168" s="6"/>
      <c r="D168" s="6"/>
      <c r="E168" s="6">
        <v>142.97</v>
      </c>
      <c r="J168" t="s">
        <v>299</v>
      </c>
      <c r="K168" s="6"/>
      <c r="L168" s="6"/>
      <c r="M168" s="6">
        <v>350.14</v>
      </c>
      <c r="S168" t="s">
        <v>180</v>
      </c>
      <c r="T168" s="8"/>
      <c r="U168" s="6">
        <v>1</v>
      </c>
      <c r="V168" s="6"/>
      <c r="W168" s="6">
        <v>44.55</v>
      </c>
    </row>
    <row r="169" spans="1:23" x14ac:dyDescent="0.25">
      <c r="A169" t="s">
        <v>385</v>
      </c>
      <c r="C169" s="6">
        <v>9</v>
      </c>
      <c r="D169" s="6"/>
      <c r="E169" s="6">
        <v>500.97</v>
      </c>
      <c r="J169" t="s">
        <v>59</v>
      </c>
      <c r="K169" s="6"/>
      <c r="L169" s="6"/>
      <c r="M169" s="6">
        <v>118.62</v>
      </c>
      <c r="S169" t="s">
        <v>261</v>
      </c>
      <c r="T169" s="8"/>
      <c r="U169" s="6">
        <v>8.5</v>
      </c>
      <c r="V169" s="6"/>
      <c r="W169" s="6">
        <v>340</v>
      </c>
    </row>
    <row r="170" spans="1:23" x14ac:dyDescent="0.25">
      <c r="A170" t="s">
        <v>285</v>
      </c>
      <c r="B170" t="s">
        <v>21</v>
      </c>
      <c r="C170" s="6">
        <v>3</v>
      </c>
      <c r="D170" s="6"/>
      <c r="E170" s="6">
        <v>104.55</v>
      </c>
      <c r="J170" t="s">
        <v>126</v>
      </c>
      <c r="K170" s="6"/>
      <c r="L170" s="6"/>
      <c r="M170" s="6">
        <v>429.05</v>
      </c>
      <c r="S170" t="s">
        <v>228</v>
      </c>
      <c r="T170" s="8"/>
      <c r="U170" s="6">
        <v>1.5</v>
      </c>
      <c r="V170" s="6"/>
      <c r="W170" s="6">
        <v>66</v>
      </c>
    </row>
    <row r="171" spans="1:23" x14ac:dyDescent="0.25">
      <c r="A171" t="s">
        <v>407</v>
      </c>
      <c r="C171" s="6">
        <v>3</v>
      </c>
      <c r="D171" s="6"/>
      <c r="E171" s="6">
        <v>104.55</v>
      </c>
      <c r="J171" t="s">
        <v>118</v>
      </c>
      <c r="K171" s="6"/>
      <c r="L171" s="6"/>
      <c r="M171" s="6">
        <v>604.12</v>
      </c>
      <c r="S171" t="s">
        <v>304</v>
      </c>
      <c r="T171" s="8"/>
      <c r="U171" s="6">
        <v>1</v>
      </c>
      <c r="V171" s="6"/>
      <c r="W171" s="6">
        <v>41</v>
      </c>
    </row>
    <row r="172" spans="1:23" x14ac:dyDescent="0.25">
      <c r="A172" t="s">
        <v>52</v>
      </c>
      <c r="B172" t="s">
        <v>21</v>
      </c>
      <c r="C172" s="6">
        <v>5</v>
      </c>
      <c r="D172" s="6"/>
      <c r="E172" s="6">
        <v>200</v>
      </c>
      <c r="J172" t="s">
        <v>90</v>
      </c>
      <c r="K172" s="6"/>
      <c r="L172" s="6"/>
      <c r="M172" s="6">
        <v>699.76</v>
      </c>
      <c r="R172" t="s">
        <v>442</v>
      </c>
      <c r="T172" s="8"/>
      <c r="U172" s="6">
        <v>42</v>
      </c>
      <c r="V172" s="6"/>
      <c r="W172" s="6">
        <v>1700.02</v>
      </c>
    </row>
    <row r="173" spans="1:23" x14ac:dyDescent="0.25">
      <c r="B173" t="s">
        <v>53</v>
      </c>
      <c r="C173" s="6">
        <v>2</v>
      </c>
      <c r="D173" s="6"/>
      <c r="E173" s="6">
        <v>75.680000000000007</v>
      </c>
      <c r="J173" t="s">
        <v>271</v>
      </c>
      <c r="K173" s="6"/>
      <c r="L173" s="6"/>
      <c r="M173" s="6">
        <v>313.95</v>
      </c>
      <c r="R173" t="s">
        <v>135</v>
      </c>
      <c r="S173" t="s">
        <v>137</v>
      </c>
      <c r="T173" s="8"/>
      <c r="U173" s="6">
        <v>8</v>
      </c>
      <c r="V173" s="6"/>
      <c r="W173" s="6">
        <v>320</v>
      </c>
    </row>
    <row r="174" spans="1:23" x14ac:dyDescent="0.25">
      <c r="B174" t="s">
        <v>44</v>
      </c>
      <c r="C174" s="6">
        <v>8</v>
      </c>
      <c r="D174" s="6"/>
      <c r="E174" s="6">
        <v>320</v>
      </c>
      <c r="J174" t="s">
        <v>99</v>
      </c>
      <c r="K174" s="6"/>
      <c r="L174" s="6"/>
      <c r="M174" s="6">
        <v>87.24</v>
      </c>
      <c r="R174" t="s">
        <v>445</v>
      </c>
      <c r="T174" s="8"/>
      <c r="U174" s="6">
        <v>8</v>
      </c>
      <c r="V174" s="6"/>
      <c r="W174" s="6">
        <v>320</v>
      </c>
    </row>
    <row r="175" spans="1:23" x14ac:dyDescent="0.25">
      <c r="B175" t="s">
        <v>344</v>
      </c>
      <c r="C175" s="6"/>
      <c r="D175" s="6"/>
      <c r="E175" s="6">
        <v>282</v>
      </c>
      <c r="J175" t="s">
        <v>279</v>
      </c>
      <c r="K175" s="6"/>
      <c r="L175" s="6"/>
      <c r="M175" s="6">
        <v>668.59</v>
      </c>
      <c r="R175" t="s">
        <v>27</v>
      </c>
      <c r="S175" t="s">
        <v>242</v>
      </c>
      <c r="T175" s="8"/>
      <c r="U175" s="6">
        <v>1</v>
      </c>
      <c r="V175" s="6"/>
      <c r="W175" s="6">
        <v>32.72</v>
      </c>
    </row>
    <row r="176" spans="1:23" x14ac:dyDescent="0.25">
      <c r="A176" t="s">
        <v>408</v>
      </c>
      <c r="C176" s="6">
        <v>15</v>
      </c>
      <c r="D176" s="6"/>
      <c r="E176" s="6">
        <v>877.68000000000006</v>
      </c>
      <c r="J176" t="s">
        <v>93</v>
      </c>
      <c r="K176" s="6"/>
      <c r="L176" s="6"/>
      <c r="M176" s="6">
        <v>155.46</v>
      </c>
      <c r="S176" t="s">
        <v>245</v>
      </c>
      <c r="T176" s="8"/>
      <c r="U176" s="6">
        <v>1</v>
      </c>
      <c r="V176" s="6"/>
      <c r="W176" s="6">
        <v>30</v>
      </c>
    </row>
    <row r="177" spans="1:23" x14ac:dyDescent="0.25">
      <c r="A177" t="s">
        <v>43</v>
      </c>
      <c r="B177" t="s">
        <v>44</v>
      </c>
      <c r="C177" s="6">
        <v>2.5</v>
      </c>
      <c r="D177" s="6"/>
      <c r="E177" s="6">
        <v>92</v>
      </c>
      <c r="J177" t="s">
        <v>194</v>
      </c>
      <c r="K177" s="6"/>
      <c r="L177" s="6"/>
      <c r="M177" s="6">
        <v>51.08</v>
      </c>
      <c r="S177" t="s">
        <v>180</v>
      </c>
      <c r="T177" s="8"/>
      <c r="U177" s="6">
        <v>1</v>
      </c>
      <c r="V177" s="6"/>
      <c r="W177" s="6">
        <v>31.36</v>
      </c>
    </row>
    <row r="178" spans="1:23" x14ac:dyDescent="0.25">
      <c r="B178" t="s">
        <v>344</v>
      </c>
      <c r="C178" s="6"/>
      <c r="D178" s="6"/>
      <c r="E178" s="6">
        <v>77.47</v>
      </c>
      <c r="J178" t="s">
        <v>155</v>
      </c>
      <c r="K178" s="6"/>
      <c r="L178" s="6"/>
      <c r="M178" s="6">
        <v>758</v>
      </c>
      <c r="S178" t="s">
        <v>228</v>
      </c>
      <c r="T178" s="8"/>
      <c r="U178" s="6">
        <v>1</v>
      </c>
      <c r="V178" s="6"/>
      <c r="W178" s="6">
        <v>30</v>
      </c>
    </row>
    <row r="179" spans="1:23" x14ac:dyDescent="0.25">
      <c r="A179" t="s">
        <v>434</v>
      </c>
      <c r="C179" s="6">
        <v>2.5</v>
      </c>
      <c r="D179" s="6"/>
      <c r="E179" s="6">
        <v>169.47</v>
      </c>
      <c r="J179" t="s">
        <v>76</v>
      </c>
      <c r="K179" s="6"/>
      <c r="L179" s="6"/>
      <c r="M179" s="6">
        <v>79.8</v>
      </c>
      <c r="R179" t="s">
        <v>443</v>
      </c>
      <c r="T179" s="8"/>
      <c r="U179" s="6">
        <v>4</v>
      </c>
      <c r="V179" s="6"/>
      <c r="W179" s="6">
        <v>124.08</v>
      </c>
    </row>
    <row r="180" spans="1:23" x14ac:dyDescent="0.25">
      <c r="A180" t="s">
        <v>48</v>
      </c>
      <c r="B180" t="s">
        <v>21</v>
      </c>
      <c r="C180" s="6">
        <v>2</v>
      </c>
      <c r="D180" s="6"/>
      <c r="E180" s="6">
        <v>75.91</v>
      </c>
      <c r="J180" t="s">
        <v>231</v>
      </c>
      <c r="K180" s="6"/>
      <c r="L180" s="6"/>
      <c r="M180" s="6">
        <v>15</v>
      </c>
      <c r="Q180" t="s">
        <v>366</v>
      </c>
      <c r="T180" s="8"/>
      <c r="U180" s="6">
        <v>54</v>
      </c>
      <c r="V180" s="6"/>
      <c r="W180" s="6">
        <v>2144.1</v>
      </c>
    </row>
    <row r="181" spans="1:23" x14ac:dyDescent="0.25">
      <c r="B181" t="s">
        <v>344</v>
      </c>
      <c r="C181" s="6"/>
      <c r="D181" s="6"/>
      <c r="E181" s="6">
        <v>1.84</v>
      </c>
      <c r="J181" t="s">
        <v>130</v>
      </c>
      <c r="K181" s="6"/>
      <c r="L181" s="6"/>
      <c r="M181" s="6">
        <v>291.87</v>
      </c>
      <c r="Q181" t="s">
        <v>85</v>
      </c>
      <c r="R181" t="s">
        <v>27</v>
      </c>
      <c r="S181" t="s">
        <v>84</v>
      </c>
      <c r="T181" s="8"/>
      <c r="U181" s="6">
        <v>1</v>
      </c>
      <c r="V181" s="6"/>
      <c r="W181" s="6">
        <v>30</v>
      </c>
    </row>
    <row r="182" spans="1:23" x14ac:dyDescent="0.25">
      <c r="A182" t="s">
        <v>409</v>
      </c>
      <c r="C182" s="6">
        <v>2</v>
      </c>
      <c r="D182" s="6"/>
      <c r="E182" s="6">
        <v>77.75</v>
      </c>
      <c r="J182" t="s">
        <v>172</v>
      </c>
      <c r="K182" s="6"/>
      <c r="L182" s="6"/>
      <c r="M182" s="6">
        <v>223.27</v>
      </c>
      <c r="R182" t="s">
        <v>443</v>
      </c>
      <c r="T182" s="8"/>
      <c r="U182" s="6">
        <v>1</v>
      </c>
      <c r="V182" s="6"/>
      <c r="W182" s="6">
        <v>30</v>
      </c>
    </row>
    <row r="183" spans="1:23" x14ac:dyDescent="0.25">
      <c r="A183" t="s">
        <v>245</v>
      </c>
      <c r="B183" t="s">
        <v>89</v>
      </c>
      <c r="C183" s="6">
        <v>4</v>
      </c>
      <c r="D183" s="6"/>
      <c r="E183" s="6">
        <v>157.5</v>
      </c>
      <c r="J183" t="s">
        <v>150</v>
      </c>
      <c r="K183" s="6"/>
      <c r="L183" s="6"/>
      <c r="M183" s="6">
        <v>496.14</v>
      </c>
      <c r="Q183" t="s">
        <v>367</v>
      </c>
      <c r="T183" s="8"/>
      <c r="U183" s="6">
        <v>1</v>
      </c>
      <c r="V183" s="6"/>
      <c r="W183" s="6">
        <v>30</v>
      </c>
    </row>
    <row r="184" spans="1:23" x14ac:dyDescent="0.25">
      <c r="B184" t="s">
        <v>344</v>
      </c>
      <c r="C184" s="6"/>
      <c r="D184" s="6"/>
      <c r="E184" s="6">
        <v>41.04</v>
      </c>
      <c r="J184" t="s">
        <v>84</v>
      </c>
      <c r="K184" s="6"/>
      <c r="L184" s="6"/>
      <c r="M184" s="6">
        <v>368.9</v>
      </c>
      <c r="Q184" t="s">
        <v>94</v>
      </c>
      <c r="R184" t="s">
        <v>111</v>
      </c>
      <c r="S184" t="s">
        <v>107</v>
      </c>
      <c r="T184" s="8"/>
      <c r="U184" s="6">
        <v>1</v>
      </c>
      <c r="V184" s="6"/>
      <c r="W184" s="6">
        <v>44.55</v>
      </c>
    </row>
    <row r="185" spans="1:23" x14ac:dyDescent="0.25">
      <c r="A185" t="s">
        <v>422</v>
      </c>
      <c r="C185" s="6">
        <v>4</v>
      </c>
      <c r="D185" s="6"/>
      <c r="E185" s="6">
        <v>198.54</v>
      </c>
      <c r="J185" t="s">
        <v>295</v>
      </c>
      <c r="K185" s="6"/>
      <c r="L185" s="6"/>
      <c r="M185" s="6">
        <v>38.94</v>
      </c>
      <c r="S185" t="s">
        <v>320</v>
      </c>
      <c r="T185" s="8"/>
      <c r="U185" s="6">
        <v>20</v>
      </c>
      <c r="V185" s="6"/>
      <c r="W185" s="6">
        <v>792</v>
      </c>
    </row>
    <row r="186" spans="1:23" x14ac:dyDescent="0.25">
      <c r="A186" t="s">
        <v>180</v>
      </c>
      <c r="B186" t="s">
        <v>89</v>
      </c>
      <c r="C186" s="6">
        <v>2</v>
      </c>
      <c r="D186" s="6"/>
      <c r="E186" s="6">
        <v>75.91</v>
      </c>
      <c r="J186" t="s">
        <v>65</v>
      </c>
      <c r="K186" s="6"/>
      <c r="L186" s="6"/>
      <c r="M186" s="6">
        <v>466.89</v>
      </c>
      <c r="R186" t="s">
        <v>451</v>
      </c>
      <c r="T186" s="8"/>
      <c r="U186" s="6">
        <v>21</v>
      </c>
      <c r="V186" s="6"/>
      <c r="W186" s="6">
        <v>836.55</v>
      </c>
    </row>
    <row r="187" spans="1:23" x14ac:dyDescent="0.25">
      <c r="B187" t="s">
        <v>344</v>
      </c>
      <c r="C187" s="6"/>
      <c r="D187" s="6"/>
      <c r="E187" s="6">
        <v>63.85</v>
      </c>
      <c r="J187" t="s">
        <v>217</v>
      </c>
      <c r="K187" s="6"/>
      <c r="L187" s="6"/>
      <c r="M187" s="6">
        <v>801.45</v>
      </c>
      <c r="R187" t="s">
        <v>104</v>
      </c>
      <c r="S187" t="s">
        <v>125</v>
      </c>
      <c r="T187" s="8"/>
      <c r="U187" s="6">
        <v>1</v>
      </c>
      <c r="V187" s="6"/>
      <c r="W187" s="6">
        <v>42.73</v>
      </c>
    </row>
    <row r="188" spans="1:23" x14ac:dyDescent="0.25">
      <c r="A188" t="s">
        <v>423</v>
      </c>
      <c r="C188" s="6">
        <v>2</v>
      </c>
      <c r="D188" s="6"/>
      <c r="E188" s="6">
        <v>139.76</v>
      </c>
      <c r="J188" t="s">
        <v>71</v>
      </c>
      <c r="K188" s="6"/>
      <c r="L188" s="6"/>
      <c r="M188" s="6">
        <v>289.68</v>
      </c>
      <c r="S188" t="s">
        <v>99</v>
      </c>
      <c r="T188" s="8"/>
      <c r="U188" s="6">
        <v>3</v>
      </c>
      <c r="V188" s="6"/>
      <c r="W188" s="6">
        <v>127.5</v>
      </c>
    </row>
    <row r="189" spans="1:23" x14ac:dyDescent="0.25">
      <c r="A189" t="s">
        <v>185</v>
      </c>
      <c r="B189" t="s">
        <v>136</v>
      </c>
      <c r="C189" s="6">
        <v>2</v>
      </c>
      <c r="D189" s="6"/>
      <c r="E189" s="6">
        <v>74.55</v>
      </c>
      <c r="J189" t="s">
        <v>222</v>
      </c>
      <c r="K189" s="6"/>
      <c r="L189" s="6"/>
      <c r="M189" s="6">
        <v>1538.3</v>
      </c>
      <c r="R189" t="s">
        <v>441</v>
      </c>
      <c r="T189" s="8"/>
      <c r="U189" s="6">
        <v>4</v>
      </c>
      <c r="V189" s="6"/>
      <c r="W189" s="6">
        <v>170.23</v>
      </c>
    </row>
    <row r="190" spans="1:23" x14ac:dyDescent="0.25">
      <c r="A190" t="s">
        <v>418</v>
      </c>
      <c r="C190" s="6">
        <v>2</v>
      </c>
      <c r="D190" s="6"/>
      <c r="E190" s="6">
        <v>74.55</v>
      </c>
      <c r="J190" t="s">
        <v>210</v>
      </c>
      <c r="K190" s="6"/>
      <c r="L190" s="6"/>
      <c r="M190" s="6">
        <v>142.97</v>
      </c>
      <c r="R190" t="s">
        <v>34</v>
      </c>
      <c r="S190" t="s">
        <v>118</v>
      </c>
      <c r="T190" s="8"/>
      <c r="U190" s="6">
        <v>1</v>
      </c>
      <c r="V190" s="6"/>
      <c r="W190" s="6">
        <v>41</v>
      </c>
    </row>
    <row r="191" spans="1:23" x14ac:dyDescent="0.25">
      <c r="A191" t="s">
        <v>190</v>
      </c>
      <c r="B191" t="s">
        <v>136</v>
      </c>
      <c r="C191" s="6">
        <v>2</v>
      </c>
      <c r="D191" s="6"/>
      <c r="E191" s="6">
        <v>59.55</v>
      </c>
      <c r="J191" t="s">
        <v>52</v>
      </c>
      <c r="K191" s="6"/>
      <c r="L191" s="6"/>
      <c r="M191" s="6">
        <v>282</v>
      </c>
      <c r="S191" t="s">
        <v>93</v>
      </c>
      <c r="T191" s="8"/>
      <c r="U191" s="6">
        <v>8</v>
      </c>
      <c r="V191" s="6"/>
      <c r="W191" s="6">
        <v>328</v>
      </c>
    </row>
    <row r="192" spans="1:23" x14ac:dyDescent="0.25">
      <c r="B192" t="s">
        <v>344</v>
      </c>
      <c r="C192" s="6"/>
      <c r="D192" s="6"/>
      <c r="E192" s="6">
        <v>48.76</v>
      </c>
      <c r="J192" t="s">
        <v>43</v>
      </c>
      <c r="K192" s="6"/>
      <c r="L192" s="6"/>
      <c r="M192" s="6">
        <v>77.47</v>
      </c>
      <c r="S192" t="s">
        <v>172</v>
      </c>
      <c r="T192" s="8"/>
      <c r="U192" s="6">
        <v>6</v>
      </c>
      <c r="V192" s="6"/>
      <c r="W192" s="6">
        <v>240</v>
      </c>
    </row>
    <row r="193" spans="1:23" x14ac:dyDescent="0.25">
      <c r="A193" t="s">
        <v>419</v>
      </c>
      <c r="C193" s="6">
        <v>2</v>
      </c>
      <c r="D193" s="6"/>
      <c r="E193" s="6">
        <v>108.31</v>
      </c>
      <c r="J193" t="s">
        <v>48</v>
      </c>
      <c r="K193" s="6"/>
      <c r="L193" s="6"/>
      <c r="M193" s="6">
        <v>1.84</v>
      </c>
      <c r="S193" t="s">
        <v>222</v>
      </c>
      <c r="T193" s="8"/>
      <c r="U193" s="6">
        <v>4</v>
      </c>
      <c r="V193" s="6"/>
      <c r="W193" s="6">
        <v>164</v>
      </c>
    </row>
    <row r="194" spans="1:23" x14ac:dyDescent="0.25">
      <c r="A194" t="s">
        <v>261</v>
      </c>
      <c r="B194" t="s">
        <v>63</v>
      </c>
      <c r="C194" s="6">
        <v>8.5</v>
      </c>
      <c r="D194" s="6"/>
      <c r="E194" s="6">
        <v>340</v>
      </c>
      <c r="J194" t="s">
        <v>245</v>
      </c>
      <c r="K194" s="6"/>
      <c r="L194" s="6"/>
      <c r="M194" s="6">
        <v>41.04</v>
      </c>
      <c r="S194" t="s">
        <v>267</v>
      </c>
      <c r="T194" s="8"/>
      <c r="U194" s="6">
        <v>1</v>
      </c>
      <c r="V194" s="6"/>
      <c r="W194" s="6">
        <v>44.55</v>
      </c>
    </row>
    <row r="195" spans="1:23" x14ac:dyDescent="0.25">
      <c r="B195" t="s">
        <v>136</v>
      </c>
      <c r="C195" s="6">
        <v>1</v>
      </c>
      <c r="D195" s="6"/>
      <c r="E195" s="6">
        <v>40</v>
      </c>
      <c r="J195" t="s">
        <v>180</v>
      </c>
      <c r="K195" s="6"/>
      <c r="L195" s="6"/>
      <c r="M195" s="6">
        <v>63.85</v>
      </c>
      <c r="S195" t="s">
        <v>304</v>
      </c>
      <c r="T195" s="8"/>
      <c r="U195" s="6">
        <v>4</v>
      </c>
      <c r="V195" s="6"/>
      <c r="W195" s="6">
        <v>164</v>
      </c>
    </row>
    <row r="196" spans="1:23" x14ac:dyDescent="0.25">
      <c r="B196" t="s">
        <v>262</v>
      </c>
      <c r="C196" s="6">
        <v>2</v>
      </c>
      <c r="D196" s="6"/>
      <c r="E196" s="6">
        <v>58</v>
      </c>
      <c r="J196" t="s">
        <v>190</v>
      </c>
      <c r="K196" s="6"/>
      <c r="L196" s="6"/>
      <c r="M196" s="6">
        <v>48.76</v>
      </c>
      <c r="R196" t="s">
        <v>442</v>
      </c>
      <c r="T196" s="8"/>
      <c r="U196" s="6">
        <v>24</v>
      </c>
      <c r="V196" s="6"/>
      <c r="W196" s="6">
        <v>981.55</v>
      </c>
    </row>
    <row r="197" spans="1:23" x14ac:dyDescent="0.25">
      <c r="B197" t="s">
        <v>89</v>
      </c>
      <c r="C197" s="6">
        <v>8.5</v>
      </c>
      <c r="D197" s="6"/>
      <c r="E197" s="6">
        <v>340</v>
      </c>
      <c r="J197" t="s">
        <v>261</v>
      </c>
      <c r="K197" s="6"/>
      <c r="L197" s="6"/>
      <c r="M197" s="6">
        <v>68</v>
      </c>
      <c r="R197" t="s">
        <v>112</v>
      </c>
      <c r="S197" t="s">
        <v>107</v>
      </c>
      <c r="T197" s="8"/>
      <c r="U197" s="6">
        <v>1</v>
      </c>
      <c r="V197" s="6"/>
      <c r="W197" s="6">
        <v>30</v>
      </c>
    </row>
    <row r="198" spans="1:23" x14ac:dyDescent="0.25">
      <c r="B198" t="s">
        <v>344</v>
      </c>
      <c r="C198" s="6"/>
      <c r="D198" s="6"/>
      <c r="E198" s="6">
        <v>68</v>
      </c>
      <c r="J198" t="s">
        <v>228</v>
      </c>
      <c r="K198" s="6"/>
      <c r="L198" s="6"/>
      <c r="M198" s="6">
        <v>20</v>
      </c>
      <c r="S198" t="s">
        <v>320</v>
      </c>
      <c r="T198" s="8"/>
      <c r="U198" s="6">
        <v>2</v>
      </c>
      <c r="V198" s="6"/>
      <c r="W198" s="6">
        <v>58</v>
      </c>
    </row>
    <row r="199" spans="1:23" x14ac:dyDescent="0.25">
      <c r="A199" t="s">
        <v>397</v>
      </c>
      <c r="C199" s="6">
        <v>20</v>
      </c>
      <c r="D199" s="6"/>
      <c r="E199" s="6">
        <v>846</v>
      </c>
      <c r="J199" t="s">
        <v>294</v>
      </c>
      <c r="K199" s="6"/>
      <c r="L199" s="6"/>
      <c r="M199" s="6">
        <v>56.64</v>
      </c>
      <c r="R199" t="s">
        <v>450</v>
      </c>
      <c r="T199" s="8"/>
      <c r="U199" s="6">
        <v>3</v>
      </c>
      <c r="V199" s="6"/>
      <c r="W199" s="6">
        <v>88</v>
      </c>
    </row>
    <row r="200" spans="1:23" x14ac:dyDescent="0.25">
      <c r="A200" t="s">
        <v>228</v>
      </c>
      <c r="B200" t="s">
        <v>89</v>
      </c>
      <c r="C200" s="6">
        <v>2.5</v>
      </c>
      <c r="D200" s="6"/>
      <c r="E200" s="6">
        <v>96</v>
      </c>
      <c r="J200" t="s">
        <v>200</v>
      </c>
      <c r="K200" s="6"/>
      <c r="L200" s="6"/>
      <c r="M200" s="6">
        <v>14.9</v>
      </c>
      <c r="R200" t="s">
        <v>116</v>
      </c>
      <c r="S200" t="s">
        <v>107</v>
      </c>
      <c r="T200" s="8"/>
      <c r="U200" s="6">
        <v>1</v>
      </c>
      <c r="V200" s="6"/>
      <c r="W200" s="6">
        <v>30</v>
      </c>
    </row>
    <row r="201" spans="1:23" x14ac:dyDescent="0.25">
      <c r="B201" t="s">
        <v>344</v>
      </c>
      <c r="C201" s="6"/>
      <c r="D201" s="6"/>
      <c r="E201" s="6">
        <v>20</v>
      </c>
      <c r="J201" t="s">
        <v>167</v>
      </c>
      <c r="K201" s="6"/>
      <c r="L201" s="6"/>
      <c r="M201" s="6">
        <v>574.02</v>
      </c>
      <c r="R201" t="s">
        <v>446</v>
      </c>
      <c r="T201" s="8"/>
      <c r="U201" s="6">
        <v>1</v>
      </c>
      <c r="V201" s="6"/>
      <c r="W201" s="6">
        <v>30</v>
      </c>
    </row>
    <row r="202" spans="1:23" x14ac:dyDescent="0.25">
      <c r="A202" t="s">
        <v>424</v>
      </c>
      <c r="C202" s="6">
        <v>2.5</v>
      </c>
      <c r="D202" s="6"/>
      <c r="E202" s="6">
        <v>116</v>
      </c>
      <c r="J202" t="s">
        <v>205</v>
      </c>
      <c r="K202" s="6"/>
      <c r="L202" s="6"/>
      <c r="M202" s="6">
        <v>69.599999999999994</v>
      </c>
      <c r="R202" t="s">
        <v>27</v>
      </c>
      <c r="S202" t="s">
        <v>125</v>
      </c>
      <c r="T202" s="8"/>
      <c r="U202" s="6">
        <v>1</v>
      </c>
      <c r="V202" s="6"/>
      <c r="W202" s="6">
        <v>30</v>
      </c>
    </row>
    <row r="203" spans="1:23" x14ac:dyDescent="0.25">
      <c r="A203" t="s">
        <v>294</v>
      </c>
      <c r="B203" t="s">
        <v>21</v>
      </c>
      <c r="C203" s="6">
        <v>2.5</v>
      </c>
      <c r="D203" s="6"/>
      <c r="E203" s="6">
        <v>98.039999999999992</v>
      </c>
      <c r="J203" t="s">
        <v>275</v>
      </c>
      <c r="K203" s="6"/>
      <c r="L203" s="6"/>
      <c r="M203" s="6">
        <v>29.91</v>
      </c>
      <c r="S203" t="s">
        <v>99</v>
      </c>
      <c r="T203" s="8"/>
      <c r="U203" s="6">
        <v>1</v>
      </c>
      <c r="V203" s="6"/>
      <c r="W203" s="6">
        <v>30</v>
      </c>
    </row>
    <row r="204" spans="1:23" x14ac:dyDescent="0.25">
      <c r="B204" t="s">
        <v>344</v>
      </c>
      <c r="C204" s="6"/>
      <c r="D204" s="6"/>
      <c r="E204" s="6">
        <v>56.64</v>
      </c>
      <c r="J204" t="s">
        <v>326</v>
      </c>
      <c r="K204" s="6"/>
      <c r="L204" s="6"/>
      <c r="M204" s="6">
        <v>60</v>
      </c>
      <c r="S204" t="s">
        <v>93</v>
      </c>
      <c r="T204" s="8"/>
      <c r="U204" s="6">
        <v>1</v>
      </c>
      <c r="V204" s="6"/>
      <c r="W204" s="6">
        <v>26</v>
      </c>
    </row>
    <row r="205" spans="1:23" x14ac:dyDescent="0.25">
      <c r="A205" t="s">
        <v>410</v>
      </c>
      <c r="C205" s="6">
        <v>2.5</v>
      </c>
      <c r="D205" s="6"/>
      <c r="E205" s="6">
        <v>154.68</v>
      </c>
      <c r="J205" t="s">
        <v>320</v>
      </c>
      <c r="K205" s="6"/>
      <c r="L205" s="6"/>
      <c r="M205" s="6">
        <v>5764.46</v>
      </c>
      <c r="S205" t="s">
        <v>267</v>
      </c>
      <c r="T205" s="8"/>
      <c r="U205" s="6">
        <v>1</v>
      </c>
      <c r="V205" s="6"/>
      <c r="W205" s="6">
        <v>31.36</v>
      </c>
    </row>
    <row r="206" spans="1:23" x14ac:dyDescent="0.25">
      <c r="A206" t="s">
        <v>309</v>
      </c>
      <c r="B206" t="s">
        <v>44</v>
      </c>
      <c r="C206" s="6">
        <v>2</v>
      </c>
      <c r="D206" s="6"/>
      <c r="E206" s="6">
        <v>74.55</v>
      </c>
      <c r="J206" t="s">
        <v>304</v>
      </c>
      <c r="K206" s="6"/>
      <c r="L206" s="6"/>
      <c r="M206" s="6">
        <v>674.09</v>
      </c>
      <c r="R206" t="s">
        <v>443</v>
      </c>
      <c r="T206" s="8"/>
      <c r="U206" s="6">
        <v>4</v>
      </c>
      <c r="V206" s="6"/>
      <c r="W206" s="6">
        <v>117.36</v>
      </c>
    </row>
    <row r="207" spans="1:23" x14ac:dyDescent="0.25">
      <c r="A207" t="s">
        <v>435</v>
      </c>
      <c r="C207" s="6">
        <v>2</v>
      </c>
      <c r="D207" s="6"/>
      <c r="E207" s="6">
        <v>74.55</v>
      </c>
      <c r="J207" t="s">
        <v>250</v>
      </c>
      <c r="K207" s="6"/>
      <c r="L207" s="6"/>
      <c r="M207" s="6">
        <v>24.55</v>
      </c>
      <c r="Q207" t="s">
        <v>368</v>
      </c>
      <c r="T207" s="8"/>
      <c r="U207" s="6">
        <v>57</v>
      </c>
      <c r="V207" s="6"/>
      <c r="W207" s="6">
        <v>2223.69</v>
      </c>
    </row>
    <row r="208" spans="1:23" x14ac:dyDescent="0.25">
      <c r="A208" t="s">
        <v>200</v>
      </c>
      <c r="B208" t="s">
        <v>63</v>
      </c>
      <c r="C208" s="6">
        <v>2</v>
      </c>
      <c r="D208" s="6"/>
      <c r="E208" s="6">
        <v>74.55</v>
      </c>
      <c r="I208" t="s">
        <v>374</v>
      </c>
      <c r="K208" s="6"/>
      <c r="L208" s="6"/>
      <c r="M208" s="6">
        <v>22209.64</v>
      </c>
      <c r="Q208" t="s">
        <v>223</v>
      </c>
      <c r="R208" t="s">
        <v>27</v>
      </c>
      <c r="S208" t="s">
        <v>222</v>
      </c>
      <c r="T208" s="8"/>
      <c r="U208" s="6">
        <v>1</v>
      </c>
      <c r="V208" s="6"/>
      <c r="W208" s="6">
        <v>30</v>
      </c>
    </row>
    <row r="209" spans="1:23" x14ac:dyDescent="0.25">
      <c r="B209" t="s">
        <v>344</v>
      </c>
      <c r="C209" s="6"/>
      <c r="D209" s="6"/>
      <c r="E209" s="6">
        <v>14.9</v>
      </c>
      <c r="I209" t="s">
        <v>343</v>
      </c>
      <c r="K209" s="6">
        <v>559.5</v>
      </c>
      <c r="L209" s="6"/>
      <c r="M209" s="6">
        <v>43867.749999999985</v>
      </c>
      <c r="R209" t="s">
        <v>443</v>
      </c>
      <c r="T209" s="8"/>
      <c r="U209" s="6">
        <v>1</v>
      </c>
      <c r="V209" s="6"/>
      <c r="W209" s="6">
        <v>30</v>
      </c>
    </row>
    <row r="210" spans="1:23" x14ac:dyDescent="0.25">
      <c r="A210" t="s">
        <v>398</v>
      </c>
      <c r="C210" s="6">
        <v>2</v>
      </c>
      <c r="D210" s="6"/>
      <c r="E210" s="6">
        <v>89.45</v>
      </c>
      <c r="Q210" t="s">
        <v>369</v>
      </c>
      <c r="T210" s="8"/>
      <c r="U210" s="6">
        <v>1</v>
      </c>
      <c r="V210" s="6"/>
      <c r="W210" s="6">
        <v>30</v>
      </c>
    </row>
    <row r="211" spans="1:23" x14ac:dyDescent="0.25">
      <c r="A211" t="s">
        <v>167</v>
      </c>
      <c r="B211" t="s">
        <v>35</v>
      </c>
      <c r="C211" s="6">
        <v>7</v>
      </c>
      <c r="D211" s="6"/>
      <c r="E211" s="6">
        <v>276</v>
      </c>
      <c r="Q211" t="s">
        <v>305</v>
      </c>
      <c r="R211" t="s">
        <v>27</v>
      </c>
      <c r="S211" t="s">
        <v>304</v>
      </c>
      <c r="T211" s="8"/>
      <c r="U211" s="6">
        <v>1</v>
      </c>
      <c r="V211" s="6"/>
      <c r="W211" s="6">
        <v>30</v>
      </c>
    </row>
    <row r="212" spans="1:23" x14ac:dyDescent="0.25">
      <c r="B212" t="s">
        <v>344</v>
      </c>
      <c r="C212" s="6"/>
      <c r="D212" s="6"/>
      <c r="E212" s="6">
        <v>574.02</v>
      </c>
      <c r="R212" t="s">
        <v>443</v>
      </c>
      <c r="T212" s="8"/>
      <c r="U212" s="6">
        <v>1</v>
      </c>
      <c r="V212" s="6"/>
      <c r="W212" s="6">
        <v>30</v>
      </c>
    </row>
    <row r="213" spans="1:23" x14ac:dyDescent="0.25">
      <c r="A213" t="s">
        <v>386</v>
      </c>
      <c r="C213" s="6">
        <v>7</v>
      </c>
      <c r="D213" s="6"/>
      <c r="E213" s="6">
        <v>850.02</v>
      </c>
      <c r="Q213" t="s">
        <v>370</v>
      </c>
      <c r="T213" s="8"/>
      <c r="U213" s="6">
        <v>1</v>
      </c>
      <c r="V213" s="6"/>
      <c r="W213" s="6">
        <v>30</v>
      </c>
    </row>
    <row r="214" spans="1:23" x14ac:dyDescent="0.25">
      <c r="A214" t="s">
        <v>291</v>
      </c>
      <c r="B214" t="s">
        <v>21</v>
      </c>
      <c r="C214" s="6">
        <v>2</v>
      </c>
      <c r="D214" s="6"/>
      <c r="E214" s="6">
        <v>75.91</v>
      </c>
      <c r="Q214" t="s">
        <v>44</v>
      </c>
      <c r="R214" t="s">
        <v>34</v>
      </c>
      <c r="S214" t="s">
        <v>142</v>
      </c>
      <c r="T214" s="8"/>
      <c r="U214" s="6">
        <v>25</v>
      </c>
      <c r="V214" s="6"/>
      <c r="W214" s="6">
        <v>1000</v>
      </c>
    </row>
    <row r="215" spans="1:23" x14ac:dyDescent="0.25">
      <c r="A215" t="s">
        <v>411</v>
      </c>
      <c r="C215" s="6">
        <v>2</v>
      </c>
      <c r="D215" s="6"/>
      <c r="E215" s="6">
        <v>75.91</v>
      </c>
      <c r="S215" t="s">
        <v>299</v>
      </c>
      <c r="T215" s="8"/>
      <c r="U215" s="6">
        <v>13</v>
      </c>
      <c r="V215" s="6"/>
      <c r="W215" s="6">
        <v>520</v>
      </c>
    </row>
    <row r="216" spans="1:23" x14ac:dyDescent="0.25">
      <c r="A216" t="s">
        <v>205</v>
      </c>
      <c r="B216" t="s">
        <v>35</v>
      </c>
      <c r="C216" s="6">
        <v>3</v>
      </c>
      <c r="D216" s="6"/>
      <c r="E216" s="6">
        <v>117</v>
      </c>
      <c r="S216" t="s">
        <v>59</v>
      </c>
      <c r="T216" s="8"/>
      <c r="U216" s="6">
        <v>3.5</v>
      </c>
      <c r="V216" s="6"/>
      <c r="W216" s="6">
        <v>143.5</v>
      </c>
    </row>
    <row r="217" spans="1:23" x14ac:dyDescent="0.25">
      <c r="B217" t="s">
        <v>344</v>
      </c>
      <c r="C217" s="6"/>
      <c r="D217" s="6"/>
      <c r="E217" s="6">
        <v>69.599999999999994</v>
      </c>
      <c r="S217" t="s">
        <v>90</v>
      </c>
      <c r="T217" s="8"/>
      <c r="U217" s="6">
        <v>17</v>
      </c>
      <c r="V217" s="6"/>
      <c r="W217" s="6">
        <v>671.5</v>
      </c>
    </row>
    <row r="218" spans="1:23" x14ac:dyDescent="0.25">
      <c r="A218" t="s">
        <v>387</v>
      </c>
      <c r="C218" s="6">
        <v>3</v>
      </c>
      <c r="D218" s="6"/>
      <c r="E218" s="6">
        <v>186.6</v>
      </c>
      <c r="S218" t="s">
        <v>295</v>
      </c>
      <c r="T218" s="8"/>
      <c r="U218" s="6">
        <v>4</v>
      </c>
      <c r="V218" s="6"/>
      <c r="W218" s="6">
        <v>166</v>
      </c>
    </row>
    <row r="219" spans="1:23" x14ac:dyDescent="0.25">
      <c r="A219" t="s">
        <v>267</v>
      </c>
      <c r="B219" t="s">
        <v>94</v>
      </c>
      <c r="C219" s="6">
        <v>2</v>
      </c>
      <c r="D219" s="6"/>
      <c r="E219" s="6">
        <v>75.91</v>
      </c>
      <c r="S219" t="s">
        <v>52</v>
      </c>
      <c r="T219" s="8"/>
      <c r="U219" s="6">
        <v>8</v>
      </c>
      <c r="V219" s="6"/>
      <c r="W219" s="6">
        <v>320</v>
      </c>
    </row>
    <row r="220" spans="1:23" x14ac:dyDescent="0.25">
      <c r="A220" t="s">
        <v>429</v>
      </c>
      <c r="C220" s="6">
        <v>2</v>
      </c>
      <c r="D220" s="6"/>
      <c r="E220" s="6">
        <v>75.91</v>
      </c>
      <c r="S220" t="s">
        <v>43</v>
      </c>
      <c r="T220" s="8"/>
      <c r="U220" s="6">
        <v>1.5</v>
      </c>
      <c r="V220" s="6"/>
      <c r="W220" s="6">
        <v>66</v>
      </c>
    </row>
    <row r="221" spans="1:23" x14ac:dyDescent="0.25">
      <c r="A221" t="s">
        <v>275</v>
      </c>
      <c r="B221" t="s">
        <v>63</v>
      </c>
      <c r="C221" s="6">
        <v>2</v>
      </c>
      <c r="D221" s="6"/>
      <c r="E221" s="6">
        <v>75.91</v>
      </c>
      <c r="R221" t="s">
        <v>442</v>
      </c>
      <c r="T221" s="8"/>
      <c r="U221" s="6">
        <v>72</v>
      </c>
      <c r="V221" s="6"/>
      <c r="W221" s="6">
        <v>2887</v>
      </c>
    </row>
    <row r="222" spans="1:23" x14ac:dyDescent="0.25">
      <c r="B222" t="s">
        <v>344</v>
      </c>
      <c r="C222" s="6"/>
      <c r="D222" s="6"/>
      <c r="E222" s="6">
        <v>29.91</v>
      </c>
      <c r="R222" t="s">
        <v>135</v>
      </c>
      <c r="S222" t="s">
        <v>238</v>
      </c>
      <c r="T222" s="8"/>
      <c r="U222" s="6">
        <v>6</v>
      </c>
      <c r="V222" s="6"/>
      <c r="W222" s="6">
        <v>246</v>
      </c>
    </row>
    <row r="223" spans="1:23" x14ac:dyDescent="0.25">
      <c r="A223" t="s">
        <v>399</v>
      </c>
      <c r="C223" s="6">
        <v>2</v>
      </c>
      <c r="D223" s="6"/>
      <c r="E223" s="6">
        <v>105.82</v>
      </c>
      <c r="S223" t="s">
        <v>150</v>
      </c>
      <c r="T223" s="8"/>
      <c r="U223" s="6">
        <v>4</v>
      </c>
      <c r="V223" s="6"/>
      <c r="W223" s="6">
        <v>164</v>
      </c>
    </row>
    <row r="224" spans="1:23" x14ac:dyDescent="0.25">
      <c r="A224" t="s">
        <v>326</v>
      </c>
      <c r="B224" t="s">
        <v>21</v>
      </c>
      <c r="C224" s="6">
        <v>2</v>
      </c>
      <c r="D224" s="6"/>
      <c r="E224" s="6">
        <v>74.55</v>
      </c>
      <c r="S224" t="s">
        <v>309</v>
      </c>
      <c r="T224" s="8"/>
      <c r="U224" s="6">
        <v>1</v>
      </c>
      <c r="V224" s="6"/>
      <c r="W224" s="6">
        <v>44.55</v>
      </c>
    </row>
    <row r="225" spans="1:23" x14ac:dyDescent="0.25">
      <c r="B225" t="s">
        <v>344</v>
      </c>
      <c r="C225" s="6"/>
      <c r="D225" s="6"/>
      <c r="E225" s="6">
        <v>60</v>
      </c>
      <c r="R225" t="s">
        <v>445</v>
      </c>
      <c r="T225" s="8"/>
      <c r="U225" s="6">
        <v>11</v>
      </c>
      <c r="V225" s="6"/>
      <c r="W225" s="6">
        <v>454.55</v>
      </c>
    </row>
    <row r="226" spans="1:23" x14ac:dyDescent="0.25">
      <c r="A226" t="s">
        <v>412</v>
      </c>
      <c r="C226" s="6">
        <v>2</v>
      </c>
      <c r="D226" s="6"/>
      <c r="E226" s="6">
        <v>134.55000000000001</v>
      </c>
      <c r="R226" t="s">
        <v>81</v>
      </c>
      <c r="S226" t="s">
        <v>76</v>
      </c>
      <c r="T226" s="8"/>
      <c r="U226" s="6">
        <v>2</v>
      </c>
      <c r="V226" s="6"/>
      <c r="W226" s="6">
        <v>87</v>
      </c>
    </row>
    <row r="227" spans="1:23" x14ac:dyDescent="0.25">
      <c r="A227" t="s">
        <v>320</v>
      </c>
      <c r="B227" t="s">
        <v>94</v>
      </c>
      <c r="C227" s="6">
        <v>22</v>
      </c>
      <c r="D227" s="6"/>
      <c r="E227" s="6">
        <v>850</v>
      </c>
      <c r="R227" t="s">
        <v>455</v>
      </c>
      <c r="T227" s="8"/>
      <c r="U227" s="6">
        <v>2</v>
      </c>
      <c r="V227" s="6"/>
      <c r="W227" s="6">
        <v>87</v>
      </c>
    </row>
    <row r="228" spans="1:23" x14ac:dyDescent="0.25">
      <c r="B228" t="s">
        <v>344</v>
      </c>
      <c r="C228" s="6"/>
      <c r="D228" s="6"/>
      <c r="E228" s="6">
        <v>5764.46</v>
      </c>
      <c r="R228" t="s">
        <v>116</v>
      </c>
      <c r="S228" t="s">
        <v>238</v>
      </c>
      <c r="T228" s="8"/>
      <c r="U228" s="6">
        <v>1</v>
      </c>
      <c r="V228" s="6"/>
      <c r="W228" s="6">
        <v>30</v>
      </c>
    </row>
    <row r="229" spans="1:23" x14ac:dyDescent="0.25">
      <c r="A229" t="s">
        <v>430</v>
      </c>
      <c r="C229" s="6">
        <v>22</v>
      </c>
      <c r="D229" s="6"/>
      <c r="E229" s="6">
        <v>6614.46</v>
      </c>
      <c r="S229" t="s">
        <v>309</v>
      </c>
      <c r="T229" s="8"/>
      <c r="U229" s="6">
        <v>1</v>
      </c>
      <c r="V229" s="6"/>
      <c r="W229" s="6">
        <v>30</v>
      </c>
    </row>
    <row r="230" spans="1:23" x14ac:dyDescent="0.25">
      <c r="A230" t="s">
        <v>304</v>
      </c>
      <c r="B230" t="s">
        <v>89</v>
      </c>
      <c r="C230" s="6">
        <v>1</v>
      </c>
      <c r="D230" s="6"/>
      <c r="E230" s="6">
        <v>41</v>
      </c>
      <c r="R230" t="s">
        <v>446</v>
      </c>
      <c r="T230" s="8"/>
      <c r="U230" s="6">
        <v>2</v>
      </c>
      <c r="V230" s="6"/>
      <c r="W230" s="6">
        <v>60</v>
      </c>
    </row>
    <row r="231" spans="1:23" x14ac:dyDescent="0.25">
      <c r="B231" t="s">
        <v>94</v>
      </c>
      <c r="C231" s="6">
        <v>4</v>
      </c>
      <c r="D231" s="6"/>
      <c r="E231" s="6">
        <v>164</v>
      </c>
      <c r="R231" t="s">
        <v>27</v>
      </c>
      <c r="S231" t="s">
        <v>295</v>
      </c>
      <c r="T231" s="8"/>
      <c r="U231" s="6">
        <v>1</v>
      </c>
      <c r="V231" s="6"/>
      <c r="W231" s="6">
        <v>30</v>
      </c>
    </row>
    <row r="232" spans="1:23" x14ac:dyDescent="0.25">
      <c r="B232" t="s">
        <v>305</v>
      </c>
      <c r="C232" s="6">
        <v>1</v>
      </c>
      <c r="D232" s="6"/>
      <c r="E232" s="6">
        <v>30</v>
      </c>
      <c r="S232" t="s">
        <v>43</v>
      </c>
      <c r="T232" s="8"/>
      <c r="U232" s="6">
        <v>1</v>
      </c>
      <c r="V232" s="6"/>
      <c r="W232" s="6">
        <v>26</v>
      </c>
    </row>
    <row r="233" spans="1:23" x14ac:dyDescent="0.25">
      <c r="B233" t="s">
        <v>344</v>
      </c>
      <c r="C233" s="6"/>
      <c r="D233" s="6"/>
      <c r="E233" s="6">
        <v>674.09</v>
      </c>
      <c r="R233" t="s">
        <v>443</v>
      </c>
      <c r="T233" s="8"/>
      <c r="U233" s="6">
        <v>2</v>
      </c>
      <c r="V233" s="6"/>
      <c r="W233" s="6">
        <v>56</v>
      </c>
    </row>
    <row r="234" spans="1:23" x14ac:dyDescent="0.25">
      <c r="A234" t="s">
        <v>425</v>
      </c>
      <c r="C234" s="6">
        <v>6</v>
      </c>
      <c r="D234" s="6"/>
      <c r="E234" s="6">
        <v>909.09</v>
      </c>
      <c r="R234" t="s">
        <v>82</v>
      </c>
      <c r="S234" t="s">
        <v>76</v>
      </c>
      <c r="T234" s="8"/>
      <c r="U234" s="6">
        <v>1</v>
      </c>
      <c r="V234" s="6"/>
      <c r="W234" s="6">
        <v>30</v>
      </c>
    </row>
    <row r="235" spans="1:23" x14ac:dyDescent="0.25">
      <c r="A235" t="s">
        <v>256</v>
      </c>
      <c r="B235" t="s">
        <v>136</v>
      </c>
      <c r="C235" s="6">
        <v>2</v>
      </c>
      <c r="D235" s="6"/>
      <c r="E235" s="6">
        <v>74.55</v>
      </c>
      <c r="R235" t="s">
        <v>456</v>
      </c>
      <c r="T235" s="8"/>
      <c r="U235" s="6">
        <v>1</v>
      </c>
      <c r="V235" s="6"/>
      <c r="W235" s="6">
        <v>30</v>
      </c>
    </row>
    <row r="236" spans="1:23" x14ac:dyDescent="0.25">
      <c r="A236" t="s">
        <v>420</v>
      </c>
      <c r="C236" s="6">
        <v>2</v>
      </c>
      <c r="D236" s="6"/>
      <c r="E236" s="6">
        <v>74.55</v>
      </c>
      <c r="Q236" t="s">
        <v>371</v>
      </c>
      <c r="T236" s="8"/>
      <c r="U236" s="6">
        <v>90</v>
      </c>
      <c r="V236" s="6"/>
      <c r="W236" s="6">
        <v>3574.55</v>
      </c>
    </row>
    <row r="237" spans="1:23" x14ac:dyDescent="0.25">
      <c r="A237" t="s">
        <v>315</v>
      </c>
      <c r="B237" t="s">
        <v>21</v>
      </c>
      <c r="C237" s="6">
        <v>2.5</v>
      </c>
      <c r="D237" s="6"/>
      <c r="E237" s="6">
        <v>109.5</v>
      </c>
      <c r="Q237" t="s">
        <v>149</v>
      </c>
      <c r="R237" t="s">
        <v>116</v>
      </c>
      <c r="S237" t="s">
        <v>150</v>
      </c>
      <c r="T237" s="8"/>
      <c r="U237" s="6">
        <v>1</v>
      </c>
      <c r="V237" s="6"/>
      <c r="W237" s="6">
        <v>30</v>
      </c>
    </row>
    <row r="238" spans="1:23" x14ac:dyDescent="0.25">
      <c r="A238" t="s">
        <v>413</v>
      </c>
      <c r="C238" s="6">
        <v>2.5</v>
      </c>
      <c r="D238" s="6"/>
      <c r="E238" s="6">
        <v>109.5</v>
      </c>
      <c r="R238" t="s">
        <v>446</v>
      </c>
      <c r="T238" s="8"/>
      <c r="U238" s="6">
        <v>1</v>
      </c>
      <c r="V238" s="6"/>
      <c r="W238" s="6">
        <v>30</v>
      </c>
    </row>
    <row r="239" spans="1:23" x14ac:dyDescent="0.25">
      <c r="A239" t="s">
        <v>250</v>
      </c>
      <c r="B239" t="s">
        <v>35</v>
      </c>
      <c r="C239" s="6">
        <v>2</v>
      </c>
      <c r="D239" s="6"/>
      <c r="E239" s="6">
        <v>75.91</v>
      </c>
      <c r="R239" t="s">
        <v>27</v>
      </c>
      <c r="S239" t="s">
        <v>142</v>
      </c>
      <c r="T239" s="8"/>
      <c r="U239" s="6">
        <v>2</v>
      </c>
      <c r="V239" s="6"/>
      <c r="W239" s="6">
        <v>58</v>
      </c>
    </row>
    <row r="240" spans="1:23" x14ac:dyDescent="0.25">
      <c r="B240" t="s">
        <v>344</v>
      </c>
      <c r="C240" s="6"/>
      <c r="D240" s="6"/>
      <c r="E240" s="6">
        <v>24.55</v>
      </c>
      <c r="R240" t="s">
        <v>443</v>
      </c>
      <c r="T240" s="8"/>
      <c r="U240" s="6">
        <v>2</v>
      </c>
      <c r="V240" s="6"/>
      <c r="W240" s="6">
        <v>58</v>
      </c>
    </row>
    <row r="241" spans="1:23" x14ac:dyDescent="0.25">
      <c r="A241" t="s">
        <v>388</v>
      </c>
      <c r="C241" s="6">
        <v>2</v>
      </c>
      <c r="D241" s="6"/>
      <c r="E241" s="6">
        <v>100.46</v>
      </c>
      <c r="Q241" t="s">
        <v>372</v>
      </c>
      <c r="T241" s="8"/>
      <c r="U241" s="6">
        <v>3</v>
      </c>
      <c r="V241" s="6"/>
      <c r="W241" s="6">
        <v>88</v>
      </c>
    </row>
    <row r="242" spans="1:23" x14ac:dyDescent="0.25">
      <c r="A242" t="s">
        <v>343</v>
      </c>
      <c r="C242" s="6">
        <v>559.5</v>
      </c>
      <c r="D242" s="6"/>
      <c r="E242" s="6">
        <v>43867.750000000029</v>
      </c>
      <c r="Q242" t="s">
        <v>195</v>
      </c>
      <c r="R242" t="s">
        <v>135</v>
      </c>
      <c r="S242" t="s">
        <v>194</v>
      </c>
      <c r="T242" s="8"/>
      <c r="U242" s="6">
        <v>2</v>
      </c>
      <c r="V242" s="6"/>
      <c r="W242" s="6">
        <v>87</v>
      </c>
    </row>
    <row r="243" spans="1:23" x14ac:dyDescent="0.25">
      <c r="R243" t="s">
        <v>445</v>
      </c>
      <c r="T243" s="8"/>
      <c r="U243" s="6">
        <v>2</v>
      </c>
      <c r="V243" s="6"/>
      <c r="W243" s="6">
        <v>87</v>
      </c>
    </row>
    <row r="244" spans="1:23" x14ac:dyDescent="0.25">
      <c r="R244" t="s">
        <v>116</v>
      </c>
      <c r="S244" t="s">
        <v>194</v>
      </c>
      <c r="T244" s="8"/>
      <c r="U244" s="6">
        <v>1</v>
      </c>
      <c r="V244" s="6"/>
      <c r="W244" s="6">
        <v>30</v>
      </c>
    </row>
    <row r="245" spans="1:23" x14ac:dyDescent="0.25">
      <c r="R245" t="s">
        <v>446</v>
      </c>
      <c r="T245" s="8"/>
      <c r="U245" s="6">
        <v>1</v>
      </c>
      <c r="V245" s="6"/>
      <c r="W245" s="6">
        <v>30</v>
      </c>
    </row>
    <row r="246" spans="1:23" x14ac:dyDescent="0.25">
      <c r="Q246" t="s">
        <v>373</v>
      </c>
      <c r="T246" s="8"/>
      <c r="U246" s="6">
        <v>3</v>
      </c>
      <c r="V246" s="6"/>
      <c r="W246" s="6">
        <v>117</v>
      </c>
    </row>
    <row r="247" spans="1:23" x14ac:dyDescent="0.25">
      <c r="Q247" t="s">
        <v>344</v>
      </c>
      <c r="R247">
        <v>706100</v>
      </c>
      <c r="S247" t="s">
        <v>76</v>
      </c>
      <c r="T247" s="8"/>
      <c r="U247" s="6"/>
      <c r="V247" s="6"/>
      <c r="W247" s="6">
        <v>79.8</v>
      </c>
    </row>
    <row r="248" spans="1:23" x14ac:dyDescent="0.25">
      <c r="R248" t="s">
        <v>454</v>
      </c>
      <c r="T248" s="8"/>
      <c r="U248" s="6"/>
      <c r="V248" s="6"/>
      <c r="W248" s="6">
        <v>79.8</v>
      </c>
    </row>
    <row r="249" spans="1:23" x14ac:dyDescent="0.25">
      <c r="R249">
        <v>706200</v>
      </c>
      <c r="S249" t="s">
        <v>137</v>
      </c>
      <c r="T249" s="8"/>
      <c r="U249" s="6"/>
      <c r="V249" s="6"/>
      <c r="W249" s="6">
        <v>1373.55</v>
      </c>
    </row>
    <row r="250" spans="1:23" x14ac:dyDescent="0.25">
      <c r="S250" t="s">
        <v>238</v>
      </c>
      <c r="T250" s="8"/>
      <c r="U250" s="6"/>
      <c r="V250" s="6"/>
      <c r="W250" s="6">
        <v>81.5</v>
      </c>
    </row>
    <row r="251" spans="1:23" x14ac:dyDescent="0.25">
      <c r="S251" t="s">
        <v>194</v>
      </c>
      <c r="T251" s="8"/>
      <c r="U251" s="6"/>
      <c r="V251" s="6"/>
      <c r="W251" s="6">
        <v>51.08</v>
      </c>
    </row>
    <row r="252" spans="1:23" x14ac:dyDescent="0.25">
      <c r="S252" t="s">
        <v>130</v>
      </c>
      <c r="T252" s="8"/>
      <c r="U252" s="6"/>
      <c r="V252" s="6"/>
      <c r="W252" s="6">
        <v>291.87</v>
      </c>
    </row>
    <row r="253" spans="1:23" x14ac:dyDescent="0.25">
      <c r="S253" t="s">
        <v>150</v>
      </c>
      <c r="T253" s="8"/>
      <c r="U253" s="6"/>
      <c r="V253" s="6"/>
      <c r="W253" s="6">
        <v>496.14</v>
      </c>
    </row>
    <row r="254" spans="1:23" x14ac:dyDescent="0.25">
      <c r="S254" t="s">
        <v>190</v>
      </c>
      <c r="T254" s="8"/>
      <c r="U254" s="6"/>
      <c r="V254" s="6"/>
      <c r="W254" s="6">
        <v>48.76</v>
      </c>
    </row>
    <row r="255" spans="1:23" x14ac:dyDescent="0.25">
      <c r="R255" t="s">
        <v>444</v>
      </c>
      <c r="T255" s="8"/>
      <c r="U255" s="6"/>
      <c r="V255" s="6"/>
      <c r="W255" s="6">
        <v>2342.9</v>
      </c>
    </row>
    <row r="256" spans="1:23" x14ac:dyDescent="0.25">
      <c r="R256">
        <v>706500</v>
      </c>
      <c r="S256" t="s">
        <v>161</v>
      </c>
      <c r="T256" s="8"/>
      <c r="U256" s="6"/>
      <c r="V256" s="6"/>
      <c r="W256" s="6">
        <v>2222.3200000000002</v>
      </c>
    </row>
    <row r="257" spans="18:23" x14ac:dyDescent="0.25">
      <c r="R257" t="s">
        <v>448</v>
      </c>
      <c r="T257" s="8"/>
      <c r="U257" s="6"/>
      <c r="V257" s="6"/>
      <c r="W257" s="6">
        <v>2222.3200000000002</v>
      </c>
    </row>
    <row r="258" spans="18:23" x14ac:dyDescent="0.25">
      <c r="R258">
        <v>706800</v>
      </c>
      <c r="S258" t="s">
        <v>56</v>
      </c>
      <c r="T258" s="8"/>
      <c r="U258" s="6"/>
      <c r="V258" s="6"/>
      <c r="W258" s="6">
        <v>306.8</v>
      </c>
    </row>
    <row r="259" spans="18:23" x14ac:dyDescent="0.25">
      <c r="S259" t="s">
        <v>29</v>
      </c>
      <c r="T259" s="8"/>
      <c r="U259" s="6"/>
      <c r="V259" s="6"/>
      <c r="W259" s="6">
        <v>5.89</v>
      </c>
    </row>
    <row r="260" spans="18:23" x14ac:dyDescent="0.25">
      <c r="S260" t="s">
        <v>242</v>
      </c>
      <c r="T260" s="8"/>
      <c r="U260" s="6"/>
      <c r="V260" s="6"/>
      <c r="W260" s="6">
        <v>92.2</v>
      </c>
    </row>
    <row r="261" spans="18:23" x14ac:dyDescent="0.25">
      <c r="S261" t="s">
        <v>209</v>
      </c>
      <c r="T261" s="8"/>
      <c r="U261" s="6"/>
      <c r="V261" s="6"/>
      <c r="W261" s="6">
        <v>310.66000000000003</v>
      </c>
    </row>
    <row r="262" spans="18:23" x14ac:dyDescent="0.25">
      <c r="S262" t="s">
        <v>142</v>
      </c>
      <c r="T262" s="8"/>
      <c r="U262" s="6"/>
      <c r="V262" s="6"/>
      <c r="W262" s="6">
        <v>858.21</v>
      </c>
    </row>
    <row r="263" spans="18:23" x14ac:dyDescent="0.25">
      <c r="S263" t="s">
        <v>299</v>
      </c>
      <c r="T263" s="8"/>
      <c r="U263" s="6"/>
      <c r="V263" s="6"/>
      <c r="W263" s="6">
        <v>350.14</v>
      </c>
    </row>
    <row r="264" spans="18:23" x14ac:dyDescent="0.25">
      <c r="S264" t="s">
        <v>59</v>
      </c>
      <c r="T264" s="8"/>
      <c r="U264" s="6"/>
      <c r="V264" s="6"/>
      <c r="W264" s="6">
        <v>118.62</v>
      </c>
    </row>
    <row r="265" spans="18:23" x14ac:dyDescent="0.25">
      <c r="S265" t="s">
        <v>126</v>
      </c>
      <c r="T265" s="8"/>
      <c r="U265" s="6"/>
      <c r="V265" s="6"/>
      <c r="W265" s="6">
        <v>429.05</v>
      </c>
    </row>
    <row r="266" spans="18:23" x14ac:dyDescent="0.25">
      <c r="S266" t="s">
        <v>118</v>
      </c>
      <c r="T266" s="8"/>
      <c r="U266" s="6"/>
      <c r="V266" s="6"/>
      <c r="W266" s="6">
        <v>604.12</v>
      </c>
    </row>
    <row r="267" spans="18:23" x14ac:dyDescent="0.25">
      <c r="S267" t="s">
        <v>90</v>
      </c>
      <c r="T267" s="8"/>
      <c r="U267" s="6"/>
      <c r="V267" s="6"/>
      <c r="W267" s="6">
        <v>699.76</v>
      </c>
    </row>
    <row r="268" spans="18:23" x14ac:dyDescent="0.25">
      <c r="S268" t="s">
        <v>271</v>
      </c>
      <c r="T268" s="8"/>
      <c r="U268" s="6"/>
      <c r="V268" s="6"/>
      <c r="W268" s="6">
        <v>313.95</v>
      </c>
    </row>
    <row r="269" spans="18:23" x14ac:dyDescent="0.25">
      <c r="S269" t="s">
        <v>279</v>
      </c>
      <c r="T269" s="8"/>
      <c r="U269" s="6"/>
      <c r="V269" s="6"/>
      <c r="W269" s="6">
        <v>668.59</v>
      </c>
    </row>
    <row r="270" spans="18:23" x14ac:dyDescent="0.25">
      <c r="S270" t="s">
        <v>93</v>
      </c>
      <c r="T270" s="8"/>
      <c r="U270" s="6"/>
      <c r="V270" s="6"/>
      <c r="W270" s="6">
        <v>155.46</v>
      </c>
    </row>
    <row r="271" spans="18:23" x14ac:dyDescent="0.25">
      <c r="S271" t="s">
        <v>155</v>
      </c>
      <c r="T271" s="8"/>
      <c r="U271" s="6"/>
      <c r="V271" s="6"/>
      <c r="W271" s="6">
        <v>758</v>
      </c>
    </row>
    <row r="272" spans="18:23" x14ac:dyDescent="0.25">
      <c r="S272" t="s">
        <v>231</v>
      </c>
      <c r="T272" s="8"/>
      <c r="U272" s="6"/>
      <c r="V272" s="6"/>
      <c r="W272" s="6">
        <v>15</v>
      </c>
    </row>
    <row r="273" spans="19:23" x14ac:dyDescent="0.25">
      <c r="S273" t="s">
        <v>172</v>
      </c>
      <c r="T273" s="8">
        <v>0.1</v>
      </c>
      <c r="U273" s="6"/>
      <c r="V273" s="6"/>
      <c r="W273" s="6">
        <v>223.27</v>
      </c>
    </row>
    <row r="274" spans="19:23" x14ac:dyDescent="0.25">
      <c r="S274" t="s">
        <v>84</v>
      </c>
      <c r="T274" s="8"/>
      <c r="U274" s="6"/>
      <c r="V274" s="6"/>
      <c r="W274" s="6">
        <v>368.9</v>
      </c>
    </row>
    <row r="275" spans="19:23" x14ac:dyDescent="0.25">
      <c r="S275" t="s">
        <v>295</v>
      </c>
      <c r="T275" s="8"/>
      <c r="U275" s="6"/>
      <c r="V275" s="6"/>
      <c r="W275" s="6">
        <v>38.94</v>
      </c>
    </row>
    <row r="276" spans="19:23" x14ac:dyDescent="0.25">
      <c r="S276" t="s">
        <v>65</v>
      </c>
      <c r="T276" s="8"/>
      <c r="U276" s="6"/>
      <c r="V276" s="6"/>
      <c r="W276" s="6">
        <v>466.89</v>
      </c>
    </row>
    <row r="277" spans="19:23" x14ac:dyDescent="0.25">
      <c r="S277" t="s">
        <v>217</v>
      </c>
      <c r="T277" s="8"/>
      <c r="U277" s="6"/>
      <c r="V277" s="6"/>
      <c r="W277" s="6">
        <v>801.45</v>
      </c>
    </row>
    <row r="278" spans="19:23" x14ac:dyDescent="0.25">
      <c r="S278" t="s">
        <v>71</v>
      </c>
      <c r="T278" s="8"/>
      <c r="U278" s="6"/>
      <c r="V278" s="6"/>
      <c r="W278" s="6">
        <v>289.68</v>
      </c>
    </row>
    <row r="279" spans="19:23" x14ac:dyDescent="0.25">
      <c r="S279" t="s">
        <v>222</v>
      </c>
      <c r="T279" s="8"/>
      <c r="U279" s="6"/>
      <c r="V279" s="6"/>
      <c r="W279" s="6">
        <v>1538.3</v>
      </c>
    </row>
    <row r="280" spans="19:23" x14ac:dyDescent="0.25">
      <c r="S280" t="s">
        <v>210</v>
      </c>
      <c r="T280" s="8"/>
      <c r="U280" s="6"/>
      <c r="V280" s="6"/>
      <c r="W280" s="6">
        <v>142.97</v>
      </c>
    </row>
    <row r="281" spans="19:23" x14ac:dyDescent="0.25">
      <c r="S281" t="s">
        <v>52</v>
      </c>
      <c r="T281" s="8"/>
      <c r="U281" s="6"/>
      <c r="V281" s="6"/>
      <c r="W281" s="6">
        <v>282</v>
      </c>
    </row>
    <row r="282" spans="19:23" x14ac:dyDescent="0.25">
      <c r="S282" t="s">
        <v>43</v>
      </c>
      <c r="T282" s="8"/>
      <c r="U282" s="6"/>
      <c r="V282" s="6"/>
      <c r="W282" s="6">
        <v>77.47</v>
      </c>
    </row>
    <row r="283" spans="19:23" x14ac:dyDescent="0.25">
      <c r="S283" t="s">
        <v>48</v>
      </c>
      <c r="T283" s="8"/>
      <c r="U283" s="6"/>
      <c r="V283" s="6"/>
      <c r="W283" s="6">
        <v>1.84</v>
      </c>
    </row>
    <row r="284" spans="19:23" x14ac:dyDescent="0.25">
      <c r="S284" t="s">
        <v>245</v>
      </c>
      <c r="T284" s="8"/>
      <c r="U284" s="6"/>
      <c r="V284" s="6"/>
      <c r="W284" s="6">
        <v>41.04</v>
      </c>
    </row>
    <row r="285" spans="19:23" x14ac:dyDescent="0.25">
      <c r="S285" t="s">
        <v>180</v>
      </c>
      <c r="T285" s="8"/>
      <c r="U285" s="6"/>
      <c r="V285" s="6"/>
      <c r="W285" s="6">
        <v>63.85</v>
      </c>
    </row>
    <row r="286" spans="19:23" x14ac:dyDescent="0.25">
      <c r="S286" t="s">
        <v>261</v>
      </c>
      <c r="T286" s="8"/>
      <c r="U286" s="6"/>
      <c r="V286" s="6"/>
      <c r="W286" s="6">
        <v>68</v>
      </c>
    </row>
    <row r="287" spans="19:23" x14ac:dyDescent="0.25">
      <c r="S287" t="s">
        <v>228</v>
      </c>
      <c r="T287" s="8"/>
      <c r="U287" s="6"/>
      <c r="V287" s="6"/>
      <c r="W287" s="6">
        <v>20</v>
      </c>
    </row>
    <row r="288" spans="19:23" x14ac:dyDescent="0.25">
      <c r="S288" t="s">
        <v>294</v>
      </c>
      <c r="T288" s="8"/>
      <c r="U288" s="6"/>
      <c r="V288" s="6"/>
      <c r="W288" s="6">
        <v>56.64</v>
      </c>
    </row>
    <row r="289" spans="17:23" x14ac:dyDescent="0.25">
      <c r="S289" t="s">
        <v>200</v>
      </c>
      <c r="T289" s="8"/>
      <c r="U289" s="6"/>
      <c r="V289" s="6"/>
      <c r="W289" s="6">
        <v>14.9</v>
      </c>
    </row>
    <row r="290" spans="17:23" x14ac:dyDescent="0.25">
      <c r="S290" t="s">
        <v>167</v>
      </c>
      <c r="T290" s="8"/>
      <c r="U290" s="6"/>
      <c r="V290" s="6"/>
      <c r="W290" s="6">
        <v>574.02</v>
      </c>
    </row>
    <row r="291" spans="17:23" x14ac:dyDescent="0.25">
      <c r="S291" t="s">
        <v>205</v>
      </c>
      <c r="T291" s="8"/>
      <c r="U291" s="6"/>
      <c r="V291" s="6"/>
      <c r="W291" s="6">
        <v>69.599999999999994</v>
      </c>
    </row>
    <row r="292" spans="17:23" x14ac:dyDescent="0.25">
      <c r="S292" t="s">
        <v>275</v>
      </c>
      <c r="T292" s="8"/>
      <c r="U292" s="6"/>
      <c r="V292" s="6"/>
      <c r="W292" s="6">
        <v>29.91</v>
      </c>
    </row>
    <row r="293" spans="17:23" x14ac:dyDescent="0.25">
      <c r="S293" t="s">
        <v>326</v>
      </c>
      <c r="T293" s="8"/>
      <c r="U293" s="6"/>
      <c r="V293" s="6"/>
      <c r="W293" s="6">
        <v>60</v>
      </c>
    </row>
    <row r="294" spans="17:23" x14ac:dyDescent="0.25">
      <c r="S294" t="s">
        <v>304</v>
      </c>
      <c r="T294" s="8"/>
      <c r="U294" s="6"/>
      <c r="V294" s="6"/>
      <c r="W294" s="6">
        <v>674.09</v>
      </c>
    </row>
    <row r="295" spans="17:23" x14ac:dyDescent="0.25">
      <c r="S295" t="s">
        <v>250</v>
      </c>
      <c r="T295" s="8"/>
      <c r="U295" s="6"/>
      <c r="V295" s="6"/>
      <c r="W295" s="6">
        <v>24.55</v>
      </c>
    </row>
    <row r="296" spans="17:23" x14ac:dyDescent="0.25">
      <c r="R296" t="s">
        <v>447</v>
      </c>
      <c r="T296" s="8">
        <v>0.1</v>
      </c>
      <c r="U296" s="6"/>
      <c r="V296" s="6"/>
      <c r="W296" s="6">
        <v>11614.759999999998</v>
      </c>
    </row>
    <row r="297" spans="17:23" x14ac:dyDescent="0.25">
      <c r="R297" t="s">
        <v>105</v>
      </c>
      <c r="S297" t="s">
        <v>99</v>
      </c>
      <c r="T297" s="8"/>
      <c r="U297" s="6"/>
      <c r="V297" s="6"/>
      <c r="W297" s="6">
        <v>87.24</v>
      </c>
    </row>
    <row r="298" spans="17:23" x14ac:dyDescent="0.25">
      <c r="R298" t="s">
        <v>453</v>
      </c>
      <c r="T298" s="8"/>
      <c r="U298" s="6"/>
      <c r="V298" s="6"/>
      <c r="W298" s="6">
        <v>87.24</v>
      </c>
    </row>
    <row r="299" spans="17:23" x14ac:dyDescent="0.25">
      <c r="R299" t="s">
        <v>113</v>
      </c>
      <c r="S299" t="s">
        <v>107</v>
      </c>
      <c r="T299" s="8"/>
      <c r="U299" s="6"/>
      <c r="V299" s="6"/>
      <c r="W299" s="6">
        <v>98.16</v>
      </c>
    </row>
    <row r="300" spans="17:23" x14ac:dyDescent="0.25">
      <c r="S300" t="s">
        <v>320</v>
      </c>
      <c r="T300" s="8"/>
      <c r="U300" s="6"/>
      <c r="V300" s="6"/>
      <c r="W300" s="6">
        <v>5764.46</v>
      </c>
    </row>
    <row r="301" spans="17:23" x14ac:dyDescent="0.25">
      <c r="R301" t="s">
        <v>452</v>
      </c>
      <c r="T301" s="8"/>
      <c r="U301" s="6"/>
      <c r="V301" s="6"/>
      <c r="W301" s="6">
        <v>5862.62</v>
      </c>
    </row>
    <row r="302" spans="17:23" x14ac:dyDescent="0.25">
      <c r="Q302" t="s">
        <v>374</v>
      </c>
      <c r="T302" s="8">
        <v>0.1</v>
      </c>
      <c r="U302" s="6"/>
      <c r="V302" s="6"/>
      <c r="W302" s="6">
        <v>22209.64</v>
      </c>
    </row>
    <row r="303" spans="17:23" x14ac:dyDescent="0.25">
      <c r="Q303" t="s">
        <v>343</v>
      </c>
      <c r="T303" s="8">
        <v>0.1</v>
      </c>
      <c r="U303" s="6">
        <v>559.5</v>
      </c>
      <c r="V303" s="6"/>
      <c r="W303" s="6">
        <v>43867.749999999978</v>
      </c>
    </row>
  </sheetData>
  <mergeCells count="3">
    <mergeCell ref="Q10:R10"/>
    <mergeCell ref="A10:E10"/>
    <mergeCell ref="I10:M10"/>
  </mergeCells>
  <pageMargins left="0.7" right="0.7" top="0.75" bottom="0.75" header="0.3" footer="0.3"/>
  <pageSetup paperSize="9" orientation="portrait" horizontalDpi="4294967293" verticalDpi="0" r:id="rId4"/>
  <drawing r:id="rId5"/>
  <extLst>
    <ext xmlns:x15="http://schemas.microsoft.com/office/spreadsheetml/2010/11/main" uri="{7E03D99C-DC04-49d9-9315-930204A7B6E9}">
      <x15:timelineRefs>
        <x15:timelineRef r:id="rId6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275"/>
  <sheetViews>
    <sheetView tabSelected="1" workbookViewId="0">
      <pane ySplit="1" topLeftCell="A32" activePane="bottomLeft" state="frozen"/>
      <selection pane="bottomLeft" activeCell="P42" sqref="P42"/>
    </sheetView>
  </sheetViews>
  <sheetFormatPr baseColWidth="10" defaultRowHeight="15" x14ac:dyDescent="0.25"/>
  <cols>
    <col min="1" max="1" width="9.28515625" bestFit="1" customWidth="1"/>
    <col min="2" max="2" width="11" bestFit="1" customWidth="1"/>
    <col min="3" max="3" width="19.7109375" bestFit="1" customWidth="1"/>
    <col min="4" max="4" width="12.7109375" bestFit="1" customWidth="1"/>
    <col min="5" max="5" width="9.7109375" bestFit="1" customWidth="1"/>
    <col min="6" max="6" width="10.5703125" bestFit="1" customWidth="1"/>
    <col min="7" max="7" width="13.42578125" bestFit="1" customWidth="1"/>
    <col min="8" max="8" width="38" bestFit="1" customWidth="1"/>
    <col min="9" max="9" width="30.7109375" bestFit="1" customWidth="1"/>
    <col min="10" max="10" width="49.85546875" bestFit="1" customWidth="1"/>
    <col min="11" max="11" width="29.42578125" bestFit="1" customWidth="1"/>
    <col min="12" max="12" width="20.5703125" bestFit="1" customWidth="1"/>
    <col min="13" max="13" width="27.5703125" bestFit="1" customWidth="1"/>
    <col min="14" max="14" width="11" bestFit="1" customWidth="1"/>
    <col min="15" max="15" width="23.42578125" bestFit="1" customWidth="1"/>
    <col min="16" max="16" width="12" bestFit="1" customWidth="1"/>
    <col min="17" max="17" width="10.42578125" bestFit="1" customWidth="1"/>
    <col min="18" max="18" width="11" bestFit="1" customWidth="1"/>
    <col min="19" max="19" width="12.85546875" bestFit="1" customWidth="1"/>
  </cols>
  <sheetData>
    <row r="1" spans="1:19" ht="34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</row>
    <row r="2" spans="1:19" x14ac:dyDescent="0.25">
      <c r="A2" s="2">
        <v>43560</v>
      </c>
      <c r="B2">
        <v>4190170</v>
      </c>
      <c r="C2" t="s">
        <v>19</v>
      </c>
      <c r="D2" t="s">
        <v>20</v>
      </c>
      <c r="E2" t="s">
        <v>21</v>
      </c>
      <c r="H2" t="s">
        <v>22</v>
      </c>
      <c r="J2" t="s">
        <v>23</v>
      </c>
      <c r="M2" t="s">
        <v>24</v>
      </c>
      <c r="O2" t="s">
        <v>25</v>
      </c>
      <c r="P2" s="4">
        <v>0.1</v>
      </c>
      <c r="Q2">
        <v>33</v>
      </c>
    </row>
    <row r="3" spans="1:19" x14ac:dyDescent="0.25">
      <c r="A3" s="2">
        <v>43560</v>
      </c>
      <c r="B3">
        <v>4190170</v>
      </c>
      <c r="C3" t="s">
        <v>27</v>
      </c>
      <c r="D3" t="s">
        <v>20</v>
      </c>
      <c r="E3" t="s">
        <v>21</v>
      </c>
      <c r="F3">
        <v>1</v>
      </c>
      <c r="H3" t="s">
        <v>22</v>
      </c>
      <c r="J3" t="s">
        <v>23</v>
      </c>
      <c r="M3" t="s">
        <v>24</v>
      </c>
      <c r="O3" t="s">
        <v>26</v>
      </c>
      <c r="P3" s="3"/>
      <c r="R3">
        <v>30</v>
      </c>
    </row>
    <row r="4" spans="1:19" x14ac:dyDescent="0.25">
      <c r="A4" s="2">
        <v>43560</v>
      </c>
      <c r="B4">
        <v>4190171</v>
      </c>
      <c r="C4" t="s">
        <v>28</v>
      </c>
      <c r="D4" t="s">
        <v>29</v>
      </c>
      <c r="E4" t="s">
        <v>30</v>
      </c>
      <c r="H4" t="s">
        <v>31</v>
      </c>
      <c r="J4" t="s">
        <v>32</v>
      </c>
      <c r="M4" t="s">
        <v>33</v>
      </c>
      <c r="O4" t="s">
        <v>25</v>
      </c>
      <c r="P4" s="4">
        <v>0.1</v>
      </c>
      <c r="Q4">
        <v>145.08000000000001</v>
      </c>
    </row>
    <row r="5" spans="1:19" x14ac:dyDescent="0.25">
      <c r="A5" s="2">
        <v>43560</v>
      </c>
      <c r="B5">
        <v>4190171</v>
      </c>
      <c r="C5" t="s">
        <v>34</v>
      </c>
      <c r="D5" t="s">
        <v>29</v>
      </c>
      <c r="E5" t="s">
        <v>21</v>
      </c>
      <c r="F5">
        <v>1</v>
      </c>
      <c r="H5" t="s">
        <v>31</v>
      </c>
      <c r="J5" t="s">
        <v>32</v>
      </c>
      <c r="M5" t="s">
        <v>33</v>
      </c>
      <c r="O5" t="s">
        <v>26</v>
      </c>
      <c r="P5" s="3"/>
      <c r="R5">
        <v>44</v>
      </c>
    </row>
    <row r="6" spans="1:19" x14ac:dyDescent="0.25">
      <c r="A6" s="2">
        <v>43560</v>
      </c>
      <c r="B6">
        <v>4190171</v>
      </c>
      <c r="C6" t="s">
        <v>34</v>
      </c>
      <c r="D6" t="s">
        <v>29</v>
      </c>
      <c r="E6" t="s">
        <v>35</v>
      </c>
      <c r="F6">
        <v>0.5</v>
      </c>
      <c r="H6" t="s">
        <v>31</v>
      </c>
      <c r="J6" t="s">
        <v>32</v>
      </c>
      <c r="M6" t="s">
        <v>33</v>
      </c>
      <c r="O6" t="s">
        <v>26</v>
      </c>
      <c r="P6" s="3"/>
      <c r="R6">
        <v>22</v>
      </c>
    </row>
    <row r="7" spans="1:19" x14ac:dyDescent="0.25">
      <c r="A7" s="2">
        <v>43560</v>
      </c>
      <c r="B7">
        <v>4190171</v>
      </c>
      <c r="C7" t="s">
        <v>27</v>
      </c>
      <c r="D7" t="s">
        <v>29</v>
      </c>
      <c r="E7" t="s">
        <v>30</v>
      </c>
      <c r="F7">
        <v>2</v>
      </c>
      <c r="H7" t="s">
        <v>31</v>
      </c>
      <c r="J7" t="s">
        <v>32</v>
      </c>
      <c r="M7" t="s">
        <v>33</v>
      </c>
      <c r="O7" t="s">
        <v>26</v>
      </c>
      <c r="P7" s="3"/>
      <c r="R7">
        <v>60</v>
      </c>
    </row>
    <row r="8" spans="1:19" x14ac:dyDescent="0.25">
      <c r="A8" s="2">
        <v>43560</v>
      </c>
      <c r="B8">
        <v>4190171</v>
      </c>
      <c r="C8">
        <v>706800</v>
      </c>
      <c r="D8" t="s">
        <v>29</v>
      </c>
      <c r="H8" t="s">
        <v>31</v>
      </c>
      <c r="J8" t="s">
        <v>32</v>
      </c>
      <c r="M8" t="s">
        <v>33</v>
      </c>
      <c r="O8" t="s">
        <v>26</v>
      </c>
      <c r="P8" s="3"/>
      <c r="R8">
        <v>5.89</v>
      </c>
    </row>
    <row r="9" spans="1:19" x14ac:dyDescent="0.25">
      <c r="A9" s="2">
        <v>43560</v>
      </c>
      <c r="B9">
        <v>4190172</v>
      </c>
      <c r="C9" t="s">
        <v>36</v>
      </c>
      <c r="D9" t="s">
        <v>37</v>
      </c>
      <c r="E9" t="s">
        <v>21</v>
      </c>
      <c r="H9" t="s">
        <v>38</v>
      </c>
      <c r="I9" t="s">
        <v>39</v>
      </c>
      <c r="J9" t="s">
        <v>40</v>
      </c>
      <c r="M9" t="s">
        <v>41</v>
      </c>
      <c r="O9" t="s">
        <v>25</v>
      </c>
      <c r="P9" s="4">
        <v>0.1</v>
      </c>
      <c r="Q9">
        <v>82.01</v>
      </c>
    </row>
    <row r="10" spans="1:19" x14ac:dyDescent="0.25">
      <c r="A10" s="2">
        <v>43560</v>
      </c>
      <c r="B10">
        <v>4190172</v>
      </c>
      <c r="C10" t="s">
        <v>34</v>
      </c>
      <c r="D10" t="s">
        <v>37</v>
      </c>
      <c r="E10" t="s">
        <v>21</v>
      </c>
      <c r="F10">
        <v>1</v>
      </c>
      <c r="H10" t="s">
        <v>38</v>
      </c>
      <c r="I10" t="s">
        <v>39</v>
      </c>
      <c r="J10" t="s">
        <v>40</v>
      </c>
      <c r="M10" t="s">
        <v>41</v>
      </c>
      <c r="O10" t="s">
        <v>26</v>
      </c>
      <c r="P10" s="3"/>
      <c r="R10">
        <v>44.55</v>
      </c>
    </row>
    <row r="11" spans="1:19" x14ac:dyDescent="0.25">
      <c r="A11" s="2">
        <v>43560</v>
      </c>
      <c r="B11">
        <v>4190172</v>
      </c>
      <c r="C11" t="s">
        <v>27</v>
      </c>
      <c r="D11" t="s">
        <v>37</v>
      </c>
      <c r="E11" t="s">
        <v>21</v>
      </c>
      <c r="F11">
        <v>1</v>
      </c>
      <c r="H11" t="s">
        <v>38</v>
      </c>
      <c r="I11" t="s">
        <v>39</v>
      </c>
      <c r="J11" t="s">
        <v>40</v>
      </c>
      <c r="M11" t="s">
        <v>41</v>
      </c>
      <c r="O11" t="s">
        <v>26</v>
      </c>
      <c r="P11" s="3"/>
      <c r="R11">
        <v>30</v>
      </c>
    </row>
    <row r="12" spans="1:19" x14ac:dyDescent="0.25">
      <c r="A12" s="2">
        <v>43565</v>
      </c>
      <c r="B12">
        <v>4190173</v>
      </c>
      <c r="C12" t="s">
        <v>42</v>
      </c>
      <c r="D12" t="s">
        <v>43</v>
      </c>
      <c r="E12" t="s">
        <v>44</v>
      </c>
      <c r="H12" t="s">
        <v>45</v>
      </c>
      <c r="J12" t="s">
        <v>46</v>
      </c>
      <c r="M12" t="s">
        <v>47</v>
      </c>
      <c r="O12" t="s">
        <v>25</v>
      </c>
      <c r="P12" s="4">
        <v>0.1</v>
      </c>
      <c r="Q12">
        <v>186.42</v>
      </c>
    </row>
    <row r="13" spans="1:19" x14ac:dyDescent="0.25">
      <c r="A13" s="2">
        <v>43565</v>
      </c>
      <c r="B13">
        <v>4190173</v>
      </c>
      <c r="C13" t="s">
        <v>34</v>
      </c>
      <c r="D13" t="s">
        <v>43</v>
      </c>
      <c r="E13" t="s">
        <v>44</v>
      </c>
      <c r="F13">
        <v>1.5</v>
      </c>
      <c r="H13" t="s">
        <v>45</v>
      </c>
      <c r="J13" t="s">
        <v>46</v>
      </c>
      <c r="M13" t="s">
        <v>47</v>
      </c>
      <c r="O13" t="s">
        <v>26</v>
      </c>
      <c r="P13" s="3"/>
      <c r="R13">
        <v>66</v>
      </c>
    </row>
    <row r="14" spans="1:19" x14ac:dyDescent="0.25">
      <c r="A14" s="2">
        <v>43565</v>
      </c>
      <c r="B14">
        <v>4190173</v>
      </c>
      <c r="C14" t="s">
        <v>27</v>
      </c>
      <c r="D14" t="s">
        <v>43</v>
      </c>
      <c r="E14" t="s">
        <v>44</v>
      </c>
      <c r="F14">
        <v>1</v>
      </c>
      <c r="H14" t="s">
        <v>45</v>
      </c>
      <c r="J14" t="s">
        <v>46</v>
      </c>
      <c r="M14" t="s">
        <v>47</v>
      </c>
      <c r="O14" t="s">
        <v>26</v>
      </c>
      <c r="P14" s="3"/>
      <c r="R14">
        <v>26</v>
      </c>
    </row>
    <row r="15" spans="1:19" x14ac:dyDescent="0.25">
      <c r="A15" s="2">
        <v>43565</v>
      </c>
      <c r="B15">
        <v>4190173</v>
      </c>
      <c r="C15">
        <v>706800</v>
      </c>
      <c r="D15" t="s">
        <v>43</v>
      </c>
      <c r="H15" t="s">
        <v>45</v>
      </c>
      <c r="J15" t="s">
        <v>46</v>
      </c>
      <c r="M15" t="s">
        <v>47</v>
      </c>
      <c r="O15" t="s">
        <v>26</v>
      </c>
      <c r="P15" s="3"/>
      <c r="R15">
        <v>77.47</v>
      </c>
    </row>
    <row r="16" spans="1:19" x14ac:dyDescent="0.25">
      <c r="A16" s="2">
        <v>43565</v>
      </c>
      <c r="B16">
        <v>5190174</v>
      </c>
      <c r="C16" t="s">
        <v>36</v>
      </c>
      <c r="D16" t="s">
        <v>48</v>
      </c>
      <c r="E16" t="s">
        <v>21</v>
      </c>
      <c r="H16" t="s">
        <v>38</v>
      </c>
      <c r="I16" t="s">
        <v>49</v>
      </c>
      <c r="J16" t="s">
        <v>50</v>
      </c>
      <c r="M16" t="s">
        <v>41</v>
      </c>
      <c r="O16" t="s">
        <v>25</v>
      </c>
      <c r="P16" s="4">
        <v>0.1</v>
      </c>
      <c r="Q16">
        <v>85.53</v>
      </c>
      <c r="R16">
        <v>0</v>
      </c>
    </row>
    <row r="17" spans="1:18" x14ac:dyDescent="0.25">
      <c r="A17" s="2">
        <v>43565</v>
      </c>
      <c r="B17">
        <v>5190174</v>
      </c>
      <c r="C17" t="s">
        <v>34</v>
      </c>
      <c r="D17" t="s">
        <v>48</v>
      </c>
      <c r="E17" t="s">
        <v>21</v>
      </c>
      <c r="F17">
        <v>1</v>
      </c>
      <c r="H17" t="s">
        <v>38</v>
      </c>
      <c r="I17" t="s">
        <v>49</v>
      </c>
      <c r="J17" t="s">
        <v>50</v>
      </c>
      <c r="M17" t="s">
        <v>41</v>
      </c>
      <c r="O17" t="s">
        <v>26</v>
      </c>
      <c r="P17" s="3"/>
      <c r="R17">
        <v>44.55</v>
      </c>
    </row>
    <row r="18" spans="1:18" x14ac:dyDescent="0.25">
      <c r="A18" s="2">
        <v>43565</v>
      </c>
      <c r="B18">
        <v>5190174</v>
      </c>
      <c r="C18" t="s">
        <v>27</v>
      </c>
      <c r="D18" t="s">
        <v>48</v>
      </c>
      <c r="E18" t="s">
        <v>21</v>
      </c>
      <c r="F18">
        <v>1</v>
      </c>
      <c r="H18" t="s">
        <v>38</v>
      </c>
      <c r="I18" t="s">
        <v>49</v>
      </c>
      <c r="J18" t="s">
        <v>50</v>
      </c>
      <c r="L18" t="s">
        <v>51</v>
      </c>
      <c r="M18" t="s">
        <v>41</v>
      </c>
      <c r="O18" t="s">
        <v>26</v>
      </c>
      <c r="P18" s="3"/>
      <c r="R18">
        <v>31.36</v>
      </c>
    </row>
    <row r="19" spans="1:18" x14ac:dyDescent="0.25">
      <c r="A19" s="2">
        <v>43565</v>
      </c>
      <c r="B19">
        <v>5190174</v>
      </c>
      <c r="C19">
        <v>706800</v>
      </c>
      <c r="D19" t="s">
        <v>48</v>
      </c>
      <c r="H19" t="s">
        <v>38</v>
      </c>
      <c r="I19" t="s">
        <v>49</v>
      </c>
      <c r="J19" t="s">
        <v>50</v>
      </c>
      <c r="M19" t="s">
        <v>41</v>
      </c>
      <c r="O19" t="s">
        <v>26</v>
      </c>
      <c r="P19" s="3"/>
      <c r="R19">
        <v>1.84</v>
      </c>
    </row>
    <row r="20" spans="1:18" x14ac:dyDescent="0.25">
      <c r="A20" s="2">
        <v>43565</v>
      </c>
      <c r="B20">
        <v>4190175</v>
      </c>
      <c r="C20" t="s">
        <v>36</v>
      </c>
      <c r="D20" t="s">
        <v>52</v>
      </c>
      <c r="E20" t="s">
        <v>53</v>
      </c>
      <c r="H20" t="s">
        <v>38</v>
      </c>
      <c r="J20" t="s">
        <v>54</v>
      </c>
      <c r="M20" t="s">
        <v>55</v>
      </c>
      <c r="O20" t="s">
        <v>25</v>
      </c>
      <c r="P20" s="4">
        <v>0.1</v>
      </c>
      <c r="Q20">
        <v>965.45</v>
      </c>
    </row>
    <row r="21" spans="1:18" x14ac:dyDescent="0.25">
      <c r="A21" s="2">
        <v>43565</v>
      </c>
      <c r="B21">
        <v>4190175</v>
      </c>
      <c r="C21" t="s">
        <v>34</v>
      </c>
      <c r="D21" t="s">
        <v>52</v>
      </c>
      <c r="E21" t="s">
        <v>21</v>
      </c>
      <c r="F21">
        <v>5</v>
      </c>
      <c r="H21" t="s">
        <v>38</v>
      </c>
      <c r="J21" t="s">
        <v>54</v>
      </c>
      <c r="M21" t="s">
        <v>55</v>
      </c>
      <c r="O21" t="s">
        <v>26</v>
      </c>
      <c r="P21" s="3"/>
      <c r="R21">
        <v>200</v>
      </c>
    </row>
    <row r="22" spans="1:18" x14ac:dyDescent="0.25">
      <c r="A22" s="2">
        <v>43565</v>
      </c>
      <c r="B22">
        <v>4190175</v>
      </c>
      <c r="C22" t="s">
        <v>34</v>
      </c>
      <c r="D22" t="s">
        <v>52</v>
      </c>
      <c r="E22" t="s">
        <v>44</v>
      </c>
      <c r="F22">
        <v>8</v>
      </c>
      <c r="H22" t="s">
        <v>38</v>
      </c>
      <c r="J22" t="s">
        <v>54</v>
      </c>
      <c r="M22" t="s">
        <v>55</v>
      </c>
      <c r="O22" t="s">
        <v>26</v>
      </c>
      <c r="P22" s="3"/>
      <c r="R22">
        <v>320</v>
      </c>
    </row>
    <row r="23" spans="1:18" x14ac:dyDescent="0.25">
      <c r="A23" s="2">
        <v>43565</v>
      </c>
      <c r="B23">
        <v>4190175</v>
      </c>
      <c r="C23" t="s">
        <v>27</v>
      </c>
      <c r="D23" t="s">
        <v>52</v>
      </c>
      <c r="E23" t="s">
        <v>53</v>
      </c>
      <c r="F23">
        <v>2</v>
      </c>
      <c r="H23" t="s">
        <v>38</v>
      </c>
      <c r="J23" t="s">
        <v>54</v>
      </c>
      <c r="L23" t="s">
        <v>51</v>
      </c>
      <c r="M23" t="s">
        <v>55</v>
      </c>
      <c r="O23" t="s">
        <v>26</v>
      </c>
      <c r="P23" s="3"/>
      <c r="R23">
        <v>75.680000000000007</v>
      </c>
    </row>
    <row r="24" spans="1:18" x14ac:dyDescent="0.25">
      <c r="A24" s="2">
        <v>43565</v>
      </c>
      <c r="B24">
        <v>4190175</v>
      </c>
      <c r="C24">
        <v>706800</v>
      </c>
      <c r="D24" t="s">
        <v>52</v>
      </c>
      <c r="H24" t="s">
        <v>38</v>
      </c>
      <c r="J24" t="s">
        <v>54</v>
      </c>
      <c r="M24" t="s">
        <v>55</v>
      </c>
      <c r="O24" t="s">
        <v>26</v>
      </c>
      <c r="P24" s="3"/>
      <c r="R24">
        <v>282</v>
      </c>
    </row>
    <row r="25" spans="1:18" x14ac:dyDescent="0.25">
      <c r="A25" s="2">
        <v>43565</v>
      </c>
      <c r="B25">
        <v>4190176</v>
      </c>
      <c r="C25" t="s">
        <v>36</v>
      </c>
      <c r="D25" t="s">
        <v>56</v>
      </c>
      <c r="E25" t="s">
        <v>30</v>
      </c>
      <c r="G25">
        <v>11327</v>
      </c>
      <c r="H25" t="s">
        <v>38</v>
      </c>
      <c r="I25" t="s">
        <v>57</v>
      </c>
      <c r="J25" t="s">
        <v>58</v>
      </c>
      <c r="M25" t="s">
        <v>55</v>
      </c>
      <c r="O25" t="s">
        <v>25</v>
      </c>
      <c r="P25" s="4">
        <v>0.1</v>
      </c>
      <c r="Q25">
        <v>898.48</v>
      </c>
    </row>
    <row r="26" spans="1:18" x14ac:dyDescent="0.25">
      <c r="A26" s="2">
        <v>43565</v>
      </c>
      <c r="B26">
        <v>4190176</v>
      </c>
      <c r="C26" t="s">
        <v>34</v>
      </c>
      <c r="D26" t="s">
        <v>56</v>
      </c>
      <c r="E26" t="s">
        <v>21</v>
      </c>
      <c r="F26">
        <v>2</v>
      </c>
      <c r="G26">
        <v>11327</v>
      </c>
      <c r="H26" t="s">
        <v>38</v>
      </c>
      <c r="I26" t="s">
        <v>57</v>
      </c>
      <c r="J26" t="s">
        <v>58</v>
      </c>
      <c r="M26" t="s">
        <v>55</v>
      </c>
      <c r="O26" t="s">
        <v>26</v>
      </c>
      <c r="P26" s="3"/>
      <c r="R26">
        <v>80</v>
      </c>
    </row>
    <row r="27" spans="1:18" x14ac:dyDescent="0.25">
      <c r="A27" s="2">
        <v>43565</v>
      </c>
      <c r="B27">
        <v>4190176</v>
      </c>
      <c r="C27" t="s">
        <v>34</v>
      </c>
      <c r="D27" t="s">
        <v>56</v>
      </c>
      <c r="E27" t="s">
        <v>35</v>
      </c>
      <c r="F27">
        <v>10</v>
      </c>
      <c r="G27">
        <v>11327</v>
      </c>
      <c r="H27" t="s">
        <v>38</v>
      </c>
      <c r="I27" t="s">
        <v>57</v>
      </c>
      <c r="J27" t="s">
        <v>58</v>
      </c>
      <c r="M27" t="s">
        <v>55</v>
      </c>
      <c r="O27" t="s">
        <v>26</v>
      </c>
      <c r="P27" s="3"/>
      <c r="R27">
        <v>400</v>
      </c>
    </row>
    <row r="28" spans="1:18" x14ac:dyDescent="0.25">
      <c r="A28" s="2">
        <v>43565</v>
      </c>
      <c r="B28">
        <v>4190176</v>
      </c>
      <c r="C28" t="s">
        <v>27</v>
      </c>
      <c r="D28" t="s">
        <v>56</v>
      </c>
      <c r="E28" t="s">
        <v>30</v>
      </c>
      <c r="F28">
        <v>2</v>
      </c>
      <c r="G28">
        <v>11327</v>
      </c>
      <c r="H28" t="s">
        <v>38</v>
      </c>
      <c r="I28" t="s">
        <v>57</v>
      </c>
      <c r="J28" t="s">
        <v>58</v>
      </c>
      <c r="M28" t="s">
        <v>55</v>
      </c>
      <c r="O28" t="s">
        <v>26</v>
      </c>
      <c r="P28" s="3"/>
      <c r="R28">
        <v>30</v>
      </c>
    </row>
    <row r="29" spans="1:18" x14ac:dyDescent="0.25">
      <c r="A29" s="2">
        <v>43565</v>
      </c>
      <c r="B29">
        <v>4190176</v>
      </c>
      <c r="C29">
        <v>706800</v>
      </c>
      <c r="D29" t="s">
        <v>56</v>
      </c>
      <c r="G29">
        <v>11327</v>
      </c>
      <c r="H29" t="s">
        <v>38</v>
      </c>
      <c r="I29" t="s">
        <v>57</v>
      </c>
      <c r="J29" t="s">
        <v>58</v>
      </c>
      <c r="M29" t="s">
        <v>55</v>
      </c>
      <c r="O29" t="s">
        <v>26</v>
      </c>
      <c r="P29" s="3"/>
      <c r="R29">
        <v>306.8</v>
      </c>
    </row>
    <row r="30" spans="1:18" x14ac:dyDescent="0.25">
      <c r="A30" s="2">
        <v>43565</v>
      </c>
      <c r="B30">
        <v>4190177</v>
      </c>
      <c r="C30" t="s">
        <v>36</v>
      </c>
      <c r="D30" t="s">
        <v>59</v>
      </c>
      <c r="E30" t="s">
        <v>60</v>
      </c>
      <c r="G30">
        <v>12087</v>
      </c>
      <c r="H30" t="s">
        <v>38</v>
      </c>
      <c r="J30" t="s">
        <v>61</v>
      </c>
      <c r="M30" t="s">
        <v>62</v>
      </c>
      <c r="O30" t="s">
        <v>25</v>
      </c>
      <c r="P30" s="4">
        <v>0.1</v>
      </c>
      <c r="Q30">
        <v>524.28</v>
      </c>
    </row>
    <row r="31" spans="1:18" x14ac:dyDescent="0.25">
      <c r="A31" s="2">
        <v>43565</v>
      </c>
      <c r="B31">
        <v>4190177</v>
      </c>
      <c r="C31" t="s">
        <v>34</v>
      </c>
      <c r="D31" t="s">
        <v>59</v>
      </c>
      <c r="E31" t="s">
        <v>21</v>
      </c>
      <c r="F31">
        <v>1</v>
      </c>
      <c r="G31">
        <v>12087</v>
      </c>
      <c r="H31" t="s">
        <v>38</v>
      </c>
      <c r="J31" t="s">
        <v>61</v>
      </c>
      <c r="M31" t="s">
        <v>62</v>
      </c>
      <c r="O31" t="s">
        <v>26</v>
      </c>
      <c r="P31" s="3"/>
      <c r="R31">
        <v>41</v>
      </c>
    </row>
    <row r="32" spans="1:18" x14ac:dyDescent="0.25">
      <c r="A32" s="2">
        <v>43565</v>
      </c>
      <c r="B32">
        <v>4190177</v>
      </c>
      <c r="C32" t="s">
        <v>34</v>
      </c>
      <c r="D32" t="s">
        <v>59</v>
      </c>
      <c r="E32" t="s">
        <v>63</v>
      </c>
      <c r="F32">
        <v>3.5</v>
      </c>
      <c r="G32">
        <v>12087</v>
      </c>
      <c r="H32" t="s">
        <v>38</v>
      </c>
      <c r="J32" t="s">
        <v>61</v>
      </c>
      <c r="M32" t="s">
        <v>62</v>
      </c>
      <c r="O32" t="s">
        <v>26</v>
      </c>
      <c r="P32" s="3"/>
      <c r="R32">
        <v>143.5</v>
      </c>
    </row>
    <row r="33" spans="1:18" x14ac:dyDescent="0.25">
      <c r="A33" s="2">
        <v>43565</v>
      </c>
      <c r="B33">
        <v>4190177</v>
      </c>
      <c r="C33" t="s">
        <v>34</v>
      </c>
      <c r="D33" t="s">
        <v>59</v>
      </c>
      <c r="E33" t="s">
        <v>44</v>
      </c>
      <c r="F33">
        <v>3.5</v>
      </c>
      <c r="G33">
        <v>12087</v>
      </c>
      <c r="H33" t="s">
        <v>38</v>
      </c>
      <c r="J33" t="s">
        <v>61</v>
      </c>
      <c r="M33" t="s">
        <v>62</v>
      </c>
      <c r="O33" t="s">
        <v>26</v>
      </c>
      <c r="P33" s="3"/>
      <c r="R33">
        <v>143.5</v>
      </c>
    </row>
    <row r="34" spans="1:18" x14ac:dyDescent="0.25">
      <c r="A34" s="2">
        <v>43565</v>
      </c>
      <c r="B34">
        <v>4190177</v>
      </c>
      <c r="C34" t="s">
        <v>27</v>
      </c>
      <c r="D34" t="s">
        <v>59</v>
      </c>
      <c r="E34" t="s">
        <v>60</v>
      </c>
      <c r="F34">
        <v>1</v>
      </c>
      <c r="G34">
        <v>12087</v>
      </c>
      <c r="H34" t="s">
        <v>38</v>
      </c>
      <c r="J34" t="s">
        <v>61</v>
      </c>
      <c r="M34" t="s">
        <v>62</v>
      </c>
      <c r="O34" t="s">
        <v>26</v>
      </c>
      <c r="P34" s="3"/>
      <c r="R34">
        <v>30</v>
      </c>
    </row>
    <row r="35" spans="1:18" x14ac:dyDescent="0.25">
      <c r="A35" s="2">
        <v>43565</v>
      </c>
      <c r="B35">
        <v>4190177</v>
      </c>
      <c r="C35">
        <v>706800</v>
      </c>
      <c r="D35" t="s">
        <v>59</v>
      </c>
      <c r="G35">
        <v>12087</v>
      </c>
      <c r="H35" t="s">
        <v>38</v>
      </c>
      <c r="J35" t="s">
        <v>61</v>
      </c>
      <c r="M35" t="s">
        <v>62</v>
      </c>
      <c r="O35" t="s">
        <v>26</v>
      </c>
      <c r="P35" s="3"/>
      <c r="R35">
        <v>118.62</v>
      </c>
    </row>
    <row r="36" spans="1:18" x14ac:dyDescent="0.25">
      <c r="A36" s="2">
        <v>43565</v>
      </c>
      <c r="B36">
        <v>4190178</v>
      </c>
      <c r="C36" t="s">
        <v>64</v>
      </c>
      <c r="D36" t="s">
        <v>65</v>
      </c>
      <c r="E36" t="s">
        <v>66</v>
      </c>
      <c r="G36">
        <v>12216</v>
      </c>
      <c r="H36" t="s">
        <v>67</v>
      </c>
      <c r="J36" t="s">
        <v>68</v>
      </c>
      <c r="M36" t="s">
        <v>69</v>
      </c>
      <c r="O36" t="s">
        <v>25</v>
      </c>
      <c r="P36" s="4">
        <v>0.1</v>
      </c>
      <c r="Q36">
        <v>772.08</v>
      </c>
    </row>
    <row r="37" spans="1:18" x14ac:dyDescent="0.25">
      <c r="A37" s="2">
        <v>43565</v>
      </c>
      <c r="B37">
        <v>4190178</v>
      </c>
      <c r="C37" t="s">
        <v>34</v>
      </c>
      <c r="D37" t="s">
        <v>65</v>
      </c>
      <c r="E37" t="s">
        <v>66</v>
      </c>
      <c r="F37">
        <v>5</v>
      </c>
      <c r="G37">
        <v>12216</v>
      </c>
      <c r="H37" t="s">
        <v>67</v>
      </c>
      <c r="J37" t="s">
        <v>68</v>
      </c>
      <c r="M37" t="s">
        <v>69</v>
      </c>
      <c r="O37" t="s">
        <v>26</v>
      </c>
      <c r="P37" s="3"/>
      <c r="R37">
        <v>205</v>
      </c>
    </row>
    <row r="38" spans="1:18" x14ac:dyDescent="0.25">
      <c r="A38" s="2">
        <v>43565</v>
      </c>
      <c r="B38">
        <v>4190178</v>
      </c>
      <c r="C38" t="s">
        <v>27</v>
      </c>
      <c r="D38" t="s">
        <v>65</v>
      </c>
      <c r="E38" t="s">
        <v>66</v>
      </c>
      <c r="F38">
        <v>1</v>
      </c>
      <c r="G38">
        <v>12216</v>
      </c>
      <c r="H38" t="s">
        <v>67</v>
      </c>
      <c r="J38" t="s">
        <v>68</v>
      </c>
      <c r="M38" t="s">
        <v>69</v>
      </c>
      <c r="O38" t="s">
        <v>26</v>
      </c>
      <c r="P38" s="3"/>
      <c r="R38">
        <v>30</v>
      </c>
    </row>
    <row r="39" spans="1:18" x14ac:dyDescent="0.25">
      <c r="A39" s="2">
        <v>43565</v>
      </c>
      <c r="B39">
        <v>4190178</v>
      </c>
      <c r="C39">
        <v>706800</v>
      </c>
      <c r="D39" t="s">
        <v>65</v>
      </c>
      <c r="G39">
        <v>12216</v>
      </c>
      <c r="H39" t="s">
        <v>67</v>
      </c>
      <c r="J39" t="s">
        <v>68</v>
      </c>
      <c r="M39" t="s">
        <v>69</v>
      </c>
      <c r="O39" t="s">
        <v>26</v>
      </c>
      <c r="P39" s="3"/>
      <c r="R39">
        <v>466.89</v>
      </c>
    </row>
    <row r="40" spans="1:18" x14ac:dyDescent="0.25">
      <c r="A40" s="2">
        <v>43566</v>
      </c>
      <c r="B40">
        <v>4190179</v>
      </c>
      <c r="C40" t="s">
        <v>70</v>
      </c>
      <c r="D40" t="s">
        <v>71</v>
      </c>
      <c r="E40" t="s">
        <v>21</v>
      </c>
      <c r="G40">
        <v>12221</v>
      </c>
      <c r="H40" t="s">
        <v>72</v>
      </c>
      <c r="J40" t="s">
        <v>73</v>
      </c>
      <c r="M40" t="s">
        <v>74</v>
      </c>
      <c r="O40" t="s">
        <v>25</v>
      </c>
      <c r="P40" s="4">
        <v>0.1</v>
      </c>
      <c r="Q40">
        <v>318.64999999999998</v>
      </c>
    </row>
    <row r="41" spans="1:18" x14ac:dyDescent="0.25">
      <c r="A41" s="2">
        <v>43566</v>
      </c>
      <c r="B41">
        <v>4190179</v>
      </c>
      <c r="C41">
        <v>706800</v>
      </c>
      <c r="D41" t="s">
        <v>71</v>
      </c>
      <c r="G41">
        <v>12221</v>
      </c>
      <c r="H41" t="s">
        <v>72</v>
      </c>
      <c r="J41" t="s">
        <v>73</v>
      </c>
      <c r="M41" t="s">
        <v>74</v>
      </c>
      <c r="O41" t="s">
        <v>26</v>
      </c>
      <c r="P41" s="3"/>
      <c r="R41">
        <v>289.68</v>
      </c>
    </row>
    <row r="42" spans="1:18" x14ac:dyDescent="0.25">
      <c r="A42" s="2">
        <v>43566</v>
      </c>
      <c r="B42">
        <v>4190180</v>
      </c>
      <c r="C42" t="s">
        <v>75</v>
      </c>
      <c r="D42" t="s">
        <v>76</v>
      </c>
      <c r="E42" t="s">
        <v>44</v>
      </c>
      <c r="G42">
        <v>12112</v>
      </c>
      <c r="H42" t="s">
        <v>77</v>
      </c>
      <c r="J42" t="s">
        <v>78</v>
      </c>
      <c r="K42" t="s">
        <v>79</v>
      </c>
      <c r="M42" t="s">
        <v>80</v>
      </c>
      <c r="O42" t="s">
        <v>25</v>
      </c>
      <c r="P42" s="4">
        <v>0</v>
      </c>
      <c r="Q42">
        <v>196.8</v>
      </c>
    </row>
    <row r="43" spans="1:18" x14ac:dyDescent="0.25">
      <c r="A43" s="2">
        <v>43566</v>
      </c>
      <c r="B43">
        <v>4190180</v>
      </c>
      <c r="C43" t="s">
        <v>81</v>
      </c>
      <c r="D43" t="s">
        <v>76</v>
      </c>
      <c r="E43" t="s">
        <v>44</v>
      </c>
      <c r="F43">
        <v>2</v>
      </c>
      <c r="G43">
        <v>12112</v>
      </c>
      <c r="H43" t="s">
        <v>77</v>
      </c>
      <c r="J43" t="s">
        <v>78</v>
      </c>
      <c r="K43" t="s">
        <v>79</v>
      </c>
      <c r="M43" t="s">
        <v>80</v>
      </c>
      <c r="O43" t="s">
        <v>26</v>
      </c>
      <c r="P43" s="3"/>
      <c r="R43">
        <v>87</v>
      </c>
    </row>
    <row r="44" spans="1:18" x14ac:dyDescent="0.25">
      <c r="A44" s="2">
        <v>43566</v>
      </c>
      <c r="B44">
        <v>4190180</v>
      </c>
      <c r="C44" t="s">
        <v>82</v>
      </c>
      <c r="D44" t="s">
        <v>76</v>
      </c>
      <c r="E44" t="s">
        <v>44</v>
      </c>
      <c r="F44">
        <v>1</v>
      </c>
      <c r="G44">
        <v>12112</v>
      </c>
      <c r="H44" t="s">
        <v>77</v>
      </c>
      <c r="J44" t="s">
        <v>78</v>
      </c>
      <c r="K44" t="s">
        <v>79</v>
      </c>
      <c r="M44" t="s">
        <v>80</v>
      </c>
      <c r="O44" t="s">
        <v>26</v>
      </c>
      <c r="P44" s="3"/>
      <c r="R44">
        <v>30</v>
      </c>
    </row>
    <row r="45" spans="1:18" x14ac:dyDescent="0.25">
      <c r="A45" s="2">
        <v>43566</v>
      </c>
      <c r="B45">
        <v>4190180</v>
      </c>
      <c r="C45">
        <v>706100</v>
      </c>
      <c r="D45" t="s">
        <v>76</v>
      </c>
      <c r="G45">
        <v>12112</v>
      </c>
      <c r="H45" t="s">
        <v>77</v>
      </c>
      <c r="J45" t="s">
        <v>78</v>
      </c>
      <c r="K45" t="s">
        <v>79</v>
      </c>
      <c r="M45" t="s">
        <v>80</v>
      </c>
      <c r="O45" t="s">
        <v>26</v>
      </c>
      <c r="P45" s="3"/>
      <c r="R45">
        <v>79.8</v>
      </c>
    </row>
    <row r="46" spans="1:18" x14ac:dyDescent="0.25">
      <c r="A46" s="2">
        <v>43566</v>
      </c>
      <c r="B46">
        <v>4190181</v>
      </c>
      <c r="C46" t="s">
        <v>83</v>
      </c>
      <c r="D46" t="s">
        <v>84</v>
      </c>
      <c r="E46" t="s">
        <v>85</v>
      </c>
      <c r="G46">
        <v>12186</v>
      </c>
      <c r="H46" t="s">
        <v>86</v>
      </c>
      <c r="J46" t="s">
        <v>87</v>
      </c>
      <c r="M46" t="s">
        <v>88</v>
      </c>
      <c r="O46" t="s">
        <v>25</v>
      </c>
      <c r="P46" s="4">
        <v>0.1</v>
      </c>
      <c r="Q46">
        <v>664.29</v>
      </c>
    </row>
    <row r="47" spans="1:18" x14ac:dyDescent="0.25">
      <c r="A47" s="2">
        <v>43566</v>
      </c>
      <c r="B47">
        <v>4190181</v>
      </c>
      <c r="C47" t="s">
        <v>34</v>
      </c>
      <c r="D47" t="s">
        <v>84</v>
      </c>
      <c r="E47" t="s">
        <v>89</v>
      </c>
      <c r="F47">
        <v>1</v>
      </c>
      <c r="G47">
        <v>12186</v>
      </c>
      <c r="H47" t="s">
        <v>86</v>
      </c>
      <c r="J47" t="s">
        <v>87</v>
      </c>
      <c r="M47" t="s">
        <v>88</v>
      </c>
      <c r="O47" t="s">
        <v>26</v>
      </c>
      <c r="P47" s="3"/>
      <c r="R47">
        <v>41</v>
      </c>
    </row>
    <row r="48" spans="1:18" x14ac:dyDescent="0.25">
      <c r="A48" s="2">
        <v>43566</v>
      </c>
      <c r="B48">
        <v>4190181</v>
      </c>
      <c r="C48" t="s">
        <v>34</v>
      </c>
      <c r="D48" t="s">
        <v>84</v>
      </c>
      <c r="E48" t="s">
        <v>63</v>
      </c>
      <c r="F48">
        <v>4</v>
      </c>
      <c r="G48">
        <v>12186</v>
      </c>
      <c r="H48" t="s">
        <v>86</v>
      </c>
      <c r="J48" t="s">
        <v>87</v>
      </c>
      <c r="M48" t="s">
        <v>88</v>
      </c>
      <c r="O48" t="s">
        <v>26</v>
      </c>
      <c r="P48" s="3"/>
      <c r="R48">
        <v>164</v>
      </c>
    </row>
    <row r="49" spans="1:18" x14ac:dyDescent="0.25">
      <c r="A49" s="2">
        <v>43566</v>
      </c>
      <c r="B49">
        <v>4190181</v>
      </c>
      <c r="C49" t="s">
        <v>27</v>
      </c>
      <c r="D49" t="s">
        <v>84</v>
      </c>
      <c r="E49" t="s">
        <v>85</v>
      </c>
      <c r="F49">
        <v>1</v>
      </c>
      <c r="G49">
        <v>12186</v>
      </c>
      <c r="H49" t="s">
        <v>86</v>
      </c>
      <c r="J49" t="s">
        <v>87</v>
      </c>
      <c r="M49" t="s">
        <v>88</v>
      </c>
      <c r="O49" t="s">
        <v>26</v>
      </c>
      <c r="P49" s="3"/>
      <c r="R49">
        <v>30</v>
      </c>
    </row>
    <row r="50" spans="1:18" x14ac:dyDescent="0.25">
      <c r="A50" s="2">
        <v>43566</v>
      </c>
      <c r="B50">
        <v>4190181</v>
      </c>
      <c r="C50">
        <v>706800</v>
      </c>
      <c r="D50" t="s">
        <v>84</v>
      </c>
      <c r="G50">
        <v>12186</v>
      </c>
      <c r="H50" t="s">
        <v>86</v>
      </c>
      <c r="J50" t="s">
        <v>87</v>
      </c>
      <c r="M50" t="s">
        <v>88</v>
      </c>
      <c r="O50" t="s">
        <v>26</v>
      </c>
      <c r="P50" s="3"/>
      <c r="R50">
        <v>368.9</v>
      </c>
    </row>
    <row r="51" spans="1:18" x14ac:dyDescent="0.25">
      <c r="A51" s="2">
        <v>43566</v>
      </c>
      <c r="B51">
        <v>4190182</v>
      </c>
      <c r="C51" t="s">
        <v>36</v>
      </c>
      <c r="D51" t="s">
        <v>90</v>
      </c>
      <c r="E51" t="s">
        <v>91</v>
      </c>
      <c r="G51">
        <v>12113</v>
      </c>
      <c r="H51" t="s">
        <v>38</v>
      </c>
      <c r="I51" t="s">
        <v>49</v>
      </c>
      <c r="J51" t="s">
        <v>50</v>
      </c>
      <c r="M51" t="s">
        <v>41</v>
      </c>
      <c r="O51" t="s">
        <v>25</v>
      </c>
      <c r="P51" s="4">
        <v>0.1</v>
      </c>
      <c r="Q51">
        <v>2386.19</v>
      </c>
    </row>
    <row r="52" spans="1:18" x14ac:dyDescent="0.25">
      <c r="A52" s="2">
        <v>43566</v>
      </c>
      <c r="B52">
        <v>4190182</v>
      </c>
      <c r="C52" t="s">
        <v>34</v>
      </c>
      <c r="D52" t="s">
        <v>90</v>
      </c>
      <c r="E52" t="s">
        <v>21</v>
      </c>
      <c r="F52">
        <v>1</v>
      </c>
      <c r="G52">
        <v>12113</v>
      </c>
      <c r="H52" t="s">
        <v>38</v>
      </c>
      <c r="I52" t="s">
        <v>49</v>
      </c>
      <c r="J52" t="s">
        <v>50</v>
      </c>
      <c r="M52" t="s">
        <v>41</v>
      </c>
      <c r="O52" t="s">
        <v>26</v>
      </c>
      <c r="P52" s="3"/>
      <c r="R52">
        <v>39.5</v>
      </c>
    </row>
    <row r="53" spans="1:18" x14ac:dyDescent="0.25">
      <c r="A53" s="2">
        <v>43566</v>
      </c>
      <c r="B53">
        <v>4190182</v>
      </c>
      <c r="C53" t="s">
        <v>34</v>
      </c>
      <c r="D53" t="s">
        <v>90</v>
      </c>
      <c r="E53" t="s">
        <v>44</v>
      </c>
      <c r="F53">
        <v>17</v>
      </c>
      <c r="G53">
        <v>12113</v>
      </c>
      <c r="H53" t="s">
        <v>38</v>
      </c>
      <c r="I53" t="s">
        <v>49</v>
      </c>
      <c r="J53" t="s">
        <v>50</v>
      </c>
      <c r="M53" t="s">
        <v>41</v>
      </c>
      <c r="O53" t="s">
        <v>26</v>
      </c>
      <c r="P53" s="3"/>
      <c r="R53">
        <v>671.5</v>
      </c>
    </row>
    <row r="54" spans="1:18" x14ac:dyDescent="0.25">
      <c r="A54" s="2">
        <v>43566</v>
      </c>
      <c r="B54">
        <v>4190182</v>
      </c>
      <c r="C54" t="s">
        <v>34</v>
      </c>
      <c r="D54" t="s">
        <v>90</v>
      </c>
      <c r="E54" t="s">
        <v>63</v>
      </c>
      <c r="F54">
        <v>17</v>
      </c>
      <c r="G54">
        <v>12113</v>
      </c>
      <c r="H54" t="s">
        <v>38</v>
      </c>
      <c r="I54" t="s">
        <v>49</v>
      </c>
      <c r="J54" t="s">
        <v>50</v>
      </c>
      <c r="M54" t="s">
        <v>41</v>
      </c>
      <c r="O54" t="s">
        <v>26</v>
      </c>
      <c r="P54" s="3"/>
      <c r="R54">
        <v>671.5</v>
      </c>
    </row>
    <row r="55" spans="1:18" x14ac:dyDescent="0.25">
      <c r="A55" s="2">
        <v>43566</v>
      </c>
      <c r="B55">
        <v>4190182</v>
      </c>
      <c r="C55" t="s">
        <v>27</v>
      </c>
      <c r="D55" t="s">
        <v>90</v>
      </c>
      <c r="E55" t="s">
        <v>91</v>
      </c>
      <c r="F55">
        <v>3</v>
      </c>
      <c r="G55">
        <v>12113</v>
      </c>
      <c r="H55" t="s">
        <v>38</v>
      </c>
      <c r="I55" t="s">
        <v>49</v>
      </c>
      <c r="J55" t="s">
        <v>50</v>
      </c>
      <c r="M55" t="s">
        <v>41</v>
      </c>
      <c r="O55" t="s">
        <v>26</v>
      </c>
      <c r="P55" s="3"/>
      <c r="R55">
        <v>87</v>
      </c>
    </row>
    <row r="56" spans="1:18" x14ac:dyDescent="0.25">
      <c r="A56" s="2">
        <v>43566</v>
      </c>
      <c r="B56">
        <v>4190182</v>
      </c>
      <c r="C56">
        <v>706800</v>
      </c>
      <c r="D56" t="s">
        <v>90</v>
      </c>
      <c r="G56">
        <v>12113</v>
      </c>
      <c r="H56" t="s">
        <v>38</v>
      </c>
      <c r="I56" t="s">
        <v>49</v>
      </c>
      <c r="J56" t="s">
        <v>50</v>
      </c>
      <c r="M56" t="s">
        <v>41</v>
      </c>
      <c r="O56" t="s">
        <v>26</v>
      </c>
      <c r="P56" s="3"/>
      <c r="R56">
        <v>699.76</v>
      </c>
    </row>
    <row r="57" spans="1:18" x14ac:dyDescent="0.25">
      <c r="A57" s="2">
        <v>43567</v>
      </c>
      <c r="B57">
        <v>4190183</v>
      </c>
      <c r="C57" t="s">
        <v>92</v>
      </c>
      <c r="D57" t="s">
        <v>93</v>
      </c>
      <c r="E57" t="s">
        <v>94</v>
      </c>
      <c r="G57">
        <v>12101</v>
      </c>
      <c r="H57" t="s">
        <v>95</v>
      </c>
      <c r="J57" t="s">
        <v>96</v>
      </c>
      <c r="M57" t="s">
        <v>97</v>
      </c>
      <c r="O57" t="s">
        <v>25</v>
      </c>
      <c r="P57" s="4">
        <v>0.1</v>
      </c>
      <c r="Q57">
        <v>560.41</v>
      </c>
    </row>
    <row r="58" spans="1:18" x14ac:dyDescent="0.25">
      <c r="A58" s="2">
        <v>43567</v>
      </c>
      <c r="B58">
        <v>4190183</v>
      </c>
      <c r="C58" t="s">
        <v>34</v>
      </c>
      <c r="D58" t="s">
        <v>93</v>
      </c>
      <c r="E58" t="s">
        <v>94</v>
      </c>
      <c r="F58">
        <v>8</v>
      </c>
      <c r="G58">
        <v>12101</v>
      </c>
      <c r="H58" t="s">
        <v>95</v>
      </c>
      <c r="J58" t="s">
        <v>96</v>
      </c>
      <c r="M58" t="s">
        <v>97</v>
      </c>
      <c r="O58" t="s">
        <v>26</v>
      </c>
      <c r="P58" s="3"/>
      <c r="R58">
        <v>328</v>
      </c>
    </row>
    <row r="59" spans="1:18" x14ac:dyDescent="0.25">
      <c r="A59" s="2">
        <v>43567</v>
      </c>
      <c r="B59">
        <v>4190183</v>
      </c>
      <c r="C59" t="s">
        <v>27</v>
      </c>
      <c r="D59" t="s">
        <v>93</v>
      </c>
      <c r="E59" t="s">
        <v>94</v>
      </c>
      <c r="F59">
        <v>1</v>
      </c>
      <c r="G59">
        <v>12101</v>
      </c>
      <c r="H59" t="s">
        <v>95</v>
      </c>
      <c r="J59" t="s">
        <v>96</v>
      </c>
      <c r="M59" t="s">
        <v>97</v>
      </c>
      <c r="O59" t="s">
        <v>26</v>
      </c>
      <c r="P59" s="3"/>
      <c r="R59">
        <v>26</v>
      </c>
    </row>
    <row r="60" spans="1:18" x14ac:dyDescent="0.25">
      <c r="A60" s="2">
        <v>43567</v>
      </c>
      <c r="B60">
        <v>4190183</v>
      </c>
      <c r="C60">
        <v>706800</v>
      </c>
      <c r="D60" t="s">
        <v>93</v>
      </c>
      <c r="G60">
        <v>12101</v>
      </c>
      <c r="H60" t="s">
        <v>95</v>
      </c>
      <c r="J60" t="s">
        <v>96</v>
      </c>
      <c r="M60" t="s">
        <v>97</v>
      </c>
      <c r="O60" t="s">
        <v>26</v>
      </c>
      <c r="P60" s="3"/>
      <c r="R60">
        <v>155.46</v>
      </c>
    </row>
    <row r="61" spans="1:18" x14ac:dyDescent="0.25">
      <c r="A61" s="2">
        <v>43567</v>
      </c>
      <c r="B61">
        <v>4190184</v>
      </c>
      <c r="C61" t="s">
        <v>98</v>
      </c>
      <c r="D61" t="s">
        <v>99</v>
      </c>
      <c r="E61" t="s">
        <v>94</v>
      </c>
      <c r="G61">
        <v>12174</v>
      </c>
      <c r="H61" t="s">
        <v>100</v>
      </c>
      <c r="J61" t="s">
        <v>101</v>
      </c>
      <c r="M61" t="s">
        <v>102</v>
      </c>
      <c r="N61" t="s">
        <v>103</v>
      </c>
      <c r="O61" t="s">
        <v>25</v>
      </c>
      <c r="P61" s="4">
        <v>0.1</v>
      </c>
      <c r="Q61">
        <v>269.20999999999998</v>
      </c>
    </row>
    <row r="62" spans="1:18" x14ac:dyDescent="0.25">
      <c r="A62" s="2">
        <v>43567</v>
      </c>
      <c r="B62">
        <v>4190184</v>
      </c>
      <c r="C62" t="s">
        <v>104</v>
      </c>
      <c r="D62" t="s">
        <v>99</v>
      </c>
      <c r="E62" t="s">
        <v>94</v>
      </c>
      <c r="F62">
        <v>3</v>
      </c>
      <c r="G62">
        <v>12174</v>
      </c>
      <c r="H62" t="s">
        <v>100</v>
      </c>
      <c r="J62" t="s">
        <v>101</v>
      </c>
      <c r="M62" t="s">
        <v>102</v>
      </c>
      <c r="N62" t="s">
        <v>103</v>
      </c>
      <c r="O62" t="s">
        <v>26</v>
      </c>
      <c r="P62" s="3"/>
      <c r="R62">
        <v>127.5</v>
      </c>
    </row>
    <row r="63" spans="1:18" x14ac:dyDescent="0.25">
      <c r="A63" s="2">
        <v>43567</v>
      </c>
      <c r="B63">
        <v>4190184</v>
      </c>
      <c r="C63" t="s">
        <v>27</v>
      </c>
      <c r="D63" t="s">
        <v>99</v>
      </c>
      <c r="E63" t="s">
        <v>94</v>
      </c>
      <c r="F63">
        <v>1</v>
      </c>
      <c r="G63">
        <v>12174</v>
      </c>
      <c r="H63" t="s">
        <v>100</v>
      </c>
      <c r="J63" t="s">
        <v>101</v>
      </c>
      <c r="M63" t="s">
        <v>102</v>
      </c>
      <c r="N63" t="s">
        <v>103</v>
      </c>
      <c r="O63" t="s">
        <v>26</v>
      </c>
      <c r="P63" s="3"/>
      <c r="R63">
        <v>30</v>
      </c>
    </row>
    <row r="64" spans="1:18" x14ac:dyDescent="0.25">
      <c r="A64" s="2">
        <v>43567</v>
      </c>
      <c r="B64">
        <v>4190184</v>
      </c>
      <c r="C64" t="s">
        <v>105</v>
      </c>
      <c r="D64" t="s">
        <v>99</v>
      </c>
      <c r="G64">
        <v>12174</v>
      </c>
      <c r="H64" t="s">
        <v>100</v>
      </c>
      <c r="J64" t="s">
        <v>101</v>
      </c>
      <c r="M64" t="s">
        <v>102</v>
      </c>
      <c r="N64" t="s">
        <v>103</v>
      </c>
      <c r="O64" t="s">
        <v>26</v>
      </c>
      <c r="P64" s="3"/>
      <c r="R64">
        <v>87.24</v>
      </c>
    </row>
    <row r="65" spans="1:18" x14ac:dyDescent="0.25">
      <c r="A65" s="2">
        <v>43567</v>
      </c>
      <c r="B65">
        <v>4190185</v>
      </c>
      <c r="C65" t="s">
        <v>106</v>
      </c>
      <c r="D65" t="s">
        <v>107</v>
      </c>
      <c r="E65" t="s">
        <v>94</v>
      </c>
      <c r="G65">
        <v>12074</v>
      </c>
      <c r="H65" t="s">
        <v>108</v>
      </c>
      <c r="J65" t="s">
        <v>109</v>
      </c>
      <c r="M65" t="s">
        <v>110</v>
      </c>
      <c r="N65" t="s">
        <v>103</v>
      </c>
      <c r="O65" t="s">
        <v>25</v>
      </c>
      <c r="P65" s="3" t="s">
        <v>342</v>
      </c>
      <c r="Q65">
        <v>182.21</v>
      </c>
    </row>
    <row r="66" spans="1:18" x14ac:dyDescent="0.25">
      <c r="A66" s="2">
        <v>43567</v>
      </c>
      <c r="B66">
        <v>4190185</v>
      </c>
      <c r="C66" t="s">
        <v>111</v>
      </c>
      <c r="D66" t="s">
        <v>107</v>
      </c>
      <c r="E66" t="s">
        <v>94</v>
      </c>
      <c r="F66">
        <v>1</v>
      </c>
      <c r="G66">
        <v>12074</v>
      </c>
      <c r="H66" t="s">
        <v>108</v>
      </c>
      <c r="J66" t="s">
        <v>109</v>
      </c>
      <c r="M66" t="s">
        <v>110</v>
      </c>
      <c r="N66" t="s">
        <v>103</v>
      </c>
      <c r="O66" t="s">
        <v>26</v>
      </c>
      <c r="P66" s="3"/>
      <c r="R66">
        <v>44.55</v>
      </c>
    </row>
    <row r="67" spans="1:18" x14ac:dyDescent="0.25">
      <c r="A67" s="2">
        <v>43567</v>
      </c>
      <c r="B67">
        <v>4190185</v>
      </c>
      <c r="C67" t="s">
        <v>112</v>
      </c>
      <c r="D67" t="s">
        <v>107</v>
      </c>
      <c r="E67" t="s">
        <v>94</v>
      </c>
      <c r="F67">
        <v>1</v>
      </c>
      <c r="G67">
        <v>12074</v>
      </c>
      <c r="H67" t="s">
        <v>108</v>
      </c>
      <c r="J67" t="s">
        <v>109</v>
      </c>
      <c r="M67" t="s">
        <v>110</v>
      </c>
      <c r="N67" t="s">
        <v>103</v>
      </c>
      <c r="O67" t="s">
        <v>26</v>
      </c>
      <c r="P67" s="3"/>
      <c r="R67">
        <v>30</v>
      </c>
    </row>
    <row r="68" spans="1:18" x14ac:dyDescent="0.25">
      <c r="A68" s="2">
        <v>43567</v>
      </c>
      <c r="B68">
        <v>4190185</v>
      </c>
      <c r="C68" t="s">
        <v>113</v>
      </c>
      <c r="D68" t="s">
        <v>107</v>
      </c>
      <c r="G68">
        <v>12074</v>
      </c>
      <c r="H68" t="s">
        <v>108</v>
      </c>
      <c r="J68" t="s">
        <v>109</v>
      </c>
      <c r="M68" t="s">
        <v>110</v>
      </c>
      <c r="N68" t="s">
        <v>103</v>
      </c>
      <c r="O68" t="s">
        <v>26</v>
      </c>
      <c r="P68" s="3"/>
      <c r="R68">
        <v>98.16</v>
      </c>
    </row>
    <row r="69" spans="1:18" x14ac:dyDescent="0.25">
      <c r="A69" s="2">
        <v>43567</v>
      </c>
      <c r="B69">
        <v>4190186</v>
      </c>
      <c r="C69" t="s">
        <v>114</v>
      </c>
      <c r="D69" t="s">
        <v>107</v>
      </c>
      <c r="E69" t="s">
        <v>94</v>
      </c>
      <c r="H69" t="s">
        <v>115</v>
      </c>
      <c r="J69" t="s">
        <v>109</v>
      </c>
      <c r="M69" t="s">
        <v>110</v>
      </c>
      <c r="O69" t="s">
        <v>25</v>
      </c>
      <c r="P69" s="4">
        <v>0.2</v>
      </c>
      <c r="Q69">
        <v>36</v>
      </c>
    </row>
    <row r="70" spans="1:18" x14ac:dyDescent="0.25">
      <c r="A70" s="2">
        <v>43567</v>
      </c>
      <c r="B70">
        <v>4190186</v>
      </c>
      <c r="C70" t="s">
        <v>116</v>
      </c>
      <c r="D70" t="s">
        <v>107</v>
      </c>
      <c r="E70" t="s">
        <v>94</v>
      </c>
      <c r="F70">
        <v>1</v>
      </c>
      <c r="H70" t="s">
        <v>115</v>
      </c>
      <c r="J70" t="s">
        <v>109</v>
      </c>
      <c r="M70" t="s">
        <v>110</v>
      </c>
      <c r="O70" t="s">
        <v>26</v>
      </c>
      <c r="P70" s="3"/>
      <c r="R70">
        <v>30</v>
      </c>
    </row>
    <row r="71" spans="1:18" x14ac:dyDescent="0.25">
      <c r="A71" s="2">
        <v>43567</v>
      </c>
      <c r="B71">
        <v>4190187</v>
      </c>
      <c r="C71" t="s">
        <v>117</v>
      </c>
      <c r="D71" t="s">
        <v>118</v>
      </c>
      <c r="E71" t="s">
        <v>119</v>
      </c>
      <c r="G71">
        <v>12180</v>
      </c>
      <c r="H71" t="s">
        <v>120</v>
      </c>
      <c r="I71" t="s">
        <v>121</v>
      </c>
      <c r="J71" t="s">
        <v>122</v>
      </c>
      <c r="M71" t="s">
        <v>123</v>
      </c>
      <c r="N71" t="s">
        <v>124</v>
      </c>
      <c r="O71" t="s">
        <v>26</v>
      </c>
      <c r="P71" s="4">
        <v>0.1</v>
      </c>
      <c r="Q71">
        <v>1058.33</v>
      </c>
    </row>
    <row r="72" spans="1:18" x14ac:dyDescent="0.25">
      <c r="A72" s="2">
        <v>43567</v>
      </c>
      <c r="B72">
        <v>4190187</v>
      </c>
      <c r="C72" t="s">
        <v>34</v>
      </c>
      <c r="D72" t="s">
        <v>125</v>
      </c>
      <c r="E72" t="s">
        <v>21</v>
      </c>
      <c r="F72">
        <v>7</v>
      </c>
      <c r="G72">
        <v>12180</v>
      </c>
      <c r="H72" t="s">
        <v>120</v>
      </c>
      <c r="I72" t="s">
        <v>121</v>
      </c>
      <c r="J72" t="s">
        <v>122</v>
      </c>
      <c r="M72" t="s">
        <v>123</v>
      </c>
      <c r="N72" t="s">
        <v>124</v>
      </c>
      <c r="O72" t="s">
        <v>26</v>
      </c>
      <c r="P72" s="3"/>
      <c r="R72">
        <v>287</v>
      </c>
    </row>
    <row r="73" spans="1:18" x14ac:dyDescent="0.25">
      <c r="A73" s="2">
        <v>43567</v>
      </c>
      <c r="B73">
        <v>4190187</v>
      </c>
      <c r="C73" t="s">
        <v>34</v>
      </c>
      <c r="D73" t="s">
        <v>118</v>
      </c>
      <c r="E73" t="s">
        <v>94</v>
      </c>
      <c r="F73">
        <v>1</v>
      </c>
      <c r="G73">
        <v>12180</v>
      </c>
      <c r="H73" t="s">
        <v>120</v>
      </c>
      <c r="I73" t="s">
        <v>121</v>
      </c>
      <c r="J73" t="s">
        <v>122</v>
      </c>
      <c r="M73" t="s">
        <v>123</v>
      </c>
      <c r="N73" t="s">
        <v>124</v>
      </c>
      <c r="O73" t="s">
        <v>26</v>
      </c>
      <c r="P73" s="3"/>
      <c r="R73">
        <v>41</v>
      </c>
    </row>
    <row r="74" spans="1:18" x14ac:dyDescent="0.25">
      <c r="A74" s="2">
        <v>43567</v>
      </c>
      <c r="B74">
        <v>4190187</v>
      </c>
      <c r="C74" t="s">
        <v>27</v>
      </c>
      <c r="D74" t="s">
        <v>118</v>
      </c>
      <c r="E74" t="s">
        <v>119</v>
      </c>
      <c r="F74">
        <v>1</v>
      </c>
      <c r="G74">
        <v>12180</v>
      </c>
      <c r="H74" t="s">
        <v>120</v>
      </c>
      <c r="I74" t="s">
        <v>121</v>
      </c>
      <c r="J74" t="s">
        <v>122</v>
      </c>
      <c r="M74" t="s">
        <v>123</v>
      </c>
      <c r="N74" t="s">
        <v>124</v>
      </c>
      <c r="O74" t="s">
        <v>26</v>
      </c>
      <c r="P74" s="3"/>
      <c r="R74">
        <v>30</v>
      </c>
    </row>
    <row r="75" spans="1:18" x14ac:dyDescent="0.25">
      <c r="A75" s="2">
        <v>43567</v>
      </c>
      <c r="B75">
        <v>4190187</v>
      </c>
      <c r="C75">
        <v>706800</v>
      </c>
      <c r="D75" t="s">
        <v>118</v>
      </c>
      <c r="G75">
        <v>12180</v>
      </c>
      <c r="H75" t="s">
        <v>120</v>
      </c>
      <c r="I75" t="s">
        <v>121</v>
      </c>
      <c r="J75" t="s">
        <v>122</v>
      </c>
      <c r="M75" t="s">
        <v>123</v>
      </c>
      <c r="N75" t="s">
        <v>124</v>
      </c>
      <c r="O75" t="s">
        <v>26</v>
      </c>
      <c r="P75" s="3"/>
      <c r="R75">
        <v>604.12</v>
      </c>
    </row>
    <row r="76" spans="1:18" x14ac:dyDescent="0.25">
      <c r="A76" s="2">
        <v>43567</v>
      </c>
      <c r="B76">
        <v>4190188</v>
      </c>
      <c r="C76" t="s">
        <v>36</v>
      </c>
      <c r="D76" t="s">
        <v>126</v>
      </c>
      <c r="E76" t="s">
        <v>127</v>
      </c>
      <c r="G76">
        <v>12092</v>
      </c>
      <c r="H76" t="s">
        <v>38</v>
      </c>
      <c r="I76" t="s">
        <v>128</v>
      </c>
      <c r="J76" t="s">
        <v>32</v>
      </c>
      <c r="M76" t="s">
        <v>62</v>
      </c>
      <c r="O76" t="s">
        <v>25</v>
      </c>
      <c r="P76" s="4">
        <v>0.1</v>
      </c>
      <c r="Q76">
        <v>1591.76</v>
      </c>
    </row>
    <row r="77" spans="1:18" x14ac:dyDescent="0.25">
      <c r="A77" s="2">
        <v>43567</v>
      </c>
      <c r="B77">
        <v>4190188</v>
      </c>
      <c r="C77" t="s">
        <v>34</v>
      </c>
      <c r="D77" t="s">
        <v>126</v>
      </c>
      <c r="E77" t="s">
        <v>35</v>
      </c>
      <c r="F77">
        <v>12</v>
      </c>
      <c r="G77">
        <v>12092</v>
      </c>
      <c r="H77" t="s">
        <v>38</v>
      </c>
      <c r="I77" t="s">
        <v>128</v>
      </c>
      <c r="J77" t="s">
        <v>32</v>
      </c>
      <c r="M77" t="s">
        <v>62</v>
      </c>
      <c r="O77" t="s">
        <v>26</v>
      </c>
      <c r="P77" s="3"/>
      <c r="R77">
        <v>480</v>
      </c>
    </row>
    <row r="78" spans="1:18" x14ac:dyDescent="0.25">
      <c r="A78" s="2">
        <v>43567</v>
      </c>
      <c r="B78">
        <v>4190188</v>
      </c>
      <c r="C78" t="s">
        <v>34</v>
      </c>
      <c r="D78" t="s">
        <v>126</v>
      </c>
      <c r="E78" t="s">
        <v>89</v>
      </c>
      <c r="F78">
        <v>12</v>
      </c>
      <c r="G78">
        <v>12092</v>
      </c>
      <c r="H78" t="s">
        <v>38</v>
      </c>
      <c r="I78" t="s">
        <v>128</v>
      </c>
      <c r="J78" t="s">
        <v>32</v>
      </c>
      <c r="M78" t="s">
        <v>62</v>
      </c>
      <c r="O78" t="s">
        <v>26</v>
      </c>
      <c r="P78" s="3"/>
      <c r="R78">
        <v>480</v>
      </c>
    </row>
    <row r="79" spans="1:18" x14ac:dyDescent="0.25">
      <c r="A79" s="2">
        <v>43567</v>
      </c>
      <c r="B79">
        <v>4190188</v>
      </c>
      <c r="C79" t="s">
        <v>27</v>
      </c>
      <c r="D79" t="s">
        <v>126</v>
      </c>
      <c r="E79" t="s">
        <v>127</v>
      </c>
      <c r="F79">
        <v>2</v>
      </c>
      <c r="G79">
        <v>12092</v>
      </c>
      <c r="H79" t="s">
        <v>38</v>
      </c>
      <c r="I79" t="s">
        <v>128</v>
      </c>
      <c r="J79" t="s">
        <v>32</v>
      </c>
      <c r="M79" t="s">
        <v>62</v>
      </c>
      <c r="O79" t="s">
        <v>26</v>
      </c>
      <c r="P79" s="3"/>
      <c r="R79">
        <v>58</v>
      </c>
    </row>
    <row r="80" spans="1:18" x14ac:dyDescent="0.25">
      <c r="A80" s="2">
        <v>43567</v>
      </c>
      <c r="B80">
        <v>4190188</v>
      </c>
      <c r="C80">
        <v>706800</v>
      </c>
      <c r="D80" t="s">
        <v>126</v>
      </c>
      <c r="G80">
        <v>12092</v>
      </c>
      <c r="H80" t="s">
        <v>38</v>
      </c>
      <c r="I80" t="s">
        <v>128</v>
      </c>
      <c r="J80" t="s">
        <v>32</v>
      </c>
      <c r="M80" t="s">
        <v>62</v>
      </c>
      <c r="O80" t="s">
        <v>26</v>
      </c>
      <c r="P80" s="3"/>
      <c r="R80">
        <v>429.05</v>
      </c>
    </row>
    <row r="81" spans="1:18" x14ac:dyDescent="0.25">
      <c r="A81" s="2">
        <v>43567</v>
      </c>
      <c r="B81">
        <v>4190189</v>
      </c>
      <c r="C81" t="s">
        <v>129</v>
      </c>
      <c r="D81" t="s">
        <v>130</v>
      </c>
      <c r="E81" t="s">
        <v>131</v>
      </c>
      <c r="G81">
        <v>12164</v>
      </c>
      <c r="H81" t="s">
        <v>132</v>
      </c>
      <c r="J81" t="s">
        <v>133</v>
      </c>
      <c r="K81" t="s">
        <v>134</v>
      </c>
      <c r="O81" t="s">
        <v>25</v>
      </c>
      <c r="P81" s="4">
        <v>0.2</v>
      </c>
      <c r="Q81">
        <v>539.24</v>
      </c>
    </row>
    <row r="82" spans="1:18" x14ac:dyDescent="0.25">
      <c r="A82" s="2">
        <v>43567</v>
      </c>
      <c r="B82">
        <v>4190189</v>
      </c>
      <c r="C82" t="s">
        <v>135</v>
      </c>
      <c r="D82" t="s">
        <v>130</v>
      </c>
      <c r="E82" t="s">
        <v>21</v>
      </c>
      <c r="F82">
        <v>2</v>
      </c>
      <c r="G82">
        <v>12164</v>
      </c>
      <c r="H82" t="s">
        <v>132</v>
      </c>
      <c r="J82" t="s">
        <v>133</v>
      </c>
      <c r="K82" t="s">
        <v>134</v>
      </c>
      <c r="O82" t="s">
        <v>26</v>
      </c>
      <c r="P82" s="3"/>
      <c r="R82">
        <v>85</v>
      </c>
    </row>
    <row r="83" spans="1:18" x14ac:dyDescent="0.25">
      <c r="A83" s="2">
        <v>43567</v>
      </c>
      <c r="B83">
        <v>4190189</v>
      </c>
      <c r="C83" t="s">
        <v>135</v>
      </c>
      <c r="D83" t="s">
        <v>130</v>
      </c>
      <c r="E83" t="s">
        <v>136</v>
      </c>
      <c r="F83">
        <v>1</v>
      </c>
      <c r="G83">
        <v>12164</v>
      </c>
      <c r="H83" t="s">
        <v>132</v>
      </c>
      <c r="J83" t="s">
        <v>133</v>
      </c>
      <c r="K83" t="s">
        <v>134</v>
      </c>
      <c r="O83" t="s">
        <v>26</v>
      </c>
      <c r="P83" s="3"/>
      <c r="R83">
        <v>42.5</v>
      </c>
    </row>
    <row r="84" spans="1:18" x14ac:dyDescent="0.25">
      <c r="A84" s="2">
        <v>43567</v>
      </c>
      <c r="B84">
        <v>4190189</v>
      </c>
      <c r="C84" t="s">
        <v>116</v>
      </c>
      <c r="D84" t="s">
        <v>130</v>
      </c>
      <c r="E84" t="s">
        <v>131</v>
      </c>
      <c r="F84">
        <v>1</v>
      </c>
      <c r="G84">
        <v>12164</v>
      </c>
      <c r="H84" t="s">
        <v>132</v>
      </c>
      <c r="J84" t="s">
        <v>133</v>
      </c>
      <c r="K84" t="s">
        <v>134</v>
      </c>
      <c r="O84" t="s">
        <v>26</v>
      </c>
      <c r="P84" s="3"/>
      <c r="R84">
        <v>30</v>
      </c>
    </row>
    <row r="85" spans="1:18" x14ac:dyDescent="0.25">
      <c r="A85" s="2">
        <v>43567</v>
      </c>
      <c r="B85">
        <v>4190189</v>
      </c>
      <c r="C85">
        <v>706200</v>
      </c>
      <c r="D85" t="s">
        <v>130</v>
      </c>
      <c r="G85">
        <v>12164</v>
      </c>
      <c r="H85" t="s">
        <v>132</v>
      </c>
      <c r="J85" t="s">
        <v>133</v>
      </c>
      <c r="K85" t="s">
        <v>134</v>
      </c>
      <c r="O85" t="s">
        <v>26</v>
      </c>
      <c r="P85" s="3"/>
      <c r="R85">
        <v>291.87</v>
      </c>
    </row>
    <row r="86" spans="1:18" x14ac:dyDescent="0.25">
      <c r="A86" s="2">
        <v>43570</v>
      </c>
      <c r="B86">
        <v>4190190</v>
      </c>
      <c r="C86" t="s">
        <v>129</v>
      </c>
      <c r="D86" t="s">
        <v>137</v>
      </c>
      <c r="E86" t="s">
        <v>138</v>
      </c>
      <c r="G86">
        <v>12201</v>
      </c>
      <c r="H86" t="s">
        <v>132</v>
      </c>
      <c r="J86" t="s">
        <v>133</v>
      </c>
      <c r="K86" t="s">
        <v>139</v>
      </c>
      <c r="M86" t="s">
        <v>140</v>
      </c>
      <c r="O86" t="s">
        <v>25</v>
      </c>
      <c r="P86" s="4">
        <v>0.2</v>
      </c>
      <c r="Q86">
        <v>2485.86</v>
      </c>
    </row>
    <row r="87" spans="1:18" x14ac:dyDescent="0.25">
      <c r="A87" s="2">
        <v>43570</v>
      </c>
      <c r="B87">
        <v>4190190</v>
      </c>
      <c r="C87" t="s">
        <v>135</v>
      </c>
      <c r="D87" t="s">
        <v>137</v>
      </c>
      <c r="E87" t="s">
        <v>136</v>
      </c>
      <c r="F87">
        <v>8</v>
      </c>
      <c r="G87">
        <v>12201</v>
      </c>
      <c r="H87" t="s">
        <v>132</v>
      </c>
      <c r="J87" t="s">
        <v>133</v>
      </c>
      <c r="K87" t="s">
        <v>139</v>
      </c>
      <c r="M87" t="s">
        <v>140</v>
      </c>
      <c r="O87" t="s">
        <v>26</v>
      </c>
      <c r="P87" s="3"/>
      <c r="R87">
        <v>320</v>
      </c>
    </row>
    <row r="88" spans="1:18" x14ac:dyDescent="0.25">
      <c r="A88" s="2">
        <v>43570</v>
      </c>
      <c r="B88">
        <v>4190190</v>
      </c>
      <c r="C88" t="s">
        <v>135</v>
      </c>
      <c r="D88" t="s">
        <v>137</v>
      </c>
      <c r="E88" t="s">
        <v>89</v>
      </c>
      <c r="F88">
        <v>8</v>
      </c>
      <c r="G88">
        <v>12201</v>
      </c>
      <c r="H88" t="s">
        <v>132</v>
      </c>
      <c r="J88" t="s">
        <v>133</v>
      </c>
      <c r="K88" t="s">
        <v>139</v>
      </c>
      <c r="M88" t="s">
        <v>140</v>
      </c>
      <c r="O88" t="s">
        <v>26</v>
      </c>
      <c r="P88" s="3"/>
      <c r="R88">
        <v>320</v>
      </c>
    </row>
    <row r="89" spans="1:18" x14ac:dyDescent="0.25">
      <c r="A89" s="2">
        <v>43570</v>
      </c>
      <c r="B89">
        <v>4190190</v>
      </c>
      <c r="C89" t="s">
        <v>116</v>
      </c>
      <c r="D89" t="s">
        <v>137</v>
      </c>
      <c r="E89" t="s">
        <v>138</v>
      </c>
      <c r="F89">
        <v>2</v>
      </c>
      <c r="G89">
        <v>12201</v>
      </c>
      <c r="H89" t="s">
        <v>132</v>
      </c>
      <c r="J89" t="s">
        <v>133</v>
      </c>
      <c r="K89" t="s">
        <v>139</v>
      </c>
      <c r="M89" t="s">
        <v>140</v>
      </c>
      <c r="O89" t="s">
        <v>26</v>
      </c>
      <c r="P89" s="3"/>
      <c r="R89">
        <v>58</v>
      </c>
    </row>
    <row r="90" spans="1:18" x14ac:dyDescent="0.25">
      <c r="A90" s="2">
        <v>43570</v>
      </c>
      <c r="B90">
        <v>4190190</v>
      </c>
      <c r="C90">
        <v>706200</v>
      </c>
      <c r="D90" t="s">
        <v>137</v>
      </c>
      <c r="G90">
        <v>12201</v>
      </c>
      <c r="H90" t="s">
        <v>132</v>
      </c>
      <c r="J90" t="s">
        <v>133</v>
      </c>
      <c r="K90" t="s">
        <v>139</v>
      </c>
      <c r="M90" t="s">
        <v>140</v>
      </c>
      <c r="O90" t="s">
        <v>26</v>
      </c>
      <c r="P90" s="3"/>
      <c r="R90">
        <v>1373.55</v>
      </c>
    </row>
    <row r="91" spans="1:18" x14ac:dyDescent="0.25">
      <c r="A91" s="2">
        <v>43570</v>
      </c>
      <c r="B91">
        <v>4190191</v>
      </c>
      <c r="C91" t="s">
        <v>141</v>
      </c>
      <c r="D91" t="s">
        <v>142</v>
      </c>
      <c r="E91" t="s">
        <v>60</v>
      </c>
      <c r="G91">
        <v>11978</v>
      </c>
      <c r="H91" t="s">
        <v>143</v>
      </c>
      <c r="J91" t="s">
        <v>144</v>
      </c>
      <c r="K91" t="s">
        <v>145</v>
      </c>
      <c r="L91" t="s">
        <v>146</v>
      </c>
      <c r="M91" t="s">
        <v>147</v>
      </c>
      <c r="O91" t="s">
        <v>25</v>
      </c>
      <c r="P91" s="4">
        <v>0.1</v>
      </c>
      <c r="Q91">
        <v>2009.15</v>
      </c>
    </row>
    <row r="92" spans="1:18" x14ac:dyDescent="0.25">
      <c r="A92" s="2">
        <v>43570</v>
      </c>
      <c r="B92">
        <v>4190191</v>
      </c>
      <c r="C92" t="s">
        <v>34</v>
      </c>
      <c r="D92" t="s">
        <v>142</v>
      </c>
      <c r="E92" t="s">
        <v>21</v>
      </c>
      <c r="F92">
        <v>1</v>
      </c>
      <c r="G92">
        <v>11978</v>
      </c>
      <c r="H92" t="s">
        <v>143</v>
      </c>
      <c r="J92" t="s">
        <v>144</v>
      </c>
      <c r="K92" t="s">
        <v>145</v>
      </c>
      <c r="L92" t="s">
        <v>146</v>
      </c>
      <c r="M92" t="s">
        <v>147</v>
      </c>
      <c r="O92" t="s">
        <v>26</v>
      </c>
      <c r="P92" s="3"/>
      <c r="R92">
        <v>40</v>
      </c>
    </row>
    <row r="93" spans="1:18" x14ac:dyDescent="0.25">
      <c r="A93" s="2">
        <v>43570</v>
      </c>
      <c r="B93">
        <v>4190191</v>
      </c>
      <c r="C93" t="s">
        <v>34</v>
      </c>
      <c r="D93" t="s">
        <v>142</v>
      </c>
      <c r="E93" t="s">
        <v>63</v>
      </c>
      <c r="F93">
        <v>15.5</v>
      </c>
      <c r="G93">
        <v>11978</v>
      </c>
      <c r="H93" t="s">
        <v>143</v>
      </c>
      <c r="J93" t="s">
        <v>144</v>
      </c>
      <c r="K93" t="s">
        <v>145</v>
      </c>
      <c r="L93" t="s">
        <v>146</v>
      </c>
      <c r="M93" t="s">
        <v>147</v>
      </c>
      <c r="O93" t="s">
        <v>26</v>
      </c>
      <c r="P93" s="3"/>
      <c r="R93">
        <v>620</v>
      </c>
    </row>
    <row r="94" spans="1:18" x14ac:dyDescent="0.25">
      <c r="A94" s="2">
        <v>43570</v>
      </c>
      <c r="B94">
        <v>4190191</v>
      </c>
      <c r="C94" t="s">
        <v>34</v>
      </c>
      <c r="D94" t="s">
        <v>142</v>
      </c>
      <c r="E94" t="s">
        <v>44</v>
      </c>
      <c r="F94">
        <v>15.5</v>
      </c>
      <c r="G94">
        <v>11978</v>
      </c>
      <c r="H94" t="s">
        <v>143</v>
      </c>
      <c r="J94" t="s">
        <v>144</v>
      </c>
      <c r="K94" t="s">
        <v>145</v>
      </c>
      <c r="L94" t="s">
        <v>146</v>
      </c>
      <c r="M94" t="s">
        <v>147</v>
      </c>
      <c r="O94" t="s">
        <v>26</v>
      </c>
      <c r="P94" s="3"/>
      <c r="R94">
        <v>620</v>
      </c>
    </row>
    <row r="95" spans="1:18" x14ac:dyDescent="0.25">
      <c r="A95" s="2">
        <v>43570</v>
      </c>
      <c r="B95">
        <v>4190191</v>
      </c>
      <c r="C95" t="s">
        <v>27</v>
      </c>
      <c r="D95" t="s">
        <v>142</v>
      </c>
      <c r="E95" t="s">
        <v>148</v>
      </c>
      <c r="F95">
        <v>2</v>
      </c>
      <c r="G95">
        <v>11978</v>
      </c>
      <c r="H95" t="s">
        <v>143</v>
      </c>
      <c r="J95" t="s">
        <v>144</v>
      </c>
      <c r="K95" t="s">
        <v>145</v>
      </c>
      <c r="L95" t="s">
        <v>146</v>
      </c>
      <c r="M95" t="s">
        <v>147</v>
      </c>
      <c r="O95" t="s">
        <v>26</v>
      </c>
      <c r="P95" s="3"/>
      <c r="R95">
        <v>58</v>
      </c>
    </row>
    <row r="96" spans="1:18" x14ac:dyDescent="0.25">
      <c r="A96" s="2">
        <v>43570</v>
      </c>
      <c r="B96">
        <v>4190191</v>
      </c>
      <c r="C96">
        <v>706800</v>
      </c>
      <c r="D96" t="s">
        <v>142</v>
      </c>
      <c r="G96">
        <v>11978</v>
      </c>
      <c r="H96" t="s">
        <v>143</v>
      </c>
      <c r="J96" t="s">
        <v>144</v>
      </c>
      <c r="K96" t="s">
        <v>145</v>
      </c>
      <c r="L96" t="s">
        <v>146</v>
      </c>
      <c r="M96" t="s">
        <v>147</v>
      </c>
      <c r="O96" t="s">
        <v>26</v>
      </c>
      <c r="P96" s="3"/>
      <c r="R96">
        <v>488.5</v>
      </c>
    </row>
    <row r="97" spans="1:18" x14ac:dyDescent="0.25">
      <c r="A97" s="2">
        <v>43570</v>
      </c>
      <c r="B97">
        <v>4190192</v>
      </c>
      <c r="C97" t="s">
        <v>141</v>
      </c>
      <c r="D97" t="s">
        <v>142</v>
      </c>
      <c r="E97" t="s">
        <v>91</v>
      </c>
      <c r="G97">
        <v>11977</v>
      </c>
      <c r="H97" t="s">
        <v>143</v>
      </c>
      <c r="J97" t="s">
        <v>144</v>
      </c>
      <c r="K97" t="s">
        <v>145</v>
      </c>
      <c r="L97" t="s">
        <v>146</v>
      </c>
      <c r="M97" t="s">
        <v>147</v>
      </c>
      <c r="O97" t="s">
        <v>25</v>
      </c>
      <c r="P97" s="4">
        <v>0.1</v>
      </c>
      <c r="Q97">
        <v>1350.48</v>
      </c>
    </row>
    <row r="98" spans="1:18" x14ac:dyDescent="0.25">
      <c r="A98" s="2">
        <v>43570</v>
      </c>
      <c r="B98">
        <v>4190192</v>
      </c>
      <c r="C98" t="s">
        <v>34</v>
      </c>
      <c r="D98" t="s">
        <v>142</v>
      </c>
      <c r="E98" t="s">
        <v>21</v>
      </c>
      <c r="F98">
        <v>1</v>
      </c>
      <c r="G98">
        <v>11977</v>
      </c>
      <c r="H98" t="s">
        <v>143</v>
      </c>
      <c r="J98" t="s">
        <v>144</v>
      </c>
      <c r="K98" t="s">
        <v>145</v>
      </c>
      <c r="L98" t="s">
        <v>146</v>
      </c>
      <c r="M98" t="s">
        <v>147</v>
      </c>
      <c r="O98" t="s">
        <v>26</v>
      </c>
      <c r="P98" s="3"/>
      <c r="R98">
        <v>40</v>
      </c>
    </row>
    <row r="99" spans="1:18" x14ac:dyDescent="0.25">
      <c r="A99" s="2">
        <v>43570</v>
      </c>
      <c r="B99">
        <v>4190192</v>
      </c>
      <c r="C99" t="s">
        <v>34</v>
      </c>
      <c r="D99" t="s">
        <v>142</v>
      </c>
      <c r="E99" t="s">
        <v>44</v>
      </c>
      <c r="F99">
        <v>9.5</v>
      </c>
      <c r="G99">
        <v>11977</v>
      </c>
      <c r="H99" t="s">
        <v>143</v>
      </c>
      <c r="J99" t="s">
        <v>144</v>
      </c>
      <c r="K99" t="s">
        <v>145</v>
      </c>
      <c r="L99" t="s">
        <v>146</v>
      </c>
      <c r="M99" t="s">
        <v>147</v>
      </c>
      <c r="O99" t="s">
        <v>26</v>
      </c>
      <c r="P99" s="3"/>
      <c r="R99">
        <v>380</v>
      </c>
    </row>
    <row r="100" spans="1:18" x14ac:dyDescent="0.25">
      <c r="A100" s="2">
        <v>43570</v>
      </c>
      <c r="B100">
        <v>4190192</v>
      </c>
      <c r="C100" t="s">
        <v>34</v>
      </c>
      <c r="D100" t="s">
        <v>142</v>
      </c>
      <c r="E100" t="s">
        <v>63</v>
      </c>
      <c r="F100">
        <v>9.5</v>
      </c>
      <c r="G100">
        <v>11977</v>
      </c>
      <c r="H100" t="s">
        <v>143</v>
      </c>
      <c r="J100" t="s">
        <v>144</v>
      </c>
      <c r="K100" t="s">
        <v>145</v>
      </c>
      <c r="L100" t="s">
        <v>146</v>
      </c>
      <c r="M100" t="s">
        <v>147</v>
      </c>
      <c r="O100" t="s">
        <v>26</v>
      </c>
      <c r="P100" s="3"/>
      <c r="R100">
        <v>380</v>
      </c>
    </row>
    <row r="101" spans="1:18" x14ac:dyDescent="0.25">
      <c r="A101" s="2">
        <v>43570</v>
      </c>
      <c r="B101">
        <v>4190192</v>
      </c>
      <c r="C101" t="s">
        <v>27</v>
      </c>
      <c r="D101" t="s">
        <v>142</v>
      </c>
      <c r="E101" t="s">
        <v>149</v>
      </c>
      <c r="F101">
        <v>2</v>
      </c>
      <c r="G101">
        <v>11977</v>
      </c>
      <c r="H101" t="s">
        <v>143</v>
      </c>
      <c r="J101" t="s">
        <v>144</v>
      </c>
      <c r="K101" t="s">
        <v>145</v>
      </c>
      <c r="L101" t="s">
        <v>146</v>
      </c>
      <c r="M101" t="s">
        <v>147</v>
      </c>
      <c r="O101" t="s">
        <v>26</v>
      </c>
      <c r="P101" s="3"/>
      <c r="R101">
        <v>58</v>
      </c>
    </row>
    <row r="102" spans="1:18" x14ac:dyDescent="0.25">
      <c r="A102" s="2">
        <v>43570</v>
      </c>
      <c r="B102">
        <v>4190192</v>
      </c>
      <c r="C102">
        <v>706800</v>
      </c>
      <c r="D102" t="s">
        <v>142</v>
      </c>
      <c r="G102">
        <v>11977</v>
      </c>
      <c r="H102" t="s">
        <v>143</v>
      </c>
      <c r="J102" t="s">
        <v>144</v>
      </c>
      <c r="K102" t="s">
        <v>145</v>
      </c>
      <c r="L102" t="s">
        <v>146</v>
      </c>
      <c r="M102" t="s">
        <v>147</v>
      </c>
      <c r="O102" t="s">
        <v>26</v>
      </c>
      <c r="P102" s="3"/>
      <c r="R102">
        <v>369.71</v>
      </c>
    </row>
    <row r="103" spans="1:18" x14ac:dyDescent="0.25">
      <c r="A103" s="2">
        <v>43570</v>
      </c>
      <c r="B103">
        <v>4190193</v>
      </c>
      <c r="C103" t="s">
        <v>129</v>
      </c>
      <c r="D103" t="s">
        <v>150</v>
      </c>
      <c r="E103" t="s">
        <v>149</v>
      </c>
      <c r="G103">
        <v>12194</v>
      </c>
      <c r="H103" t="s">
        <v>132</v>
      </c>
      <c r="I103" t="s">
        <v>151</v>
      </c>
      <c r="J103" t="s">
        <v>152</v>
      </c>
      <c r="M103" t="s">
        <v>153</v>
      </c>
      <c r="O103" t="s">
        <v>25</v>
      </c>
      <c r="P103" s="4">
        <v>0.2</v>
      </c>
      <c r="Q103">
        <v>1024.97</v>
      </c>
    </row>
    <row r="104" spans="1:18" x14ac:dyDescent="0.25">
      <c r="A104" s="2">
        <v>43570</v>
      </c>
      <c r="B104">
        <v>4190193</v>
      </c>
      <c r="C104" t="s">
        <v>135</v>
      </c>
      <c r="D104" t="s">
        <v>150</v>
      </c>
      <c r="E104" t="s">
        <v>44</v>
      </c>
      <c r="F104">
        <v>4</v>
      </c>
      <c r="G104">
        <v>12194</v>
      </c>
      <c r="H104" t="s">
        <v>132</v>
      </c>
      <c r="I104" t="s">
        <v>151</v>
      </c>
      <c r="J104" t="s">
        <v>152</v>
      </c>
      <c r="M104" t="s">
        <v>153</v>
      </c>
      <c r="O104" t="s">
        <v>26</v>
      </c>
      <c r="P104" s="3"/>
      <c r="R104">
        <v>164</v>
      </c>
    </row>
    <row r="105" spans="1:18" x14ac:dyDescent="0.25">
      <c r="A105" s="2">
        <v>43570</v>
      </c>
      <c r="B105">
        <v>4190193</v>
      </c>
      <c r="C105" t="s">
        <v>135</v>
      </c>
      <c r="D105" t="s">
        <v>150</v>
      </c>
      <c r="E105" t="s">
        <v>63</v>
      </c>
      <c r="F105">
        <v>4</v>
      </c>
      <c r="G105">
        <v>12194</v>
      </c>
      <c r="H105" t="s">
        <v>132</v>
      </c>
      <c r="I105" t="s">
        <v>151</v>
      </c>
      <c r="J105" t="s">
        <v>152</v>
      </c>
      <c r="M105" t="s">
        <v>153</v>
      </c>
      <c r="O105" t="s">
        <v>26</v>
      </c>
      <c r="P105" s="3"/>
      <c r="R105">
        <v>164</v>
      </c>
    </row>
    <row r="106" spans="1:18" x14ac:dyDescent="0.25">
      <c r="A106" s="2">
        <v>43570</v>
      </c>
      <c r="B106">
        <v>4190193</v>
      </c>
      <c r="C106" t="s">
        <v>116</v>
      </c>
      <c r="D106" t="s">
        <v>150</v>
      </c>
      <c r="E106" t="s">
        <v>149</v>
      </c>
      <c r="F106">
        <v>1</v>
      </c>
      <c r="G106">
        <v>12194</v>
      </c>
      <c r="H106" t="s">
        <v>132</v>
      </c>
      <c r="I106" t="s">
        <v>151</v>
      </c>
      <c r="J106" t="s">
        <v>152</v>
      </c>
      <c r="M106" t="s">
        <v>153</v>
      </c>
      <c r="O106" t="s">
        <v>26</v>
      </c>
      <c r="P106" s="3"/>
      <c r="R106">
        <v>30</v>
      </c>
    </row>
    <row r="107" spans="1:18" x14ac:dyDescent="0.25">
      <c r="A107" s="2">
        <v>43570</v>
      </c>
      <c r="B107">
        <v>4190193</v>
      </c>
      <c r="C107">
        <v>706200</v>
      </c>
      <c r="D107" t="s">
        <v>150</v>
      </c>
      <c r="G107">
        <v>12194</v>
      </c>
      <c r="H107" t="s">
        <v>132</v>
      </c>
      <c r="I107" t="s">
        <v>151</v>
      </c>
      <c r="J107" t="s">
        <v>152</v>
      </c>
      <c r="M107" t="s">
        <v>153</v>
      </c>
      <c r="O107" t="s">
        <v>26</v>
      </c>
      <c r="P107" s="3"/>
      <c r="R107">
        <v>496.14</v>
      </c>
    </row>
    <row r="108" spans="1:18" x14ac:dyDescent="0.25">
      <c r="A108" s="2">
        <v>43573</v>
      </c>
      <c r="B108">
        <v>4190194</v>
      </c>
      <c r="C108" t="s">
        <v>154</v>
      </c>
      <c r="D108" t="s">
        <v>155</v>
      </c>
      <c r="E108" t="s">
        <v>156</v>
      </c>
      <c r="G108">
        <v>12121</v>
      </c>
      <c r="H108" t="s">
        <v>157</v>
      </c>
      <c r="J108" t="s">
        <v>158</v>
      </c>
      <c r="M108" t="s">
        <v>159</v>
      </c>
      <c r="O108" t="s">
        <v>25</v>
      </c>
      <c r="P108" s="4">
        <v>0.1</v>
      </c>
      <c r="Q108">
        <v>1592.8</v>
      </c>
    </row>
    <row r="109" spans="1:18" x14ac:dyDescent="0.25">
      <c r="A109" s="2">
        <v>43573</v>
      </c>
      <c r="B109">
        <v>4190194</v>
      </c>
      <c r="C109" t="s">
        <v>34</v>
      </c>
      <c r="D109" t="s">
        <v>155</v>
      </c>
      <c r="E109" t="s">
        <v>136</v>
      </c>
      <c r="F109">
        <v>8</v>
      </c>
      <c r="G109">
        <v>12121</v>
      </c>
      <c r="H109" t="s">
        <v>157</v>
      </c>
      <c r="J109" t="s">
        <v>158</v>
      </c>
      <c r="M109" t="s">
        <v>159</v>
      </c>
      <c r="O109" t="s">
        <v>26</v>
      </c>
      <c r="P109" s="3"/>
      <c r="R109">
        <v>320</v>
      </c>
    </row>
    <row r="110" spans="1:18" x14ac:dyDescent="0.25">
      <c r="A110" s="2">
        <v>43573</v>
      </c>
      <c r="B110">
        <v>4190194</v>
      </c>
      <c r="C110" t="s">
        <v>34</v>
      </c>
      <c r="D110" t="s">
        <v>155</v>
      </c>
      <c r="E110" t="s">
        <v>63</v>
      </c>
      <c r="F110">
        <v>8</v>
      </c>
      <c r="G110">
        <v>12121</v>
      </c>
      <c r="H110" t="s">
        <v>157</v>
      </c>
      <c r="J110" t="s">
        <v>158</v>
      </c>
      <c r="M110" t="s">
        <v>159</v>
      </c>
      <c r="O110" t="s">
        <v>26</v>
      </c>
      <c r="P110" s="3"/>
      <c r="R110">
        <v>320</v>
      </c>
    </row>
    <row r="111" spans="1:18" x14ac:dyDescent="0.25">
      <c r="A111" s="2">
        <v>43573</v>
      </c>
      <c r="B111">
        <v>4190194</v>
      </c>
      <c r="C111" t="s">
        <v>27</v>
      </c>
      <c r="D111" t="s">
        <v>155</v>
      </c>
      <c r="E111" t="s">
        <v>156</v>
      </c>
      <c r="F111">
        <v>2</v>
      </c>
      <c r="G111">
        <v>12121</v>
      </c>
      <c r="H111" t="s">
        <v>157</v>
      </c>
      <c r="J111" t="s">
        <v>158</v>
      </c>
      <c r="M111" t="s">
        <v>159</v>
      </c>
      <c r="O111" t="s">
        <v>26</v>
      </c>
      <c r="P111" s="3"/>
      <c r="R111">
        <v>50</v>
      </c>
    </row>
    <row r="112" spans="1:18" x14ac:dyDescent="0.25">
      <c r="A112" s="2">
        <v>43573</v>
      </c>
      <c r="B112">
        <v>4190194</v>
      </c>
      <c r="C112">
        <v>706800</v>
      </c>
      <c r="D112" t="s">
        <v>155</v>
      </c>
      <c r="G112">
        <v>12121</v>
      </c>
      <c r="H112" t="s">
        <v>157</v>
      </c>
      <c r="J112" t="s">
        <v>158</v>
      </c>
      <c r="M112" t="s">
        <v>159</v>
      </c>
      <c r="O112" t="s">
        <v>26</v>
      </c>
      <c r="P112" s="3"/>
      <c r="R112">
        <v>758</v>
      </c>
    </row>
    <row r="113" spans="1:18" x14ac:dyDescent="0.25">
      <c r="A113" s="2">
        <v>43573</v>
      </c>
      <c r="B113">
        <v>4190195</v>
      </c>
      <c r="C113" t="s">
        <v>160</v>
      </c>
      <c r="D113" t="s">
        <v>161</v>
      </c>
      <c r="E113" t="s">
        <v>35</v>
      </c>
      <c r="G113">
        <v>12032</v>
      </c>
      <c r="H113" t="s">
        <v>162</v>
      </c>
      <c r="J113" t="s">
        <v>163</v>
      </c>
      <c r="M113" t="s">
        <v>164</v>
      </c>
      <c r="O113" t="s">
        <v>25</v>
      </c>
      <c r="P113" s="3" t="s">
        <v>342</v>
      </c>
      <c r="Q113">
        <v>4688.76</v>
      </c>
      <c r="R113">
        <v>0</v>
      </c>
    </row>
    <row r="114" spans="1:18" x14ac:dyDescent="0.25">
      <c r="A114" s="2">
        <v>43573</v>
      </c>
      <c r="B114">
        <v>4190195</v>
      </c>
      <c r="C114" t="s">
        <v>165</v>
      </c>
      <c r="D114" t="s">
        <v>161</v>
      </c>
      <c r="E114" t="s">
        <v>35</v>
      </c>
      <c r="F114">
        <v>54</v>
      </c>
      <c r="G114">
        <v>12032</v>
      </c>
      <c r="H114" t="s">
        <v>162</v>
      </c>
      <c r="J114" t="s">
        <v>163</v>
      </c>
      <c r="M114" t="s">
        <v>164</v>
      </c>
      <c r="O114" t="s">
        <v>26</v>
      </c>
      <c r="P114" s="3"/>
      <c r="R114">
        <v>2106</v>
      </c>
    </row>
    <row r="115" spans="1:18" x14ac:dyDescent="0.25">
      <c r="A115" s="2">
        <v>43573</v>
      </c>
      <c r="B115">
        <v>4190195</v>
      </c>
      <c r="C115" t="s">
        <v>112</v>
      </c>
      <c r="D115" t="s">
        <v>161</v>
      </c>
      <c r="E115" t="s">
        <v>35</v>
      </c>
      <c r="F115">
        <v>4</v>
      </c>
      <c r="G115">
        <v>12032</v>
      </c>
      <c r="H115" t="s">
        <v>162</v>
      </c>
      <c r="J115" t="s">
        <v>163</v>
      </c>
      <c r="M115" t="s">
        <v>164</v>
      </c>
      <c r="O115" t="s">
        <v>26</v>
      </c>
      <c r="P115" s="3"/>
      <c r="R115">
        <v>116</v>
      </c>
    </row>
    <row r="116" spans="1:18" x14ac:dyDescent="0.25">
      <c r="A116" s="2">
        <v>43573</v>
      </c>
      <c r="B116">
        <v>4190195</v>
      </c>
      <c r="C116">
        <v>706500</v>
      </c>
      <c r="D116" t="s">
        <v>161</v>
      </c>
      <c r="G116">
        <v>12032</v>
      </c>
      <c r="H116" t="s">
        <v>162</v>
      </c>
      <c r="J116" t="s">
        <v>163</v>
      </c>
      <c r="M116" t="s">
        <v>164</v>
      </c>
      <c r="O116" t="s">
        <v>26</v>
      </c>
      <c r="P116" s="3"/>
      <c r="R116">
        <v>2222.3200000000002</v>
      </c>
    </row>
    <row r="117" spans="1:18" x14ac:dyDescent="0.25">
      <c r="A117" s="2">
        <v>43574</v>
      </c>
      <c r="B117">
        <v>4190196</v>
      </c>
      <c r="C117" t="s">
        <v>166</v>
      </c>
      <c r="D117" t="s">
        <v>167</v>
      </c>
      <c r="E117" t="s">
        <v>35</v>
      </c>
      <c r="G117">
        <v>12246</v>
      </c>
      <c r="H117" t="s">
        <v>168</v>
      </c>
      <c r="J117" t="s">
        <v>169</v>
      </c>
      <c r="M117" t="s">
        <v>170</v>
      </c>
      <c r="O117" t="s">
        <v>25</v>
      </c>
      <c r="P117" s="4">
        <v>0.1</v>
      </c>
      <c r="Q117">
        <v>935.02</v>
      </c>
    </row>
    <row r="118" spans="1:18" x14ac:dyDescent="0.25">
      <c r="A118" s="2">
        <v>43574</v>
      </c>
      <c r="B118">
        <v>4190196</v>
      </c>
      <c r="C118" t="s">
        <v>34</v>
      </c>
      <c r="D118" t="s">
        <v>167</v>
      </c>
      <c r="E118" t="s">
        <v>35</v>
      </c>
      <c r="F118">
        <v>6</v>
      </c>
      <c r="G118">
        <v>12246</v>
      </c>
      <c r="H118" t="s">
        <v>168</v>
      </c>
      <c r="J118" t="s">
        <v>169</v>
      </c>
      <c r="M118" t="s">
        <v>170</v>
      </c>
      <c r="O118" t="s">
        <v>26</v>
      </c>
      <c r="P118" s="3"/>
      <c r="R118">
        <v>246</v>
      </c>
    </row>
    <row r="119" spans="1:18" x14ac:dyDescent="0.25">
      <c r="A119" s="2">
        <v>43574</v>
      </c>
      <c r="B119">
        <v>4190196</v>
      </c>
      <c r="C119" t="s">
        <v>27</v>
      </c>
      <c r="D119" t="s">
        <v>167</v>
      </c>
      <c r="E119" t="s">
        <v>35</v>
      </c>
      <c r="F119">
        <v>1</v>
      </c>
      <c r="G119">
        <v>12246</v>
      </c>
      <c r="H119" t="s">
        <v>168</v>
      </c>
      <c r="J119" t="s">
        <v>169</v>
      </c>
      <c r="M119" t="s">
        <v>170</v>
      </c>
      <c r="O119" t="s">
        <v>26</v>
      </c>
      <c r="P119" s="3"/>
      <c r="R119">
        <v>30</v>
      </c>
    </row>
    <row r="120" spans="1:18" x14ac:dyDescent="0.25">
      <c r="A120" s="2">
        <v>43574</v>
      </c>
      <c r="B120">
        <v>4190196</v>
      </c>
      <c r="C120">
        <v>706800</v>
      </c>
      <c r="D120" t="s">
        <v>167</v>
      </c>
      <c r="G120">
        <v>12246</v>
      </c>
      <c r="H120" t="s">
        <v>168</v>
      </c>
      <c r="J120" t="s">
        <v>169</v>
      </c>
      <c r="M120" t="s">
        <v>170</v>
      </c>
      <c r="O120" t="s">
        <v>26</v>
      </c>
      <c r="P120" s="4"/>
      <c r="R120">
        <v>574.02</v>
      </c>
    </row>
    <row r="121" spans="1:18" x14ac:dyDescent="0.25">
      <c r="A121" s="2">
        <v>43574</v>
      </c>
      <c r="B121">
        <v>4190197</v>
      </c>
      <c r="C121" t="s">
        <v>171</v>
      </c>
      <c r="D121" t="s">
        <v>172</v>
      </c>
      <c r="E121" t="s">
        <v>173</v>
      </c>
      <c r="G121">
        <v>12182</v>
      </c>
      <c r="H121" t="s">
        <v>174</v>
      </c>
      <c r="J121" t="s">
        <v>175</v>
      </c>
      <c r="K121" t="s">
        <v>176</v>
      </c>
      <c r="L121" t="s">
        <v>177</v>
      </c>
      <c r="M121" t="s">
        <v>178</v>
      </c>
      <c r="O121" t="s">
        <v>25</v>
      </c>
      <c r="P121" s="4">
        <v>0.1</v>
      </c>
      <c r="Q121">
        <v>837.4</v>
      </c>
    </row>
    <row r="122" spans="1:18" x14ac:dyDescent="0.25">
      <c r="A122" s="2">
        <v>43574</v>
      </c>
      <c r="B122">
        <v>4190197</v>
      </c>
      <c r="C122" t="s">
        <v>34</v>
      </c>
      <c r="D122" t="s">
        <v>172</v>
      </c>
      <c r="E122" t="s">
        <v>136</v>
      </c>
      <c r="F122">
        <v>6</v>
      </c>
      <c r="G122">
        <v>12182</v>
      </c>
      <c r="H122" t="s">
        <v>174</v>
      </c>
      <c r="J122" t="s">
        <v>175</v>
      </c>
      <c r="K122" t="s">
        <v>176</v>
      </c>
      <c r="L122" t="s">
        <v>177</v>
      </c>
      <c r="M122" t="s">
        <v>178</v>
      </c>
      <c r="O122" t="s">
        <v>26</v>
      </c>
      <c r="P122" s="3"/>
      <c r="R122">
        <v>240</v>
      </c>
    </row>
    <row r="123" spans="1:18" x14ac:dyDescent="0.25">
      <c r="A123" s="2">
        <v>43574</v>
      </c>
      <c r="B123">
        <v>4190197</v>
      </c>
      <c r="C123" t="s">
        <v>34</v>
      </c>
      <c r="D123" t="s">
        <v>172</v>
      </c>
      <c r="E123" t="s">
        <v>94</v>
      </c>
      <c r="F123">
        <v>6</v>
      </c>
      <c r="G123">
        <v>12182</v>
      </c>
      <c r="H123" t="s">
        <v>174</v>
      </c>
      <c r="J123" t="s">
        <v>175</v>
      </c>
      <c r="K123" t="s">
        <v>176</v>
      </c>
      <c r="L123" t="s">
        <v>177</v>
      </c>
      <c r="M123" t="s">
        <v>178</v>
      </c>
      <c r="O123" t="s">
        <v>26</v>
      </c>
      <c r="P123" s="3"/>
      <c r="R123">
        <v>240</v>
      </c>
    </row>
    <row r="124" spans="1:18" x14ac:dyDescent="0.25">
      <c r="A124" s="2">
        <v>43574</v>
      </c>
      <c r="B124">
        <v>4190197</v>
      </c>
      <c r="C124" t="s">
        <v>27</v>
      </c>
      <c r="D124" t="s">
        <v>172</v>
      </c>
      <c r="E124" t="s">
        <v>173</v>
      </c>
      <c r="F124">
        <v>2</v>
      </c>
      <c r="G124">
        <v>12182</v>
      </c>
      <c r="H124" t="s">
        <v>174</v>
      </c>
      <c r="J124" t="s">
        <v>175</v>
      </c>
      <c r="K124" t="s">
        <v>176</v>
      </c>
      <c r="L124" t="s">
        <v>177</v>
      </c>
      <c r="M124" t="s">
        <v>178</v>
      </c>
      <c r="O124" t="s">
        <v>26</v>
      </c>
      <c r="P124" s="3"/>
      <c r="R124">
        <v>58</v>
      </c>
    </row>
    <row r="125" spans="1:18" x14ac:dyDescent="0.25">
      <c r="A125" s="2">
        <v>43574</v>
      </c>
      <c r="B125">
        <v>4190197</v>
      </c>
      <c r="C125">
        <v>706800</v>
      </c>
      <c r="D125" t="s">
        <v>172</v>
      </c>
      <c r="G125">
        <v>12182</v>
      </c>
      <c r="H125" t="s">
        <v>174</v>
      </c>
      <c r="J125" t="s">
        <v>175</v>
      </c>
      <c r="K125" t="s">
        <v>176</v>
      </c>
      <c r="L125" t="s">
        <v>177</v>
      </c>
      <c r="M125" t="s">
        <v>178</v>
      </c>
      <c r="O125" t="s">
        <v>26</v>
      </c>
      <c r="P125" s="4">
        <v>0.1</v>
      </c>
      <c r="R125">
        <v>223.27</v>
      </c>
    </row>
    <row r="126" spans="1:18" x14ac:dyDescent="0.25">
      <c r="A126" s="2">
        <v>43574</v>
      </c>
      <c r="B126">
        <v>4190198</v>
      </c>
      <c r="C126" t="s">
        <v>179</v>
      </c>
      <c r="D126" t="s">
        <v>180</v>
      </c>
      <c r="E126" t="s">
        <v>89</v>
      </c>
      <c r="H126" t="s">
        <v>181</v>
      </c>
      <c r="J126" t="s">
        <v>182</v>
      </c>
      <c r="M126" t="s">
        <v>183</v>
      </c>
      <c r="O126" t="s">
        <v>25</v>
      </c>
      <c r="P126" s="4">
        <v>0.1</v>
      </c>
      <c r="Q126">
        <v>153.74</v>
      </c>
    </row>
    <row r="127" spans="1:18" x14ac:dyDescent="0.25">
      <c r="A127" s="2">
        <v>43574</v>
      </c>
      <c r="B127">
        <v>4190198</v>
      </c>
      <c r="C127" t="s">
        <v>34</v>
      </c>
      <c r="D127" t="s">
        <v>180</v>
      </c>
      <c r="E127" t="s">
        <v>89</v>
      </c>
      <c r="F127">
        <v>1</v>
      </c>
      <c r="H127" t="s">
        <v>181</v>
      </c>
      <c r="J127" t="s">
        <v>182</v>
      </c>
      <c r="M127" t="s">
        <v>183</v>
      </c>
      <c r="O127" t="s">
        <v>26</v>
      </c>
      <c r="P127" s="3"/>
      <c r="R127">
        <v>44.55</v>
      </c>
    </row>
    <row r="128" spans="1:18" x14ac:dyDescent="0.25">
      <c r="A128" s="2">
        <v>43574</v>
      </c>
      <c r="B128">
        <v>4190198</v>
      </c>
      <c r="C128" t="s">
        <v>27</v>
      </c>
      <c r="D128" t="s">
        <v>180</v>
      </c>
      <c r="E128" t="s">
        <v>89</v>
      </c>
      <c r="F128">
        <v>1</v>
      </c>
      <c r="H128" t="s">
        <v>181</v>
      </c>
      <c r="J128" t="s">
        <v>182</v>
      </c>
      <c r="L128" t="s">
        <v>51</v>
      </c>
      <c r="M128" t="s">
        <v>183</v>
      </c>
      <c r="O128" t="s">
        <v>26</v>
      </c>
      <c r="P128" s="3"/>
      <c r="R128">
        <v>31.36</v>
      </c>
    </row>
    <row r="129" spans="1:18" x14ac:dyDescent="0.25">
      <c r="A129" s="2">
        <v>43574</v>
      </c>
      <c r="B129">
        <v>4190198</v>
      </c>
      <c r="C129">
        <v>706800</v>
      </c>
      <c r="D129" t="s">
        <v>180</v>
      </c>
      <c r="H129" t="s">
        <v>181</v>
      </c>
      <c r="J129" t="s">
        <v>182</v>
      </c>
      <c r="M129" t="s">
        <v>183</v>
      </c>
      <c r="O129" t="s">
        <v>26</v>
      </c>
      <c r="P129" s="3"/>
      <c r="R129">
        <v>63.85</v>
      </c>
    </row>
    <row r="130" spans="1:18" x14ac:dyDescent="0.25">
      <c r="A130" s="2">
        <v>43574</v>
      </c>
      <c r="B130">
        <v>4190199</v>
      </c>
      <c r="C130" t="s">
        <v>184</v>
      </c>
      <c r="D130" t="s">
        <v>185</v>
      </c>
      <c r="E130" t="s">
        <v>136</v>
      </c>
      <c r="H130" t="s">
        <v>186</v>
      </c>
      <c r="J130" t="s">
        <v>187</v>
      </c>
      <c r="M130" t="s">
        <v>188</v>
      </c>
      <c r="O130" t="s">
        <v>25</v>
      </c>
      <c r="P130" s="4">
        <v>0.2</v>
      </c>
      <c r="Q130">
        <v>89.46</v>
      </c>
    </row>
    <row r="131" spans="1:18" x14ac:dyDescent="0.25">
      <c r="A131" s="2">
        <v>43574</v>
      </c>
      <c r="B131">
        <v>4190199</v>
      </c>
      <c r="C131" t="s">
        <v>135</v>
      </c>
      <c r="D131" t="s">
        <v>185</v>
      </c>
      <c r="E131" t="s">
        <v>136</v>
      </c>
      <c r="F131">
        <v>1</v>
      </c>
      <c r="H131" t="s">
        <v>186</v>
      </c>
      <c r="J131" t="s">
        <v>187</v>
      </c>
      <c r="M131" t="s">
        <v>188</v>
      </c>
      <c r="O131" t="s">
        <v>26</v>
      </c>
      <c r="P131" s="3"/>
      <c r="R131">
        <v>44.55</v>
      </c>
    </row>
    <row r="132" spans="1:18" x14ac:dyDescent="0.25">
      <c r="A132" s="2">
        <v>43574</v>
      </c>
      <c r="B132">
        <v>4190199</v>
      </c>
      <c r="C132" t="s">
        <v>116</v>
      </c>
      <c r="D132" t="s">
        <v>185</v>
      </c>
      <c r="E132" t="s">
        <v>136</v>
      </c>
      <c r="F132">
        <v>1</v>
      </c>
      <c r="H132" t="s">
        <v>186</v>
      </c>
      <c r="J132" t="s">
        <v>187</v>
      </c>
      <c r="M132" t="s">
        <v>188</v>
      </c>
      <c r="O132" t="s">
        <v>26</v>
      </c>
      <c r="P132" s="3"/>
      <c r="R132">
        <v>30</v>
      </c>
    </row>
    <row r="133" spans="1:18" x14ac:dyDescent="0.25">
      <c r="A133" s="2">
        <v>43574</v>
      </c>
      <c r="B133">
        <v>4190200</v>
      </c>
      <c r="C133" t="s">
        <v>189</v>
      </c>
      <c r="D133" t="s">
        <v>190</v>
      </c>
      <c r="E133" t="s">
        <v>136</v>
      </c>
      <c r="H133" t="s">
        <v>191</v>
      </c>
      <c r="J133" t="s">
        <v>187</v>
      </c>
      <c r="M133" t="s">
        <v>192</v>
      </c>
      <c r="O133" t="s">
        <v>25</v>
      </c>
      <c r="P133" s="4">
        <v>0.2</v>
      </c>
      <c r="Q133">
        <v>129.97</v>
      </c>
    </row>
    <row r="134" spans="1:18" x14ac:dyDescent="0.25">
      <c r="A134" s="2">
        <v>43574</v>
      </c>
      <c r="B134">
        <v>4190200</v>
      </c>
      <c r="C134" t="s">
        <v>135</v>
      </c>
      <c r="D134" t="s">
        <v>190</v>
      </c>
      <c r="E134" t="s">
        <v>136</v>
      </c>
      <c r="F134">
        <v>1</v>
      </c>
      <c r="H134" t="s">
        <v>191</v>
      </c>
      <c r="J134" t="s">
        <v>187</v>
      </c>
      <c r="M134" t="s">
        <v>192</v>
      </c>
      <c r="O134" t="s">
        <v>26</v>
      </c>
      <c r="P134" s="3"/>
      <c r="R134">
        <v>44.55</v>
      </c>
    </row>
    <row r="135" spans="1:18" x14ac:dyDescent="0.25">
      <c r="A135" s="2">
        <v>43574</v>
      </c>
      <c r="B135">
        <v>4190200</v>
      </c>
      <c r="C135" t="s">
        <v>116</v>
      </c>
      <c r="D135" t="s">
        <v>190</v>
      </c>
      <c r="E135" t="s">
        <v>136</v>
      </c>
      <c r="F135">
        <v>1</v>
      </c>
      <c r="H135" t="s">
        <v>191</v>
      </c>
      <c r="J135" t="s">
        <v>187</v>
      </c>
      <c r="M135" t="s">
        <v>192</v>
      </c>
      <c r="O135" t="s">
        <v>26</v>
      </c>
      <c r="P135" s="3"/>
      <c r="R135">
        <v>15</v>
      </c>
    </row>
    <row r="136" spans="1:18" x14ac:dyDescent="0.25">
      <c r="A136" s="2">
        <v>43574</v>
      </c>
      <c r="B136">
        <v>4190200</v>
      </c>
      <c r="C136">
        <v>706200</v>
      </c>
      <c r="D136" t="s">
        <v>190</v>
      </c>
      <c r="H136" t="s">
        <v>191</v>
      </c>
      <c r="J136" t="s">
        <v>187</v>
      </c>
      <c r="M136" t="s">
        <v>192</v>
      </c>
      <c r="O136" t="s">
        <v>26</v>
      </c>
      <c r="P136" s="3"/>
      <c r="R136">
        <v>48.76</v>
      </c>
    </row>
    <row r="137" spans="1:18" x14ac:dyDescent="0.25">
      <c r="A137" s="2">
        <v>43574</v>
      </c>
      <c r="B137">
        <v>4190201</v>
      </c>
      <c r="C137" t="s">
        <v>193</v>
      </c>
      <c r="D137" t="s">
        <v>194</v>
      </c>
      <c r="E137" t="s">
        <v>195</v>
      </c>
      <c r="H137" t="s">
        <v>196</v>
      </c>
      <c r="J137" t="s">
        <v>197</v>
      </c>
      <c r="K137">
        <v>4746202908</v>
      </c>
      <c r="M137" t="s">
        <v>198</v>
      </c>
      <c r="O137" t="s">
        <v>25</v>
      </c>
      <c r="P137" s="4">
        <v>0.2</v>
      </c>
      <c r="Q137">
        <v>201.7</v>
      </c>
    </row>
    <row r="138" spans="1:18" x14ac:dyDescent="0.25">
      <c r="A138" s="2">
        <v>43574</v>
      </c>
      <c r="B138">
        <v>4190201</v>
      </c>
      <c r="C138" t="s">
        <v>135</v>
      </c>
      <c r="D138" t="s">
        <v>194</v>
      </c>
      <c r="E138" t="s">
        <v>195</v>
      </c>
      <c r="F138">
        <v>2</v>
      </c>
      <c r="H138" t="s">
        <v>196</v>
      </c>
      <c r="J138" t="s">
        <v>197</v>
      </c>
      <c r="K138">
        <v>4746202908</v>
      </c>
      <c r="M138" t="s">
        <v>198</v>
      </c>
      <c r="O138" t="s">
        <v>26</v>
      </c>
      <c r="P138" s="3"/>
      <c r="R138">
        <v>87</v>
      </c>
    </row>
    <row r="139" spans="1:18" x14ac:dyDescent="0.25">
      <c r="A139" s="2">
        <v>43574</v>
      </c>
      <c r="B139">
        <v>4190201</v>
      </c>
      <c r="C139" t="s">
        <v>116</v>
      </c>
      <c r="D139" t="s">
        <v>194</v>
      </c>
      <c r="E139" t="s">
        <v>195</v>
      </c>
      <c r="F139">
        <v>1</v>
      </c>
      <c r="H139" t="s">
        <v>196</v>
      </c>
      <c r="J139" t="s">
        <v>197</v>
      </c>
      <c r="K139">
        <v>4746202908</v>
      </c>
      <c r="M139" t="s">
        <v>198</v>
      </c>
      <c r="O139" t="s">
        <v>26</v>
      </c>
      <c r="P139" s="3"/>
      <c r="R139">
        <v>30</v>
      </c>
    </row>
    <row r="140" spans="1:18" x14ac:dyDescent="0.25">
      <c r="A140" s="2">
        <v>43574</v>
      </c>
      <c r="B140">
        <v>4190201</v>
      </c>
      <c r="C140">
        <v>706200</v>
      </c>
      <c r="D140" t="s">
        <v>194</v>
      </c>
      <c r="H140" t="s">
        <v>196</v>
      </c>
      <c r="J140" t="s">
        <v>197</v>
      </c>
      <c r="K140">
        <v>4746202908</v>
      </c>
      <c r="M140" t="s">
        <v>198</v>
      </c>
      <c r="O140" t="s">
        <v>26</v>
      </c>
      <c r="P140" s="3"/>
      <c r="R140">
        <v>51.08</v>
      </c>
    </row>
    <row r="141" spans="1:18" x14ac:dyDescent="0.25">
      <c r="A141" s="2">
        <v>43574</v>
      </c>
      <c r="B141">
        <v>4190202</v>
      </c>
      <c r="C141" t="s">
        <v>199</v>
      </c>
      <c r="D141" t="s">
        <v>200</v>
      </c>
      <c r="E141" t="s">
        <v>63</v>
      </c>
      <c r="H141" t="s">
        <v>201</v>
      </c>
      <c r="J141" t="s">
        <v>202</v>
      </c>
      <c r="M141" t="s">
        <v>203</v>
      </c>
      <c r="O141" t="s">
        <v>25</v>
      </c>
      <c r="P141" s="4">
        <v>0.1</v>
      </c>
      <c r="Q141">
        <v>98.4</v>
      </c>
    </row>
    <row r="142" spans="1:18" x14ac:dyDescent="0.25">
      <c r="A142" s="2">
        <v>43574</v>
      </c>
      <c r="B142">
        <v>4190202</v>
      </c>
      <c r="C142" t="s">
        <v>34</v>
      </c>
      <c r="D142" t="s">
        <v>200</v>
      </c>
      <c r="E142" t="s">
        <v>63</v>
      </c>
      <c r="F142">
        <v>1</v>
      </c>
      <c r="H142" t="s">
        <v>201</v>
      </c>
      <c r="J142" t="s">
        <v>202</v>
      </c>
      <c r="M142" t="s">
        <v>203</v>
      </c>
      <c r="O142" t="s">
        <v>26</v>
      </c>
      <c r="P142" s="3"/>
      <c r="R142">
        <v>44.55</v>
      </c>
    </row>
    <row r="143" spans="1:18" x14ac:dyDescent="0.25">
      <c r="A143" s="2">
        <v>43574</v>
      </c>
      <c r="B143">
        <v>4190202</v>
      </c>
      <c r="C143" t="s">
        <v>27</v>
      </c>
      <c r="D143" t="s">
        <v>200</v>
      </c>
      <c r="E143" t="s">
        <v>63</v>
      </c>
      <c r="F143">
        <v>1</v>
      </c>
      <c r="H143" t="s">
        <v>201</v>
      </c>
      <c r="J143" t="s">
        <v>202</v>
      </c>
      <c r="M143" t="s">
        <v>203</v>
      </c>
      <c r="O143" t="s">
        <v>26</v>
      </c>
      <c r="P143" s="3"/>
      <c r="R143">
        <v>30</v>
      </c>
    </row>
    <row r="144" spans="1:18" x14ac:dyDescent="0.25">
      <c r="A144" s="2">
        <v>43574</v>
      </c>
      <c r="B144">
        <v>4190202</v>
      </c>
      <c r="C144">
        <v>706800</v>
      </c>
      <c r="D144" t="s">
        <v>200</v>
      </c>
      <c r="H144" t="s">
        <v>201</v>
      </c>
      <c r="J144" t="s">
        <v>202</v>
      </c>
      <c r="M144" t="s">
        <v>203</v>
      </c>
      <c r="O144" t="s">
        <v>26</v>
      </c>
      <c r="P144" s="3"/>
      <c r="R144">
        <v>14.9</v>
      </c>
    </row>
    <row r="145" spans="1:18" x14ac:dyDescent="0.25">
      <c r="A145" s="2">
        <v>43578</v>
      </c>
      <c r="B145">
        <v>4190203</v>
      </c>
      <c r="C145" t="s">
        <v>204</v>
      </c>
      <c r="D145" t="s">
        <v>205</v>
      </c>
      <c r="E145" t="s">
        <v>35</v>
      </c>
      <c r="H145" t="s">
        <v>206</v>
      </c>
      <c r="I145">
        <v>99</v>
      </c>
      <c r="J145" t="s">
        <v>207</v>
      </c>
      <c r="M145" t="s">
        <v>208</v>
      </c>
      <c r="O145" t="s">
        <v>25</v>
      </c>
      <c r="P145" s="4">
        <v>0.2</v>
      </c>
      <c r="Q145">
        <v>205.26</v>
      </c>
    </row>
    <row r="146" spans="1:18" x14ac:dyDescent="0.25">
      <c r="A146" s="2">
        <v>43578</v>
      </c>
      <c r="B146">
        <v>4190203</v>
      </c>
      <c r="C146" t="s">
        <v>34</v>
      </c>
      <c r="D146" t="s">
        <v>205</v>
      </c>
      <c r="E146" t="s">
        <v>35</v>
      </c>
      <c r="F146">
        <v>2</v>
      </c>
      <c r="H146" t="s">
        <v>206</v>
      </c>
      <c r="I146">
        <v>99</v>
      </c>
      <c r="J146" t="s">
        <v>207</v>
      </c>
      <c r="M146" t="s">
        <v>208</v>
      </c>
      <c r="O146" t="s">
        <v>26</v>
      </c>
      <c r="P146" s="3"/>
      <c r="R146">
        <v>87</v>
      </c>
    </row>
    <row r="147" spans="1:18" x14ac:dyDescent="0.25">
      <c r="A147" s="2">
        <v>43578</v>
      </c>
      <c r="B147">
        <v>4190203</v>
      </c>
      <c r="C147" t="s">
        <v>27</v>
      </c>
      <c r="D147" t="s">
        <v>205</v>
      </c>
      <c r="E147" t="s">
        <v>35</v>
      </c>
      <c r="F147">
        <v>1</v>
      </c>
      <c r="H147" t="s">
        <v>206</v>
      </c>
      <c r="I147">
        <v>99</v>
      </c>
      <c r="J147" t="s">
        <v>207</v>
      </c>
      <c r="M147" t="s">
        <v>208</v>
      </c>
      <c r="O147" t="s">
        <v>26</v>
      </c>
      <c r="P147" s="3"/>
      <c r="R147">
        <v>30</v>
      </c>
    </row>
    <row r="148" spans="1:18" x14ac:dyDescent="0.25">
      <c r="A148" s="2">
        <v>43578</v>
      </c>
      <c r="B148">
        <v>4190203</v>
      </c>
      <c r="C148">
        <v>706800</v>
      </c>
      <c r="D148" t="s">
        <v>205</v>
      </c>
      <c r="H148" t="s">
        <v>206</v>
      </c>
      <c r="I148">
        <v>99</v>
      </c>
      <c r="J148" t="s">
        <v>207</v>
      </c>
      <c r="M148" t="s">
        <v>208</v>
      </c>
      <c r="O148" t="s">
        <v>26</v>
      </c>
      <c r="P148" s="3"/>
      <c r="R148">
        <v>69.599999999999994</v>
      </c>
    </row>
    <row r="149" spans="1:18" x14ac:dyDescent="0.25">
      <c r="A149" s="2">
        <v>43578</v>
      </c>
      <c r="B149">
        <v>4190204</v>
      </c>
      <c r="C149" t="s">
        <v>36</v>
      </c>
      <c r="D149" t="s">
        <v>209</v>
      </c>
      <c r="E149" t="s">
        <v>156</v>
      </c>
      <c r="G149">
        <v>11841</v>
      </c>
      <c r="H149" t="s">
        <v>38</v>
      </c>
      <c r="J149" t="s">
        <v>32</v>
      </c>
      <c r="M149" t="s">
        <v>62</v>
      </c>
      <c r="O149" t="s">
        <v>25</v>
      </c>
      <c r="P149" s="4">
        <v>0.1</v>
      </c>
      <c r="Q149">
        <v>645.33000000000004</v>
      </c>
    </row>
    <row r="150" spans="1:18" x14ac:dyDescent="0.25">
      <c r="A150" s="2">
        <v>43578</v>
      </c>
      <c r="B150">
        <v>4190204</v>
      </c>
      <c r="C150" t="s">
        <v>34</v>
      </c>
      <c r="D150" t="s">
        <v>209</v>
      </c>
      <c r="E150" t="s">
        <v>136</v>
      </c>
      <c r="F150">
        <v>1</v>
      </c>
      <c r="G150">
        <v>11841</v>
      </c>
      <c r="H150" t="s">
        <v>38</v>
      </c>
      <c r="J150" t="s">
        <v>32</v>
      </c>
      <c r="M150" t="s">
        <v>62</v>
      </c>
      <c r="O150" t="s">
        <v>26</v>
      </c>
      <c r="P150" s="3"/>
      <c r="R150">
        <v>41</v>
      </c>
    </row>
    <row r="151" spans="1:18" x14ac:dyDescent="0.25">
      <c r="A151" s="2">
        <v>43578</v>
      </c>
      <c r="B151">
        <v>4190204</v>
      </c>
      <c r="C151" t="s">
        <v>34</v>
      </c>
      <c r="D151" t="s">
        <v>209</v>
      </c>
      <c r="E151" t="s">
        <v>63</v>
      </c>
      <c r="F151">
        <v>5</v>
      </c>
      <c r="G151">
        <v>11841</v>
      </c>
      <c r="H151" t="s">
        <v>38</v>
      </c>
      <c r="J151" t="s">
        <v>32</v>
      </c>
      <c r="M151" t="s">
        <v>62</v>
      </c>
      <c r="O151" t="s">
        <v>26</v>
      </c>
      <c r="P151" s="3"/>
      <c r="R151">
        <v>205</v>
      </c>
    </row>
    <row r="152" spans="1:18" x14ac:dyDescent="0.25">
      <c r="A152" s="2">
        <v>43578</v>
      </c>
      <c r="B152">
        <v>4190204</v>
      </c>
      <c r="C152" t="s">
        <v>27</v>
      </c>
      <c r="D152" t="s">
        <v>209</v>
      </c>
      <c r="E152" t="s">
        <v>156</v>
      </c>
      <c r="F152">
        <v>1</v>
      </c>
      <c r="G152">
        <v>11841</v>
      </c>
      <c r="H152" t="s">
        <v>38</v>
      </c>
      <c r="J152" t="s">
        <v>32</v>
      </c>
      <c r="M152" t="s">
        <v>62</v>
      </c>
      <c r="O152" t="s">
        <v>26</v>
      </c>
      <c r="P152" s="3"/>
      <c r="R152">
        <v>30</v>
      </c>
    </row>
    <row r="153" spans="1:18" x14ac:dyDescent="0.25">
      <c r="A153" s="2">
        <v>43578</v>
      </c>
      <c r="B153">
        <v>4190204</v>
      </c>
      <c r="C153">
        <v>706800</v>
      </c>
      <c r="D153" t="s">
        <v>209</v>
      </c>
      <c r="G153">
        <v>11841</v>
      </c>
      <c r="H153" t="s">
        <v>38</v>
      </c>
      <c r="J153" t="s">
        <v>32</v>
      </c>
      <c r="M153" t="s">
        <v>62</v>
      </c>
      <c r="O153" t="s">
        <v>26</v>
      </c>
      <c r="P153" s="3"/>
      <c r="R153">
        <v>310.66000000000003</v>
      </c>
    </row>
    <row r="154" spans="1:18" x14ac:dyDescent="0.25">
      <c r="A154" s="2">
        <v>43578</v>
      </c>
      <c r="B154">
        <v>4190205</v>
      </c>
      <c r="C154" t="s">
        <v>204</v>
      </c>
      <c r="D154" t="s">
        <v>210</v>
      </c>
      <c r="E154" t="s">
        <v>211</v>
      </c>
      <c r="G154">
        <v>12238</v>
      </c>
      <c r="H154" t="s">
        <v>212</v>
      </c>
      <c r="I154" t="s">
        <v>213</v>
      </c>
      <c r="J154" t="s">
        <v>214</v>
      </c>
      <c r="M154" t="s">
        <v>215</v>
      </c>
      <c r="O154" t="s">
        <v>25</v>
      </c>
      <c r="P154" s="4">
        <v>0.1</v>
      </c>
      <c r="Q154">
        <v>551.07000000000005</v>
      </c>
    </row>
    <row r="155" spans="1:18" x14ac:dyDescent="0.25">
      <c r="A155" s="2">
        <v>43578</v>
      </c>
      <c r="B155">
        <v>4190205</v>
      </c>
      <c r="C155" t="s">
        <v>34</v>
      </c>
      <c r="D155" t="s">
        <v>210</v>
      </c>
      <c r="E155" t="s">
        <v>35</v>
      </c>
      <c r="F155">
        <v>4</v>
      </c>
      <c r="G155">
        <v>12238</v>
      </c>
      <c r="H155" t="s">
        <v>212</v>
      </c>
      <c r="I155" t="s">
        <v>213</v>
      </c>
      <c r="J155" t="s">
        <v>214</v>
      </c>
      <c r="M155" t="s">
        <v>215</v>
      </c>
      <c r="O155" t="s">
        <v>26</v>
      </c>
      <c r="P155" s="3"/>
      <c r="R155">
        <v>164</v>
      </c>
    </row>
    <row r="156" spans="1:18" x14ac:dyDescent="0.25">
      <c r="A156" s="2">
        <v>43578</v>
      </c>
      <c r="B156">
        <v>4190205</v>
      </c>
      <c r="C156" t="s">
        <v>34</v>
      </c>
      <c r="D156" t="s">
        <v>210</v>
      </c>
      <c r="E156" t="s">
        <v>63</v>
      </c>
      <c r="F156">
        <v>4</v>
      </c>
      <c r="G156">
        <v>12238</v>
      </c>
      <c r="H156" t="s">
        <v>212</v>
      </c>
      <c r="I156" t="s">
        <v>213</v>
      </c>
      <c r="J156" t="s">
        <v>214</v>
      </c>
      <c r="M156" t="s">
        <v>215</v>
      </c>
      <c r="O156" t="s">
        <v>26</v>
      </c>
      <c r="P156" s="3"/>
      <c r="R156">
        <v>164</v>
      </c>
    </row>
    <row r="157" spans="1:18" x14ac:dyDescent="0.25">
      <c r="A157" s="2">
        <v>43578</v>
      </c>
      <c r="B157">
        <v>4190205</v>
      </c>
      <c r="C157" t="s">
        <v>27</v>
      </c>
      <c r="D157" t="s">
        <v>210</v>
      </c>
      <c r="E157" t="s">
        <v>211</v>
      </c>
      <c r="F157">
        <v>1</v>
      </c>
      <c r="G157">
        <v>12238</v>
      </c>
      <c r="H157" t="s">
        <v>212</v>
      </c>
      <c r="I157" t="s">
        <v>213</v>
      </c>
      <c r="J157" t="s">
        <v>214</v>
      </c>
      <c r="M157" t="s">
        <v>215</v>
      </c>
      <c r="O157" t="s">
        <v>26</v>
      </c>
      <c r="P157" s="3"/>
      <c r="R157">
        <v>30</v>
      </c>
    </row>
    <row r="158" spans="1:18" x14ac:dyDescent="0.25">
      <c r="A158" s="2">
        <v>43578</v>
      </c>
      <c r="B158">
        <v>4190205</v>
      </c>
      <c r="C158">
        <v>706800</v>
      </c>
      <c r="D158" t="s">
        <v>210</v>
      </c>
      <c r="G158">
        <v>12238</v>
      </c>
      <c r="H158" t="s">
        <v>212</v>
      </c>
      <c r="I158" t="s">
        <v>213</v>
      </c>
      <c r="J158" t="s">
        <v>214</v>
      </c>
      <c r="M158" t="s">
        <v>215</v>
      </c>
      <c r="O158" t="s">
        <v>26</v>
      </c>
      <c r="P158" s="3"/>
      <c r="R158">
        <v>142.97</v>
      </c>
    </row>
    <row r="159" spans="1:18" x14ac:dyDescent="0.25">
      <c r="A159" s="2">
        <v>43578</v>
      </c>
      <c r="B159">
        <v>4190206</v>
      </c>
      <c r="C159" t="s">
        <v>216</v>
      </c>
      <c r="D159" t="s">
        <v>217</v>
      </c>
      <c r="E159" t="s">
        <v>211</v>
      </c>
      <c r="G159">
        <v>12243</v>
      </c>
      <c r="H159" t="s">
        <v>218</v>
      </c>
      <c r="J159" t="s">
        <v>219</v>
      </c>
      <c r="M159" t="s">
        <v>220</v>
      </c>
      <c r="O159" t="s">
        <v>25</v>
      </c>
      <c r="P159" s="4">
        <v>0.1</v>
      </c>
      <c r="Q159">
        <v>1649.4</v>
      </c>
    </row>
    <row r="160" spans="1:18" x14ac:dyDescent="0.25">
      <c r="A160" s="2">
        <v>43578</v>
      </c>
      <c r="B160">
        <v>4190206</v>
      </c>
      <c r="C160" t="s">
        <v>34</v>
      </c>
      <c r="D160" t="s">
        <v>217</v>
      </c>
      <c r="E160" t="s">
        <v>35</v>
      </c>
      <c r="F160">
        <v>8</v>
      </c>
      <c r="G160">
        <v>12243</v>
      </c>
      <c r="H160" t="s">
        <v>218</v>
      </c>
      <c r="J160" t="s">
        <v>219</v>
      </c>
      <c r="M160" t="s">
        <v>220</v>
      </c>
      <c r="O160" t="s">
        <v>26</v>
      </c>
      <c r="P160" s="3"/>
      <c r="R160">
        <v>320</v>
      </c>
    </row>
    <row r="161" spans="1:18" x14ac:dyDescent="0.25">
      <c r="A161" s="2">
        <v>43578</v>
      </c>
      <c r="B161">
        <v>4190206</v>
      </c>
      <c r="C161" t="s">
        <v>34</v>
      </c>
      <c r="D161" t="s">
        <v>217</v>
      </c>
      <c r="E161" t="s">
        <v>63</v>
      </c>
      <c r="F161">
        <v>8</v>
      </c>
      <c r="G161">
        <v>12243</v>
      </c>
      <c r="H161" t="s">
        <v>218</v>
      </c>
      <c r="J161" t="s">
        <v>219</v>
      </c>
      <c r="M161" t="s">
        <v>220</v>
      </c>
      <c r="O161" t="s">
        <v>26</v>
      </c>
      <c r="P161" s="3"/>
      <c r="R161">
        <v>320</v>
      </c>
    </row>
    <row r="162" spans="1:18" x14ac:dyDescent="0.25">
      <c r="A162" s="2">
        <v>43578</v>
      </c>
      <c r="B162">
        <v>4190206</v>
      </c>
      <c r="C162" t="s">
        <v>27</v>
      </c>
      <c r="D162" t="s">
        <v>217</v>
      </c>
      <c r="E162" t="s">
        <v>211</v>
      </c>
      <c r="F162">
        <v>2</v>
      </c>
      <c r="G162">
        <v>12243</v>
      </c>
      <c r="H162" t="s">
        <v>218</v>
      </c>
      <c r="J162" t="s">
        <v>219</v>
      </c>
      <c r="M162" t="s">
        <v>220</v>
      </c>
      <c r="O162" t="s">
        <v>26</v>
      </c>
      <c r="P162" s="3"/>
      <c r="R162">
        <v>58</v>
      </c>
    </row>
    <row r="163" spans="1:18" x14ac:dyDescent="0.25">
      <c r="A163" s="2">
        <v>43578</v>
      </c>
      <c r="B163">
        <v>4190206</v>
      </c>
      <c r="C163">
        <v>706800</v>
      </c>
      <c r="D163" t="s">
        <v>217</v>
      </c>
      <c r="G163">
        <v>12243</v>
      </c>
      <c r="H163" t="s">
        <v>218</v>
      </c>
      <c r="J163" t="s">
        <v>219</v>
      </c>
      <c r="M163" t="s">
        <v>220</v>
      </c>
      <c r="O163" t="s">
        <v>26</v>
      </c>
      <c r="P163" s="3"/>
      <c r="R163">
        <v>801.45</v>
      </c>
    </row>
    <row r="164" spans="1:18" x14ac:dyDescent="0.25">
      <c r="A164" s="2">
        <v>43578</v>
      </c>
      <c r="B164">
        <v>4190207</v>
      </c>
      <c r="C164" t="s">
        <v>221</v>
      </c>
      <c r="D164" t="s">
        <v>222</v>
      </c>
      <c r="E164" t="s">
        <v>223</v>
      </c>
      <c r="G164">
        <v>12237</v>
      </c>
      <c r="H164" t="s">
        <v>224</v>
      </c>
      <c r="J164" t="s">
        <v>225</v>
      </c>
      <c r="L164" t="s">
        <v>226</v>
      </c>
      <c r="M164" t="s">
        <v>227</v>
      </c>
      <c r="N164" t="s">
        <v>103</v>
      </c>
      <c r="O164" t="s">
        <v>25</v>
      </c>
      <c r="P164" s="4">
        <v>0.1</v>
      </c>
      <c r="Q164">
        <v>1995.73</v>
      </c>
    </row>
    <row r="165" spans="1:18" x14ac:dyDescent="0.25">
      <c r="A165" s="2">
        <v>43578</v>
      </c>
      <c r="B165">
        <v>4190207</v>
      </c>
      <c r="C165" t="s">
        <v>34</v>
      </c>
      <c r="D165" t="s">
        <v>222</v>
      </c>
      <c r="E165" t="s">
        <v>94</v>
      </c>
      <c r="F165">
        <v>4</v>
      </c>
      <c r="G165">
        <v>12237</v>
      </c>
      <c r="H165" t="s">
        <v>224</v>
      </c>
      <c r="J165" t="s">
        <v>225</v>
      </c>
      <c r="L165" t="s">
        <v>226</v>
      </c>
      <c r="M165" t="s">
        <v>227</v>
      </c>
      <c r="N165" t="s">
        <v>103</v>
      </c>
      <c r="O165" t="s">
        <v>26</v>
      </c>
      <c r="P165" s="3"/>
      <c r="R165">
        <v>164</v>
      </c>
    </row>
    <row r="166" spans="1:18" x14ac:dyDescent="0.25">
      <c r="A166" s="2">
        <v>43578</v>
      </c>
      <c r="B166">
        <v>4190207</v>
      </c>
      <c r="C166" t="s">
        <v>34</v>
      </c>
      <c r="D166" t="s">
        <v>222</v>
      </c>
      <c r="E166" t="s">
        <v>35</v>
      </c>
      <c r="F166">
        <v>2</v>
      </c>
      <c r="G166">
        <v>12237</v>
      </c>
      <c r="H166" t="s">
        <v>224</v>
      </c>
      <c r="J166" t="s">
        <v>225</v>
      </c>
      <c r="L166" t="s">
        <v>226</v>
      </c>
      <c r="M166" t="s">
        <v>227</v>
      </c>
      <c r="N166" t="s">
        <v>103</v>
      </c>
      <c r="O166" t="s">
        <v>26</v>
      </c>
      <c r="P166" s="3"/>
      <c r="R166">
        <v>82</v>
      </c>
    </row>
    <row r="167" spans="1:18" x14ac:dyDescent="0.25">
      <c r="A167" s="2">
        <v>43578</v>
      </c>
      <c r="B167">
        <v>4190207</v>
      </c>
      <c r="C167" t="s">
        <v>27</v>
      </c>
      <c r="D167" t="s">
        <v>222</v>
      </c>
      <c r="E167" t="s">
        <v>223</v>
      </c>
      <c r="F167">
        <v>1</v>
      </c>
      <c r="G167">
        <v>12237</v>
      </c>
      <c r="H167" t="s">
        <v>224</v>
      </c>
      <c r="J167" t="s">
        <v>225</v>
      </c>
      <c r="L167" t="s">
        <v>226</v>
      </c>
      <c r="M167" t="s">
        <v>227</v>
      </c>
      <c r="N167" t="s">
        <v>103</v>
      </c>
      <c r="O167" t="s">
        <v>26</v>
      </c>
      <c r="P167" s="3"/>
      <c r="R167">
        <v>30</v>
      </c>
    </row>
    <row r="168" spans="1:18" x14ac:dyDescent="0.25">
      <c r="A168" s="2">
        <v>43578</v>
      </c>
      <c r="B168">
        <v>4190207</v>
      </c>
      <c r="C168">
        <v>706800</v>
      </c>
      <c r="D168" t="s">
        <v>222</v>
      </c>
      <c r="G168">
        <v>12237</v>
      </c>
      <c r="H168" t="s">
        <v>224</v>
      </c>
      <c r="J168" t="s">
        <v>225</v>
      </c>
      <c r="L168" t="s">
        <v>226</v>
      </c>
      <c r="M168" t="s">
        <v>227</v>
      </c>
      <c r="N168" t="s">
        <v>103</v>
      </c>
      <c r="O168" t="s">
        <v>26</v>
      </c>
      <c r="P168" s="3"/>
      <c r="R168">
        <v>1538.3</v>
      </c>
    </row>
    <row r="169" spans="1:18" x14ac:dyDescent="0.25">
      <c r="A169" s="2">
        <v>43578</v>
      </c>
      <c r="B169">
        <v>4190208</v>
      </c>
      <c r="C169" t="s">
        <v>204</v>
      </c>
      <c r="D169" t="s">
        <v>228</v>
      </c>
      <c r="E169" t="s">
        <v>89</v>
      </c>
      <c r="G169">
        <v>12248</v>
      </c>
      <c r="H169" t="s">
        <v>212</v>
      </c>
      <c r="J169" t="s">
        <v>229</v>
      </c>
      <c r="M169" t="s">
        <v>208</v>
      </c>
      <c r="O169" t="s">
        <v>25</v>
      </c>
      <c r="P169" s="4">
        <v>0.1</v>
      </c>
      <c r="Q169">
        <v>127.6</v>
      </c>
    </row>
    <row r="170" spans="1:18" x14ac:dyDescent="0.25">
      <c r="A170" s="2">
        <v>43578</v>
      </c>
      <c r="B170">
        <v>4190208</v>
      </c>
      <c r="C170" t="s">
        <v>34</v>
      </c>
      <c r="D170" t="s">
        <v>228</v>
      </c>
      <c r="E170" t="s">
        <v>89</v>
      </c>
      <c r="F170">
        <v>1.5</v>
      </c>
      <c r="G170">
        <v>12248</v>
      </c>
      <c r="H170" t="s">
        <v>212</v>
      </c>
      <c r="J170" t="s">
        <v>229</v>
      </c>
      <c r="M170" t="s">
        <v>208</v>
      </c>
      <c r="O170" t="s">
        <v>26</v>
      </c>
      <c r="P170" s="3"/>
      <c r="R170">
        <v>66</v>
      </c>
    </row>
    <row r="171" spans="1:18" x14ac:dyDescent="0.25">
      <c r="A171" s="2">
        <v>43578</v>
      </c>
      <c r="B171">
        <v>4190208</v>
      </c>
      <c r="C171" t="s">
        <v>27</v>
      </c>
      <c r="D171" t="s">
        <v>228</v>
      </c>
      <c r="E171" t="s">
        <v>89</v>
      </c>
      <c r="F171">
        <v>1</v>
      </c>
      <c r="G171">
        <v>12248</v>
      </c>
      <c r="H171" t="s">
        <v>212</v>
      </c>
      <c r="J171" t="s">
        <v>229</v>
      </c>
      <c r="M171" t="s">
        <v>208</v>
      </c>
      <c r="O171" t="s">
        <v>26</v>
      </c>
      <c r="P171" s="3"/>
      <c r="R171">
        <v>30</v>
      </c>
    </row>
    <row r="172" spans="1:18" x14ac:dyDescent="0.25">
      <c r="A172" s="2">
        <v>43578</v>
      </c>
      <c r="B172">
        <v>4190208</v>
      </c>
      <c r="C172">
        <v>706800</v>
      </c>
      <c r="D172" t="s">
        <v>228</v>
      </c>
      <c r="G172">
        <v>12248</v>
      </c>
      <c r="H172" t="s">
        <v>212</v>
      </c>
      <c r="J172" t="s">
        <v>229</v>
      </c>
      <c r="M172" t="s">
        <v>208</v>
      </c>
      <c r="O172" t="s">
        <v>26</v>
      </c>
      <c r="P172" s="3"/>
      <c r="R172">
        <v>20</v>
      </c>
    </row>
    <row r="173" spans="1:18" x14ac:dyDescent="0.25">
      <c r="A173" s="2">
        <v>43585</v>
      </c>
      <c r="B173">
        <v>4190209</v>
      </c>
      <c r="C173" t="s">
        <v>230</v>
      </c>
      <c r="D173" t="s">
        <v>231</v>
      </c>
      <c r="E173" t="s">
        <v>138</v>
      </c>
      <c r="G173">
        <v>12146</v>
      </c>
      <c r="H173" t="s">
        <v>232</v>
      </c>
      <c r="I173" t="s">
        <v>233</v>
      </c>
      <c r="J173" t="s">
        <v>234</v>
      </c>
      <c r="K173" t="s">
        <v>235</v>
      </c>
      <c r="M173" t="s">
        <v>236</v>
      </c>
      <c r="O173" t="s">
        <v>25</v>
      </c>
      <c r="P173" s="4">
        <v>0.1</v>
      </c>
      <c r="Q173">
        <v>410.3</v>
      </c>
    </row>
    <row r="174" spans="1:18" x14ac:dyDescent="0.25">
      <c r="A174" s="2">
        <v>43585</v>
      </c>
      <c r="B174">
        <v>4190209</v>
      </c>
      <c r="C174" t="s">
        <v>34</v>
      </c>
      <c r="D174" t="s">
        <v>231</v>
      </c>
      <c r="E174" t="s">
        <v>136</v>
      </c>
      <c r="F174">
        <v>4</v>
      </c>
      <c r="G174">
        <v>12146</v>
      </c>
      <c r="H174" t="s">
        <v>232</v>
      </c>
      <c r="I174" t="s">
        <v>233</v>
      </c>
      <c r="J174" t="s">
        <v>234</v>
      </c>
      <c r="K174" t="s">
        <v>235</v>
      </c>
      <c r="M174" t="s">
        <v>236</v>
      </c>
      <c r="O174" t="s">
        <v>26</v>
      </c>
      <c r="P174" s="3"/>
      <c r="R174">
        <v>164</v>
      </c>
    </row>
    <row r="175" spans="1:18" x14ac:dyDescent="0.25">
      <c r="A175" s="2">
        <v>43585</v>
      </c>
      <c r="B175">
        <v>4190209</v>
      </c>
      <c r="C175" t="s">
        <v>34</v>
      </c>
      <c r="D175" t="s">
        <v>231</v>
      </c>
      <c r="E175" t="s">
        <v>89</v>
      </c>
      <c r="F175">
        <v>4</v>
      </c>
      <c r="G175">
        <v>12146</v>
      </c>
      <c r="H175" t="s">
        <v>232</v>
      </c>
      <c r="I175" t="s">
        <v>233</v>
      </c>
      <c r="J175" t="s">
        <v>234</v>
      </c>
      <c r="K175" t="s">
        <v>235</v>
      </c>
      <c r="M175" t="s">
        <v>236</v>
      </c>
      <c r="O175" t="s">
        <v>26</v>
      </c>
      <c r="P175" s="3"/>
      <c r="R175">
        <v>164</v>
      </c>
    </row>
    <row r="176" spans="1:18" x14ac:dyDescent="0.25">
      <c r="A176" s="2">
        <v>43585</v>
      </c>
      <c r="B176">
        <v>4190209</v>
      </c>
      <c r="C176" t="s">
        <v>27</v>
      </c>
      <c r="D176" t="s">
        <v>231</v>
      </c>
      <c r="E176" t="s">
        <v>138</v>
      </c>
      <c r="F176">
        <v>1</v>
      </c>
      <c r="G176">
        <v>12146</v>
      </c>
      <c r="H176" t="s">
        <v>232</v>
      </c>
      <c r="I176" t="s">
        <v>233</v>
      </c>
      <c r="J176" t="s">
        <v>234</v>
      </c>
      <c r="K176" t="s">
        <v>235</v>
      </c>
      <c r="M176" t="s">
        <v>236</v>
      </c>
      <c r="O176" t="s">
        <v>26</v>
      </c>
      <c r="P176" s="3"/>
      <c r="R176">
        <v>30</v>
      </c>
    </row>
    <row r="177" spans="1:18" x14ac:dyDescent="0.25">
      <c r="A177" s="2">
        <v>43585</v>
      </c>
      <c r="B177">
        <v>4190209</v>
      </c>
      <c r="C177">
        <v>706800</v>
      </c>
      <c r="D177" t="s">
        <v>231</v>
      </c>
      <c r="G177">
        <v>12146</v>
      </c>
      <c r="H177" t="s">
        <v>232</v>
      </c>
      <c r="I177" t="s">
        <v>233</v>
      </c>
      <c r="J177" t="s">
        <v>234</v>
      </c>
      <c r="K177" t="s">
        <v>235</v>
      </c>
      <c r="M177" t="s">
        <v>236</v>
      </c>
      <c r="O177" t="s">
        <v>26</v>
      </c>
      <c r="P177" s="3"/>
      <c r="R177">
        <v>15</v>
      </c>
    </row>
    <row r="178" spans="1:18" x14ac:dyDescent="0.25">
      <c r="A178" s="2">
        <v>43585</v>
      </c>
      <c r="B178">
        <v>4190210</v>
      </c>
      <c r="C178" t="s">
        <v>237</v>
      </c>
      <c r="D178" t="s">
        <v>238</v>
      </c>
      <c r="E178" t="s">
        <v>44</v>
      </c>
      <c r="G178">
        <v>12262</v>
      </c>
      <c r="H178" t="s">
        <v>239</v>
      </c>
      <c r="J178" t="s">
        <v>240</v>
      </c>
      <c r="M178" t="s">
        <v>241</v>
      </c>
      <c r="O178" t="s">
        <v>25</v>
      </c>
      <c r="P178" s="4">
        <v>0.2</v>
      </c>
      <c r="Q178">
        <v>429</v>
      </c>
    </row>
    <row r="179" spans="1:18" x14ac:dyDescent="0.25">
      <c r="A179" s="2">
        <v>43585</v>
      </c>
      <c r="B179">
        <v>4190210</v>
      </c>
      <c r="C179" t="s">
        <v>135</v>
      </c>
      <c r="D179" t="s">
        <v>238</v>
      </c>
      <c r="E179" t="s">
        <v>44</v>
      </c>
      <c r="F179">
        <v>6</v>
      </c>
      <c r="G179">
        <v>12262</v>
      </c>
      <c r="H179" t="s">
        <v>239</v>
      </c>
      <c r="J179" t="s">
        <v>240</v>
      </c>
      <c r="M179" t="s">
        <v>241</v>
      </c>
      <c r="O179" t="s">
        <v>26</v>
      </c>
      <c r="P179" s="3"/>
      <c r="R179">
        <v>246</v>
      </c>
    </row>
    <row r="180" spans="1:18" x14ac:dyDescent="0.25">
      <c r="A180" s="2">
        <v>43585</v>
      </c>
      <c r="B180">
        <v>4190210</v>
      </c>
      <c r="C180" t="s">
        <v>116</v>
      </c>
      <c r="D180" t="s">
        <v>238</v>
      </c>
      <c r="E180" t="s">
        <v>44</v>
      </c>
      <c r="F180">
        <v>1</v>
      </c>
      <c r="G180">
        <v>12262</v>
      </c>
      <c r="H180" t="s">
        <v>239</v>
      </c>
      <c r="J180" t="s">
        <v>240</v>
      </c>
      <c r="M180" t="s">
        <v>241</v>
      </c>
      <c r="O180" t="s">
        <v>26</v>
      </c>
      <c r="P180" s="3"/>
      <c r="R180">
        <v>30</v>
      </c>
    </row>
    <row r="181" spans="1:18" x14ac:dyDescent="0.25">
      <c r="A181" s="2">
        <v>43585</v>
      </c>
      <c r="B181">
        <v>4190210</v>
      </c>
      <c r="C181">
        <v>706200</v>
      </c>
      <c r="D181" t="s">
        <v>238</v>
      </c>
      <c r="G181">
        <v>12262</v>
      </c>
      <c r="H181" t="s">
        <v>239</v>
      </c>
      <c r="J181" t="s">
        <v>240</v>
      </c>
      <c r="M181" t="s">
        <v>241</v>
      </c>
      <c r="O181" t="s">
        <v>26</v>
      </c>
      <c r="P181" s="3"/>
      <c r="R181">
        <v>81.5</v>
      </c>
    </row>
    <row r="182" spans="1:18" x14ac:dyDescent="0.25">
      <c r="A182" s="2">
        <v>43585</v>
      </c>
      <c r="B182">
        <v>4190211</v>
      </c>
      <c r="C182" t="s">
        <v>179</v>
      </c>
      <c r="D182" t="s">
        <v>242</v>
      </c>
      <c r="E182" t="s">
        <v>89</v>
      </c>
      <c r="G182">
        <v>11755</v>
      </c>
      <c r="H182" t="s">
        <v>181</v>
      </c>
      <c r="J182" t="s">
        <v>182</v>
      </c>
      <c r="M182" t="s">
        <v>243</v>
      </c>
      <c r="O182" t="s">
        <v>25</v>
      </c>
      <c r="P182" s="4">
        <v>0.1</v>
      </c>
      <c r="Q182">
        <v>233.11</v>
      </c>
    </row>
    <row r="183" spans="1:18" x14ac:dyDescent="0.25">
      <c r="A183" s="2">
        <v>43585</v>
      </c>
      <c r="B183">
        <v>4190211</v>
      </c>
      <c r="C183" t="s">
        <v>34</v>
      </c>
      <c r="D183" t="s">
        <v>242</v>
      </c>
      <c r="E183" t="s">
        <v>89</v>
      </c>
      <c r="F183">
        <v>2</v>
      </c>
      <c r="G183">
        <v>11755</v>
      </c>
      <c r="H183" t="s">
        <v>181</v>
      </c>
      <c r="J183" t="s">
        <v>182</v>
      </c>
      <c r="M183" t="s">
        <v>243</v>
      </c>
      <c r="O183" t="s">
        <v>26</v>
      </c>
      <c r="P183" s="3"/>
      <c r="R183">
        <v>87</v>
      </c>
    </row>
    <row r="184" spans="1:18" x14ac:dyDescent="0.25">
      <c r="A184" s="2">
        <v>43585</v>
      </c>
      <c r="B184">
        <v>4190211</v>
      </c>
      <c r="C184" t="s">
        <v>27</v>
      </c>
      <c r="D184" t="s">
        <v>242</v>
      </c>
      <c r="E184" t="s">
        <v>89</v>
      </c>
      <c r="F184">
        <v>1</v>
      </c>
      <c r="G184">
        <v>11755</v>
      </c>
      <c r="H184" t="s">
        <v>181</v>
      </c>
      <c r="J184" t="s">
        <v>182</v>
      </c>
      <c r="L184" t="s">
        <v>51</v>
      </c>
      <c r="M184" t="s">
        <v>243</v>
      </c>
      <c r="O184" t="s">
        <v>26</v>
      </c>
      <c r="P184" s="3"/>
      <c r="R184">
        <v>32.72</v>
      </c>
    </row>
    <row r="185" spans="1:18" x14ac:dyDescent="0.25">
      <c r="A185" s="2">
        <v>43585</v>
      </c>
      <c r="B185">
        <v>4190211</v>
      </c>
      <c r="C185">
        <v>706800</v>
      </c>
      <c r="D185" t="s">
        <v>242</v>
      </c>
      <c r="G185">
        <v>11755</v>
      </c>
      <c r="H185" t="s">
        <v>181</v>
      </c>
      <c r="J185" t="s">
        <v>182</v>
      </c>
      <c r="M185" t="s">
        <v>243</v>
      </c>
      <c r="O185" t="s">
        <v>26</v>
      </c>
      <c r="P185" s="3"/>
      <c r="R185">
        <v>92.2</v>
      </c>
    </row>
    <row r="186" spans="1:18" x14ac:dyDescent="0.25">
      <c r="A186" s="2">
        <v>43585</v>
      </c>
      <c r="B186">
        <v>4190212</v>
      </c>
      <c r="C186" t="s">
        <v>244</v>
      </c>
      <c r="D186" t="s">
        <v>245</v>
      </c>
      <c r="E186" t="s">
        <v>89</v>
      </c>
      <c r="G186">
        <v>12252</v>
      </c>
      <c r="H186" t="s">
        <v>246</v>
      </c>
      <c r="J186" t="s">
        <v>247</v>
      </c>
      <c r="M186" t="s">
        <v>248</v>
      </c>
      <c r="O186" t="s">
        <v>25</v>
      </c>
      <c r="P186" s="4">
        <v>0.1</v>
      </c>
      <c r="Q186">
        <v>218.39</v>
      </c>
    </row>
    <row r="187" spans="1:18" x14ac:dyDescent="0.25">
      <c r="A187" s="2">
        <v>43585</v>
      </c>
      <c r="B187">
        <v>4190212</v>
      </c>
      <c r="C187" t="s">
        <v>34</v>
      </c>
      <c r="D187" t="s">
        <v>245</v>
      </c>
      <c r="E187" t="s">
        <v>89</v>
      </c>
      <c r="F187">
        <v>3</v>
      </c>
      <c r="G187">
        <v>12252</v>
      </c>
      <c r="H187" t="s">
        <v>246</v>
      </c>
      <c r="J187" t="s">
        <v>247</v>
      </c>
      <c r="M187" t="s">
        <v>248</v>
      </c>
      <c r="O187" t="s">
        <v>26</v>
      </c>
      <c r="P187" s="3"/>
      <c r="R187">
        <v>127.5</v>
      </c>
    </row>
    <row r="188" spans="1:18" x14ac:dyDescent="0.25">
      <c r="A188" s="2">
        <v>43585</v>
      </c>
      <c r="B188">
        <v>4190212</v>
      </c>
      <c r="C188" t="s">
        <v>27</v>
      </c>
      <c r="D188" t="s">
        <v>245</v>
      </c>
      <c r="E188" t="s">
        <v>89</v>
      </c>
      <c r="F188">
        <v>1</v>
      </c>
      <c r="G188">
        <v>12252</v>
      </c>
      <c r="H188" t="s">
        <v>246</v>
      </c>
      <c r="J188" t="s">
        <v>247</v>
      </c>
      <c r="M188" t="s">
        <v>248</v>
      </c>
      <c r="O188" t="s">
        <v>26</v>
      </c>
      <c r="P188" s="3"/>
      <c r="R188">
        <v>30</v>
      </c>
    </row>
    <row r="189" spans="1:18" x14ac:dyDescent="0.25">
      <c r="A189" s="2">
        <v>43585</v>
      </c>
      <c r="B189">
        <v>4190212</v>
      </c>
      <c r="C189">
        <v>706800</v>
      </c>
      <c r="D189" t="s">
        <v>245</v>
      </c>
      <c r="G189">
        <v>12252</v>
      </c>
      <c r="H189" t="s">
        <v>246</v>
      </c>
      <c r="J189" t="s">
        <v>247</v>
      </c>
      <c r="M189" t="s">
        <v>248</v>
      </c>
      <c r="O189" t="s">
        <v>26</v>
      </c>
      <c r="P189" s="3"/>
      <c r="R189">
        <v>41.04</v>
      </c>
    </row>
    <row r="190" spans="1:18" x14ac:dyDescent="0.25">
      <c r="A190" s="2">
        <v>43585</v>
      </c>
      <c r="B190">
        <v>4190213</v>
      </c>
      <c r="C190" t="s">
        <v>249</v>
      </c>
      <c r="D190" t="s">
        <v>250</v>
      </c>
      <c r="E190" t="s">
        <v>35</v>
      </c>
      <c r="H190" t="s">
        <v>251</v>
      </c>
      <c r="J190" t="s">
        <v>252</v>
      </c>
      <c r="L190" t="s">
        <v>253</v>
      </c>
      <c r="M190" t="s">
        <v>254</v>
      </c>
      <c r="O190" t="s">
        <v>25</v>
      </c>
      <c r="P190" s="4">
        <v>0.1</v>
      </c>
      <c r="Q190">
        <v>110.51</v>
      </c>
    </row>
    <row r="191" spans="1:18" x14ac:dyDescent="0.25">
      <c r="A191" s="2">
        <v>43585</v>
      </c>
      <c r="B191">
        <v>4190213</v>
      </c>
      <c r="C191" t="s">
        <v>34</v>
      </c>
      <c r="D191" t="s">
        <v>250</v>
      </c>
      <c r="E191" t="s">
        <v>35</v>
      </c>
      <c r="F191">
        <v>1</v>
      </c>
      <c r="H191" t="s">
        <v>251</v>
      </c>
      <c r="J191" t="s">
        <v>252</v>
      </c>
      <c r="L191" t="s">
        <v>253</v>
      </c>
      <c r="M191" t="s">
        <v>254</v>
      </c>
      <c r="O191" t="s">
        <v>26</v>
      </c>
      <c r="P191" s="3"/>
      <c r="R191">
        <v>44.55</v>
      </c>
    </row>
    <row r="192" spans="1:18" x14ac:dyDescent="0.25">
      <c r="A192" s="2">
        <v>43585</v>
      </c>
      <c r="B192">
        <v>4190213</v>
      </c>
      <c r="C192" t="s">
        <v>27</v>
      </c>
      <c r="D192" t="s">
        <v>250</v>
      </c>
      <c r="E192" t="s">
        <v>35</v>
      </c>
      <c r="F192">
        <v>1</v>
      </c>
      <c r="H192" t="s">
        <v>251</v>
      </c>
      <c r="J192" t="s">
        <v>252</v>
      </c>
      <c r="K192" t="s">
        <v>51</v>
      </c>
      <c r="L192" t="s">
        <v>253</v>
      </c>
      <c r="M192" t="s">
        <v>254</v>
      </c>
      <c r="O192" t="s">
        <v>26</v>
      </c>
      <c r="P192" s="3"/>
      <c r="R192">
        <v>31.36</v>
      </c>
    </row>
    <row r="193" spans="1:18" x14ac:dyDescent="0.25">
      <c r="A193" s="2">
        <v>43585</v>
      </c>
      <c r="B193">
        <v>4190213</v>
      </c>
      <c r="C193">
        <v>706800</v>
      </c>
      <c r="D193" t="s">
        <v>250</v>
      </c>
      <c r="H193" t="s">
        <v>251</v>
      </c>
      <c r="J193" t="s">
        <v>252</v>
      </c>
      <c r="L193" t="s">
        <v>253</v>
      </c>
      <c r="M193" t="s">
        <v>254</v>
      </c>
      <c r="O193" t="s">
        <v>26</v>
      </c>
      <c r="P193" s="3"/>
      <c r="R193">
        <v>24.55</v>
      </c>
    </row>
    <row r="194" spans="1:18" x14ac:dyDescent="0.25">
      <c r="A194" s="2">
        <v>43585</v>
      </c>
      <c r="B194">
        <v>4190214</v>
      </c>
      <c r="C194" t="s">
        <v>255</v>
      </c>
      <c r="D194" t="s">
        <v>256</v>
      </c>
      <c r="E194" t="s">
        <v>136</v>
      </c>
      <c r="H194" t="s">
        <v>257</v>
      </c>
      <c r="J194" t="s">
        <v>258</v>
      </c>
      <c r="M194" t="s">
        <v>259</v>
      </c>
      <c r="O194" t="s">
        <v>25</v>
      </c>
      <c r="P194" s="4">
        <v>0.2</v>
      </c>
      <c r="Q194">
        <v>89.46</v>
      </c>
    </row>
    <row r="195" spans="1:18" x14ac:dyDescent="0.25">
      <c r="A195" s="2">
        <v>43585</v>
      </c>
      <c r="B195">
        <v>4190214</v>
      </c>
      <c r="C195" t="s">
        <v>135</v>
      </c>
      <c r="D195" t="s">
        <v>256</v>
      </c>
      <c r="E195" t="s">
        <v>136</v>
      </c>
      <c r="F195">
        <v>1</v>
      </c>
      <c r="H195" t="s">
        <v>257</v>
      </c>
      <c r="J195" t="s">
        <v>258</v>
      </c>
      <c r="M195" t="s">
        <v>259</v>
      </c>
      <c r="O195" t="s">
        <v>26</v>
      </c>
      <c r="P195" s="3"/>
      <c r="R195">
        <v>44.55</v>
      </c>
    </row>
    <row r="196" spans="1:18" x14ac:dyDescent="0.25">
      <c r="A196" s="2">
        <v>43585</v>
      </c>
      <c r="B196">
        <v>4190214</v>
      </c>
      <c r="C196" t="s">
        <v>116</v>
      </c>
      <c r="D196" t="s">
        <v>256</v>
      </c>
      <c r="E196" t="s">
        <v>136</v>
      </c>
      <c r="F196">
        <v>1</v>
      </c>
      <c r="H196" t="s">
        <v>257</v>
      </c>
      <c r="J196" t="s">
        <v>258</v>
      </c>
      <c r="M196" t="s">
        <v>259</v>
      </c>
      <c r="O196" t="s">
        <v>26</v>
      </c>
      <c r="P196" s="3"/>
      <c r="R196">
        <v>30</v>
      </c>
    </row>
    <row r="197" spans="1:18" x14ac:dyDescent="0.25">
      <c r="A197" s="2">
        <v>43585</v>
      </c>
      <c r="B197">
        <v>4190215</v>
      </c>
      <c r="C197" t="s">
        <v>260</v>
      </c>
      <c r="D197" t="s">
        <v>261</v>
      </c>
      <c r="E197" t="s">
        <v>262</v>
      </c>
      <c r="G197">
        <v>12257</v>
      </c>
      <c r="H197" t="s">
        <v>263</v>
      </c>
      <c r="J197" t="s">
        <v>264</v>
      </c>
      <c r="M197" t="s">
        <v>265</v>
      </c>
      <c r="O197" t="s">
        <v>25</v>
      </c>
      <c r="P197" s="4">
        <v>0.1</v>
      </c>
      <c r="Q197">
        <v>930.6</v>
      </c>
    </row>
    <row r="198" spans="1:18" x14ac:dyDescent="0.25">
      <c r="A198" s="2">
        <v>43585</v>
      </c>
      <c r="B198">
        <v>4190215</v>
      </c>
      <c r="C198" t="s">
        <v>34</v>
      </c>
      <c r="D198" t="s">
        <v>261</v>
      </c>
      <c r="E198" t="s">
        <v>136</v>
      </c>
      <c r="F198">
        <v>1</v>
      </c>
      <c r="G198">
        <v>12257</v>
      </c>
      <c r="H198" t="s">
        <v>263</v>
      </c>
      <c r="J198" t="s">
        <v>264</v>
      </c>
      <c r="M198" t="s">
        <v>265</v>
      </c>
      <c r="O198" t="s">
        <v>26</v>
      </c>
      <c r="P198" s="3"/>
      <c r="R198">
        <v>40</v>
      </c>
    </row>
    <row r="199" spans="1:18" x14ac:dyDescent="0.25">
      <c r="A199" s="2">
        <v>43585</v>
      </c>
      <c r="B199">
        <v>4190215</v>
      </c>
      <c r="C199" t="s">
        <v>34</v>
      </c>
      <c r="D199" t="s">
        <v>261</v>
      </c>
      <c r="E199" t="s">
        <v>63</v>
      </c>
      <c r="F199">
        <v>8.5</v>
      </c>
      <c r="G199">
        <v>12257</v>
      </c>
      <c r="H199" t="s">
        <v>263</v>
      </c>
      <c r="J199" t="s">
        <v>264</v>
      </c>
      <c r="M199" t="s">
        <v>265</v>
      </c>
      <c r="O199" t="s">
        <v>26</v>
      </c>
      <c r="P199" s="3"/>
      <c r="R199">
        <v>340</v>
      </c>
    </row>
    <row r="200" spans="1:18" x14ac:dyDescent="0.25">
      <c r="A200" s="2">
        <v>43585</v>
      </c>
      <c r="B200">
        <v>4190215</v>
      </c>
      <c r="C200" t="s">
        <v>34</v>
      </c>
      <c r="D200" t="s">
        <v>261</v>
      </c>
      <c r="E200" t="s">
        <v>89</v>
      </c>
      <c r="F200">
        <v>8.5</v>
      </c>
      <c r="G200">
        <v>12257</v>
      </c>
      <c r="H200" t="s">
        <v>263</v>
      </c>
      <c r="J200" t="s">
        <v>264</v>
      </c>
      <c r="M200" t="s">
        <v>265</v>
      </c>
      <c r="O200" t="s">
        <v>26</v>
      </c>
      <c r="P200" s="3"/>
      <c r="R200">
        <v>340</v>
      </c>
    </row>
    <row r="201" spans="1:18" x14ac:dyDescent="0.25">
      <c r="A201" s="2">
        <v>43585</v>
      </c>
      <c r="B201">
        <v>4190215</v>
      </c>
      <c r="C201" t="s">
        <v>27</v>
      </c>
      <c r="D201" t="s">
        <v>261</v>
      </c>
      <c r="E201" t="s">
        <v>262</v>
      </c>
      <c r="F201">
        <v>2</v>
      </c>
      <c r="G201">
        <v>12257</v>
      </c>
      <c r="H201" t="s">
        <v>263</v>
      </c>
      <c r="J201" t="s">
        <v>264</v>
      </c>
      <c r="M201" t="s">
        <v>265</v>
      </c>
      <c r="O201" t="s">
        <v>26</v>
      </c>
      <c r="P201" s="3"/>
      <c r="R201">
        <v>58</v>
      </c>
    </row>
    <row r="202" spans="1:18" x14ac:dyDescent="0.25">
      <c r="A202" s="2">
        <v>43585</v>
      </c>
      <c r="B202">
        <v>4190215</v>
      </c>
      <c r="C202">
        <v>706800</v>
      </c>
      <c r="D202" t="s">
        <v>261</v>
      </c>
      <c r="G202">
        <v>12257</v>
      </c>
      <c r="H202" t="s">
        <v>263</v>
      </c>
      <c r="J202" t="s">
        <v>264</v>
      </c>
      <c r="M202" t="s">
        <v>265</v>
      </c>
      <c r="O202" t="s">
        <v>26</v>
      </c>
      <c r="P202" s="3"/>
      <c r="R202">
        <v>68</v>
      </c>
    </row>
    <row r="203" spans="1:18" x14ac:dyDescent="0.25">
      <c r="A203" s="2">
        <v>43585</v>
      </c>
      <c r="B203">
        <v>4190216</v>
      </c>
      <c r="C203" t="s">
        <v>266</v>
      </c>
      <c r="D203" t="s">
        <v>267</v>
      </c>
      <c r="E203" t="s">
        <v>94</v>
      </c>
      <c r="H203" t="s">
        <v>268</v>
      </c>
      <c r="J203" t="s">
        <v>269</v>
      </c>
      <c r="M203" t="s">
        <v>270</v>
      </c>
      <c r="N203" t="s">
        <v>103</v>
      </c>
      <c r="O203" t="s">
        <v>25</v>
      </c>
      <c r="P203" s="4">
        <v>0.1</v>
      </c>
      <c r="Q203">
        <v>83.5</v>
      </c>
    </row>
    <row r="204" spans="1:18" x14ac:dyDescent="0.25">
      <c r="A204" s="2">
        <v>43585</v>
      </c>
      <c r="B204">
        <v>4190216</v>
      </c>
      <c r="C204" t="s">
        <v>34</v>
      </c>
      <c r="D204" t="s">
        <v>267</v>
      </c>
      <c r="E204" t="s">
        <v>94</v>
      </c>
      <c r="F204">
        <v>1</v>
      </c>
      <c r="H204" t="s">
        <v>268</v>
      </c>
      <c r="J204" t="s">
        <v>269</v>
      </c>
      <c r="M204" t="s">
        <v>270</v>
      </c>
      <c r="N204" t="s">
        <v>103</v>
      </c>
      <c r="O204" t="s">
        <v>26</v>
      </c>
      <c r="P204" s="3"/>
      <c r="R204">
        <v>44.55</v>
      </c>
    </row>
    <row r="205" spans="1:18" x14ac:dyDescent="0.25">
      <c r="A205" s="2">
        <v>43585</v>
      </c>
      <c r="B205">
        <v>4190216</v>
      </c>
      <c r="C205" t="s">
        <v>27</v>
      </c>
      <c r="D205" t="s">
        <v>267</v>
      </c>
      <c r="E205" t="s">
        <v>94</v>
      </c>
      <c r="F205">
        <v>1</v>
      </c>
      <c r="H205" t="s">
        <v>268</v>
      </c>
      <c r="J205" t="s">
        <v>269</v>
      </c>
      <c r="L205" t="s">
        <v>51</v>
      </c>
      <c r="M205" t="s">
        <v>270</v>
      </c>
      <c r="N205" t="s">
        <v>103</v>
      </c>
      <c r="O205" t="s">
        <v>26</v>
      </c>
      <c r="P205" s="3"/>
      <c r="R205">
        <v>31.36</v>
      </c>
    </row>
    <row r="206" spans="1:18" x14ac:dyDescent="0.25">
      <c r="A206" s="2">
        <v>43585</v>
      </c>
      <c r="B206">
        <v>4190217</v>
      </c>
      <c r="C206" t="s">
        <v>36</v>
      </c>
      <c r="D206" t="s">
        <v>271</v>
      </c>
      <c r="E206" t="s">
        <v>30</v>
      </c>
      <c r="G206">
        <v>12100</v>
      </c>
      <c r="H206" t="s">
        <v>38</v>
      </c>
      <c r="I206" t="s">
        <v>272</v>
      </c>
      <c r="J206" t="s">
        <v>273</v>
      </c>
      <c r="M206" t="s">
        <v>41</v>
      </c>
      <c r="O206" t="s">
        <v>25</v>
      </c>
      <c r="P206" s="4">
        <v>0.1</v>
      </c>
      <c r="Q206">
        <v>739.15</v>
      </c>
    </row>
    <row r="207" spans="1:18" x14ac:dyDescent="0.25">
      <c r="A207" s="2">
        <v>43585</v>
      </c>
      <c r="B207">
        <v>4190217</v>
      </c>
      <c r="C207" t="s">
        <v>34</v>
      </c>
      <c r="D207" t="s">
        <v>271</v>
      </c>
      <c r="E207" t="s">
        <v>21</v>
      </c>
      <c r="F207">
        <v>1</v>
      </c>
      <c r="G207">
        <v>12100</v>
      </c>
      <c r="H207" t="s">
        <v>38</v>
      </c>
      <c r="I207" t="s">
        <v>272</v>
      </c>
      <c r="J207" t="s">
        <v>273</v>
      </c>
      <c r="M207" t="s">
        <v>41</v>
      </c>
      <c r="O207" t="s">
        <v>26</v>
      </c>
      <c r="P207" s="3"/>
      <c r="R207">
        <v>41</v>
      </c>
    </row>
    <row r="208" spans="1:18" x14ac:dyDescent="0.25">
      <c r="A208" s="2">
        <v>43585</v>
      </c>
      <c r="B208">
        <v>4190217</v>
      </c>
      <c r="C208" t="s">
        <v>34</v>
      </c>
      <c r="D208" t="s">
        <v>271</v>
      </c>
      <c r="E208" t="s">
        <v>35</v>
      </c>
      <c r="F208">
        <v>7</v>
      </c>
      <c r="G208">
        <v>12100</v>
      </c>
      <c r="H208" t="s">
        <v>38</v>
      </c>
      <c r="I208" t="s">
        <v>272</v>
      </c>
      <c r="J208" t="s">
        <v>273</v>
      </c>
      <c r="M208" t="s">
        <v>41</v>
      </c>
      <c r="O208" t="s">
        <v>26</v>
      </c>
      <c r="P208" s="3"/>
      <c r="R208">
        <v>287</v>
      </c>
    </row>
    <row r="209" spans="1:18" x14ac:dyDescent="0.25">
      <c r="A209" s="2">
        <v>43585</v>
      </c>
      <c r="B209">
        <v>4190217</v>
      </c>
      <c r="C209" t="s">
        <v>27</v>
      </c>
      <c r="D209" t="s">
        <v>271</v>
      </c>
      <c r="E209" t="s">
        <v>30</v>
      </c>
      <c r="F209">
        <v>1</v>
      </c>
      <c r="G209">
        <v>12100</v>
      </c>
      <c r="H209" t="s">
        <v>38</v>
      </c>
      <c r="I209" t="s">
        <v>272</v>
      </c>
      <c r="J209" t="s">
        <v>273</v>
      </c>
      <c r="M209" t="s">
        <v>41</v>
      </c>
      <c r="O209" t="s">
        <v>26</v>
      </c>
      <c r="P209" s="3"/>
      <c r="R209">
        <v>30</v>
      </c>
    </row>
    <row r="210" spans="1:18" x14ac:dyDescent="0.25">
      <c r="A210" s="2">
        <v>43585</v>
      </c>
      <c r="B210">
        <v>4190217</v>
      </c>
      <c r="C210">
        <v>706800</v>
      </c>
      <c r="D210" t="s">
        <v>271</v>
      </c>
      <c r="G210">
        <v>12100</v>
      </c>
      <c r="H210" t="s">
        <v>38</v>
      </c>
      <c r="I210" t="s">
        <v>272</v>
      </c>
      <c r="J210" t="s">
        <v>273</v>
      </c>
      <c r="M210" t="s">
        <v>41</v>
      </c>
      <c r="O210" t="s">
        <v>26</v>
      </c>
      <c r="P210" s="3"/>
      <c r="R210">
        <v>313.95</v>
      </c>
    </row>
    <row r="211" spans="1:18" x14ac:dyDescent="0.25">
      <c r="A211" s="2">
        <v>43585</v>
      </c>
      <c r="B211">
        <v>4190218</v>
      </c>
      <c r="C211" t="s">
        <v>70</v>
      </c>
      <c r="D211" t="s">
        <v>71</v>
      </c>
      <c r="E211" t="s">
        <v>127</v>
      </c>
      <c r="G211">
        <v>12221</v>
      </c>
      <c r="H211" t="s">
        <v>72</v>
      </c>
      <c r="J211" t="s">
        <v>73</v>
      </c>
      <c r="M211" t="s">
        <v>74</v>
      </c>
      <c r="O211" t="s">
        <v>25</v>
      </c>
      <c r="P211" s="4">
        <v>0.1</v>
      </c>
      <c r="Q211">
        <v>743.52</v>
      </c>
    </row>
    <row r="212" spans="1:18" x14ac:dyDescent="0.25">
      <c r="A212" s="2">
        <v>43585</v>
      </c>
      <c r="B212">
        <v>4190218</v>
      </c>
      <c r="C212" t="s">
        <v>34</v>
      </c>
      <c r="D212" t="s">
        <v>71</v>
      </c>
      <c r="E212" t="s">
        <v>35</v>
      </c>
      <c r="F212">
        <v>8</v>
      </c>
      <c r="G212">
        <v>12221</v>
      </c>
      <c r="H212" t="s">
        <v>72</v>
      </c>
      <c r="J212" t="s">
        <v>73</v>
      </c>
      <c r="M212" t="s">
        <v>74</v>
      </c>
      <c r="O212" t="s">
        <v>26</v>
      </c>
      <c r="P212" s="3"/>
      <c r="R212">
        <v>308.95999999999998</v>
      </c>
    </row>
    <row r="213" spans="1:18" x14ac:dyDescent="0.25">
      <c r="A213" s="2">
        <v>43585</v>
      </c>
      <c r="B213">
        <v>4190218</v>
      </c>
      <c r="C213" t="s">
        <v>34</v>
      </c>
      <c r="D213" t="s">
        <v>71</v>
      </c>
      <c r="E213" t="s">
        <v>89</v>
      </c>
      <c r="F213">
        <v>8</v>
      </c>
      <c r="G213">
        <v>12221</v>
      </c>
      <c r="H213" t="s">
        <v>72</v>
      </c>
      <c r="J213" t="s">
        <v>73</v>
      </c>
      <c r="M213" t="s">
        <v>74</v>
      </c>
      <c r="O213" t="s">
        <v>26</v>
      </c>
      <c r="P213" s="3"/>
      <c r="R213">
        <v>308.97000000000003</v>
      </c>
    </row>
    <row r="214" spans="1:18" x14ac:dyDescent="0.25">
      <c r="A214" s="2">
        <v>43585</v>
      </c>
      <c r="B214">
        <v>4190218</v>
      </c>
      <c r="C214" t="s">
        <v>27</v>
      </c>
      <c r="D214" t="s">
        <v>71</v>
      </c>
      <c r="E214" t="s">
        <v>127</v>
      </c>
      <c r="F214">
        <v>2</v>
      </c>
      <c r="G214">
        <v>12221</v>
      </c>
      <c r="H214" t="s">
        <v>72</v>
      </c>
      <c r="J214" t="s">
        <v>73</v>
      </c>
      <c r="M214" t="s">
        <v>74</v>
      </c>
      <c r="O214" t="s">
        <v>26</v>
      </c>
      <c r="P214" s="3"/>
      <c r="R214">
        <v>58</v>
      </c>
    </row>
    <row r="215" spans="1:18" x14ac:dyDescent="0.25">
      <c r="A215" s="2">
        <v>43585</v>
      </c>
      <c r="B215">
        <v>4190219</v>
      </c>
      <c r="C215" t="s">
        <v>274</v>
      </c>
      <c r="D215" t="s">
        <v>275</v>
      </c>
      <c r="E215" t="s">
        <v>63</v>
      </c>
      <c r="H215" t="s">
        <v>276</v>
      </c>
      <c r="J215" t="s">
        <v>277</v>
      </c>
      <c r="M215" t="s">
        <v>278</v>
      </c>
      <c r="O215" t="s">
        <v>25</v>
      </c>
      <c r="P215" s="4">
        <v>0.1</v>
      </c>
      <c r="Q215">
        <v>116.4</v>
      </c>
    </row>
    <row r="216" spans="1:18" x14ac:dyDescent="0.25">
      <c r="A216" s="2">
        <v>43585</v>
      </c>
      <c r="B216">
        <v>4190219</v>
      </c>
      <c r="C216" t="s">
        <v>34</v>
      </c>
      <c r="D216" t="s">
        <v>275</v>
      </c>
      <c r="E216" t="s">
        <v>63</v>
      </c>
      <c r="F216">
        <v>1</v>
      </c>
      <c r="H216" t="s">
        <v>276</v>
      </c>
      <c r="J216" t="s">
        <v>277</v>
      </c>
      <c r="M216" t="s">
        <v>278</v>
      </c>
      <c r="O216" t="s">
        <v>26</v>
      </c>
      <c r="P216" s="3"/>
      <c r="R216">
        <v>44.55</v>
      </c>
    </row>
    <row r="217" spans="1:18" x14ac:dyDescent="0.25">
      <c r="A217" s="2">
        <v>43585</v>
      </c>
      <c r="B217">
        <v>4190219</v>
      </c>
      <c r="C217" t="s">
        <v>27</v>
      </c>
      <c r="D217" t="s">
        <v>275</v>
      </c>
      <c r="E217" t="s">
        <v>63</v>
      </c>
      <c r="F217">
        <v>1</v>
      </c>
      <c r="H217" t="s">
        <v>276</v>
      </c>
      <c r="J217" t="s">
        <v>277</v>
      </c>
      <c r="L217" t="s">
        <v>51</v>
      </c>
      <c r="M217" t="s">
        <v>278</v>
      </c>
      <c r="O217" t="s">
        <v>26</v>
      </c>
      <c r="P217" s="3"/>
      <c r="R217">
        <v>31.36</v>
      </c>
    </row>
    <row r="218" spans="1:18" x14ac:dyDescent="0.25">
      <c r="A218" s="2">
        <v>43585</v>
      </c>
      <c r="B218">
        <v>4190219</v>
      </c>
      <c r="C218">
        <v>706800</v>
      </c>
      <c r="D218" t="s">
        <v>275</v>
      </c>
      <c r="H218" t="s">
        <v>276</v>
      </c>
      <c r="J218" t="s">
        <v>277</v>
      </c>
      <c r="M218" t="s">
        <v>278</v>
      </c>
      <c r="O218" t="s">
        <v>26</v>
      </c>
      <c r="P218" s="3"/>
      <c r="R218">
        <v>29.91</v>
      </c>
    </row>
    <row r="219" spans="1:18" x14ac:dyDescent="0.25">
      <c r="A219" s="2">
        <v>43585</v>
      </c>
      <c r="B219">
        <v>4190220</v>
      </c>
      <c r="C219" t="s">
        <v>171</v>
      </c>
      <c r="D219" t="s">
        <v>279</v>
      </c>
      <c r="E219" t="s">
        <v>280</v>
      </c>
      <c r="G219">
        <v>12159</v>
      </c>
      <c r="H219" t="s">
        <v>174</v>
      </c>
      <c r="J219" t="s">
        <v>281</v>
      </c>
      <c r="K219" t="s">
        <v>282</v>
      </c>
      <c r="L219" t="s">
        <v>283</v>
      </c>
      <c r="M219" t="s">
        <v>147</v>
      </c>
      <c r="O219" t="s">
        <v>25</v>
      </c>
      <c r="P219" s="4">
        <v>0.1</v>
      </c>
      <c r="Q219">
        <v>1512.05</v>
      </c>
    </row>
    <row r="220" spans="1:18" x14ac:dyDescent="0.25">
      <c r="A220" s="2">
        <v>43585</v>
      </c>
      <c r="B220">
        <v>4190220</v>
      </c>
      <c r="C220" t="s">
        <v>34</v>
      </c>
      <c r="D220" t="s">
        <v>279</v>
      </c>
      <c r="E220" t="s">
        <v>21</v>
      </c>
      <c r="F220">
        <v>1</v>
      </c>
      <c r="G220">
        <v>12159</v>
      </c>
      <c r="H220" t="s">
        <v>174</v>
      </c>
      <c r="J220" t="s">
        <v>281</v>
      </c>
      <c r="K220" t="s">
        <v>282</v>
      </c>
      <c r="L220" t="s">
        <v>283</v>
      </c>
      <c r="M220" t="s">
        <v>147</v>
      </c>
      <c r="O220" t="s">
        <v>26</v>
      </c>
      <c r="P220" s="3"/>
      <c r="R220">
        <v>40.5</v>
      </c>
    </row>
    <row r="221" spans="1:18" x14ac:dyDescent="0.25">
      <c r="A221" s="2">
        <v>43585</v>
      </c>
      <c r="B221">
        <v>4190220</v>
      </c>
      <c r="C221" t="s">
        <v>34</v>
      </c>
      <c r="D221" t="s">
        <v>279</v>
      </c>
      <c r="E221" t="s">
        <v>35</v>
      </c>
      <c r="F221">
        <v>7.5</v>
      </c>
      <c r="G221">
        <v>12159</v>
      </c>
      <c r="H221" t="s">
        <v>174</v>
      </c>
      <c r="J221" t="s">
        <v>281</v>
      </c>
      <c r="K221" t="s">
        <v>282</v>
      </c>
      <c r="L221" t="s">
        <v>283</v>
      </c>
      <c r="M221" t="s">
        <v>147</v>
      </c>
      <c r="O221" t="s">
        <v>26</v>
      </c>
      <c r="P221" s="3"/>
      <c r="R221">
        <v>303.75</v>
      </c>
    </row>
    <row r="222" spans="1:18" x14ac:dyDescent="0.25">
      <c r="A222" s="2">
        <v>43585</v>
      </c>
      <c r="B222">
        <v>4190220</v>
      </c>
      <c r="C222" t="s">
        <v>34</v>
      </c>
      <c r="D222" t="s">
        <v>279</v>
      </c>
      <c r="E222" t="s">
        <v>63</v>
      </c>
      <c r="F222">
        <v>7.5</v>
      </c>
      <c r="G222">
        <v>12159</v>
      </c>
      <c r="H222" t="s">
        <v>174</v>
      </c>
      <c r="J222" t="s">
        <v>281</v>
      </c>
      <c r="K222" t="s">
        <v>282</v>
      </c>
      <c r="L222" t="s">
        <v>283</v>
      </c>
      <c r="M222" t="s">
        <v>147</v>
      </c>
      <c r="O222" t="s">
        <v>26</v>
      </c>
      <c r="P222" s="3"/>
      <c r="R222">
        <v>303.75</v>
      </c>
    </row>
    <row r="223" spans="1:18" x14ac:dyDescent="0.25">
      <c r="A223" s="2">
        <v>43585</v>
      </c>
      <c r="B223">
        <v>4190220</v>
      </c>
      <c r="C223" t="s">
        <v>27</v>
      </c>
      <c r="D223" t="s">
        <v>279</v>
      </c>
      <c r="E223" t="s">
        <v>280</v>
      </c>
      <c r="F223">
        <v>2</v>
      </c>
      <c r="G223">
        <v>12159</v>
      </c>
      <c r="H223" t="s">
        <v>174</v>
      </c>
      <c r="J223" t="s">
        <v>281</v>
      </c>
      <c r="K223" t="s">
        <v>282</v>
      </c>
      <c r="L223" t="s">
        <v>283</v>
      </c>
      <c r="M223" t="s">
        <v>147</v>
      </c>
      <c r="O223" t="s">
        <v>26</v>
      </c>
      <c r="P223" s="3"/>
      <c r="R223">
        <v>58</v>
      </c>
    </row>
    <row r="224" spans="1:18" x14ac:dyDescent="0.25">
      <c r="A224" s="2">
        <v>43585</v>
      </c>
      <c r="B224">
        <v>4190220</v>
      </c>
      <c r="C224">
        <v>706800</v>
      </c>
      <c r="D224" t="s">
        <v>279</v>
      </c>
      <c r="G224">
        <v>12159</v>
      </c>
      <c r="H224" t="s">
        <v>174</v>
      </c>
      <c r="J224" t="s">
        <v>281</v>
      </c>
      <c r="K224" t="s">
        <v>282</v>
      </c>
      <c r="L224" t="s">
        <v>283</v>
      </c>
      <c r="M224" t="s">
        <v>147</v>
      </c>
      <c r="O224" t="s">
        <v>26</v>
      </c>
      <c r="P224" s="3"/>
      <c r="R224">
        <v>668.59</v>
      </c>
    </row>
    <row r="225" spans="1:18" x14ac:dyDescent="0.25">
      <c r="A225" s="2">
        <v>43585</v>
      </c>
      <c r="B225">
        <v>4190221</v>
      </c>
      <c r="C225" t="s">
        <v>284</v>
      </c>
      <c r="D225" t="s">
        <v>285</v>
      </c>
      <c r="E225" t="s">
        <v>21</v>
      </c>
      <c r="H225" t="s">
        <v>286</v>
      </c>
      <c r="I225" t="s">
        <v>287</v>
      </c>
      <c r="J225" t="s">
        <v>288</v>
      </c>
      <c r="K225" t="s">
        <v>289</v>
      </c>
      <c r="M225" t="s">
        <v>290</v>
      </c>
      <c r="O225" t="s">
        <v>25</v>
      </c>
      <c r="P225" s="4">
        <v>0.1</v>
      </c>
      <c r="Q225">
        <v>115.01</v>
      </c>
    </row>
    <row r="226" spans="1:18" x14ac:dyDescent="0.25">
      <c r="A226" s="2">
        <v>43585</v>
      </c>
      <c r="B226">
        <v>4190221</v>
      </c>
      <c r="C226" t="s">
        <v>34</v>
      </c>
      <c r="D226" t="s">
        <v>285</v>
      </c>
      <c r="E226" t="s">
        <v>21</v>
      </c>
      <c r="F226">
        <v>1</v>
      </c>
      <c r="H226" t="s">
        <v>286</v>
      </c>
      <c r="I226" t="s">
        <v>287</v>
      </c>
      <c r="J226" t="s">
        <v>288</v>
      </c>
      <c r="K226" t="s">
        <v>289</v>
      </c>
      <c r="M226" t="s">
        <v>290</v>
      </c>
      <c r="O226" t="s">
        <v>26</v>
      </c>
      <c r="P226" s="3"/>
      <c r="R226">
        <v>44.55</v>
      </c>
    </row>
    <row r="227" spans="1:18" x14ac:dyDescent="0.25">
      <c r="A227" s="2">
        <v>43585</v>
      </c>
      <c r="B227">
        <v>4190221</v>
      </c>
      <c r="C227" t="s">
        <v>27</v>
      </c>
      <c r="D227" t="s">
        <v>285</v>
      </c>
      <c r="E227" t="s">
        <v>21</v>
      </c>
      <c r="F227">
        <v>2</v>
      </c>
      <c r="H227" t="s">
        <v>286</v>
      </c>
      <c r="I227" t="s">
        <v>287</v>
      </c>
      <c r="J227" t="s">
        <v>288</v>
      </c>
      <c r="K227" t="s">
        <v>289</v>
      </c>
      <c r="M227" t="s">
        <v>290</v>
      </c>
      <c r="O227" t="s">
        <v>26</v>
      </c>
      <c r="P227" s="3"/>
      <c r="R227">
        <v>60</v>
      </c>
    </row>
    <row r="228" spans="1:18" x14ac:dyDescent="0.25">
      <c r="A228" s="2">
        <v>43585</v>
      </c>
      <c r="B228">
        <v>4190222</v>
      </c>
      <c r="C228" t="s">
        <v>36</v>
      </c>
      <c r="D228" t="s">
        <v>291</v>
      </c>
      <c r="E228" t="s">
        <v>21</v>
      </c>
      <c r="H228" t="s">
        <v>38</v>
      </c>
      <c r="I228" t="s">
        <v>292</v>
      </c>
      <c r="J228" t="s">
        <v>293</v>
      </c>
      <c r="M228" t="s">
        <v>62</v>
      </c>
      <c r="O228" t="s">
        <v>25</v>
      </c>
      <c r="P228" s="4">
        <v>0.1</v>
      </c>
      <c r="Q228">
        <v>83.5</v>
      </c>
    </row>
    <row r="229" spans="1:18" x14ac:dyDescent="0.25">
      <c r="A229" s="2">
        <v>43585</v>
      </c>
      <c r="B229">
        <v>4190222</v>
      </c>
      <c r="C229" t="s">
        <v>34</v>
      </c>
      <c r="D229" t="s">
        <v>291</v>
      </c>
      <c r="E229" t="s">
        <v>21</v>
      </c>
      <c r="F229">
        <v>1</v>
      </c>
      <c r="H229" t="s">
        <v>38</v>
      </c>
      <c r="I229" t="s">
        <v>292</v>
      </c>
      <c r="J229" t="s">
        <v>293</v>
      </c>
      <c r="M229" t="s">
        <v>62</v>
      </c>
      <c r="O229" t="s">
        <v>26</v>
      </c>
      <c r="P229" s="3"/>
      <c r="R229">
        <v>44.55</v>
      </c>
    </row>
    <row r="230" spans="1:18" x14ac:dyDescent="0.25">
      <c r="A230" s="2">
        <v>43585</v>
      </c>
      <c r="B230">
        <v>4190222</v>
      </c>
      <c r="C230" t="s">
        <v>27</v>
      </c>
      <c r="D230" t="s">
        <v>291</v>
      </c>
      <c r="E230" t="s">
        <v>21</v>
      </c>
      <c r="F230">
        <v>1</v>
      </c>
      <c r="H230" t="s">
        <v>38</v>
      </c>
      <c r="I230" t="s">
        <v>292</v>
      </c>
      <c r="J230" t="s">
        <v>293</v>
      </c>
      <c r="M230" t="s">
        <v>62</v>
      </c>
      <c r="O230" t="s">
        <v>26</v>
      </c>
      <c r="P230" s="3"/>
      <c r="R230">
        <v>31.36</v>
      </c>
    </row>
    <row r="231" spans="1:18" x14ac:dyDescent="0.25">
      <c r="A231" s="2">
        <v>43585</v>
      </c>
      <c r="B231">
        <v>4190223</v>
      </c>
      <c r="C231" t="s">
        <v>36</v>
      </c>
      <c r="D231" t="s">
        <v>294</v>
      </c>
      <c r="E231" t="s">
        <v>21</v>
      </c>
      <c r="H231" t="s">
        <v>38</v>
      </c>
      <c r="J231" t="s">
        <v>54</v>
      </c>
      <c r="M231" t="s">
        <v>55</v>
      </c>
      <c r="O231" t="s">
        <v>25</v>
      </c>
      <c r="P231" s="4">
        <v>0.1</v>
      </c>
      <c r="Q231">
        <v>170.15</v>
      </c>
    </row>
    <row r="232" spans="1:18" x14ac:dyDescent="0.25">
      <c r="A232" s="2">
        <v>43585</v>
      </c>
      <c r="B232">
        <v>4190223</v>
      </c>
      <c r="C232" t="s">
        <v>34</v>
      </c>
      <c r="D232" t="s">
        <v>294</v>
      </c>
      <c r="E232" t="s">
        <v>21</v>
      </c>
      <c r="F232">
        <v>1.5</v>
      </c>
      <c r="H232" t="s">
        <v>38</v>
      </c>
      <c r="J232" t="s">
        <v>54</v>
      </c>
      <c r="M232" t="s">
        <v>55</v>
      </c>
      <c r="O232" t="s">
        <v>26</v>
      </c>
      <c r="P232" s="3"/>
      <c r="R232">
        <v>66</v>
      </c>
    </row>
    <row r="233" spans="1:18" x14ac:dyDescent="0.25">
      <c r="A233" s="2">
        <v>43585</v>
      </c>
      <c r="B233">
        <v>4190223</v>
      </c>
      <c r="C233" t="s">
        <v>27</v>
      </c>
      <c r="D233" t="s">
        <v>294</v>
      </c>
      <c r="E233" t="s">
        <v>21</v>
      </c>
      <c r="F233">
        <v>1</v>
      </c>
      <c r="H233" t="s">
        <v>38</v>
      </c>
      <c r="J233" t="s">
        <v>54</v>
      </c>
      <c r="M233" t="s">
        <v>55</v>
      </c>
      <c r="O233" t="s">
        <v>26</v>
      </c>
      <c r="P233" s="3"/>
      <c r="R233">
        <v>32.04</v>
      </c>
    </row>
    <row r="234" spans="1:18" x14ac:dyDescent="0.25">
      <c r="A234" s="2">
        <v>43585</v>
      </c>
      <c r="B234">
        <v>4190223</v>
      </c>
      <c r="C234">
        <v>706800</v>
      </c>
      <c r="D234" t="s">
        <v>294</v>
      </c>
      <c r="H234" t="s">
        <v>38</v>
      </c>
      <c r="J234" t="s">
        <v>54</v>
      </c>
      <c r="M234" t="s">
        <v>55</v>
      </c>
      <c r="O234" t="s">
        <v>26</v>
      </c>
      <c r="P234" s="3"/>
      <c r="R234">
        <v>56.64</v>
      </c>
    </row>
    <row r="235" spans="1:18" x14ac:dyDescent="0.25">
      <c r="A235" s="2">
        <v>43585</v>
      </c>
      <c r="B235">
        <v>4190224</v>
      </c>
      <c r="C235" t="s">
        <v>204</v>
      </c>
      <c r="D235" t="s">
        <v>295</v>
      </c>
      <c r="E235" t="s">
        <v>44</v>
      </c>
      <c r="G235">
        <v>12218</v>
      </c>
      <c r="H235" t="s">
        <v>212</v>
      </c>
      <c r="I235" t="s">
        <v>296</v>
      </c>
      <c r="J235" t="s">
        <v>297</v>
      </c>
      <c r="M235" t="s">
        <v>215</v>
      </c>
      <c r="O235" t="s">
        <v>25</v>
      </c>
      <c r="P235" s="4">
        <v>0.1</v>
      </c>
      <c r="Q235">
        <v>258.43</v>
      </c>
    </row>
    <row r="236" spans="1:18" x14ac:dyDescent="0.25">
      <c r="A236" s="2">
        <v>43585</v>
      </c>
      <c r="B236">
        <v>4190224</v>
      </c>
      <c r="C236" t="s">
        <v>34</v>
      </c>
      <c r="D236" t="s">
        <v>295</v>
      </c>
      <c r="E236" t="s">
        <v>44</v>
      </c>
      <c r="F236">
        <v>4</v>
      </c>
      <c r="G236">
        <v>12218</v>
      </c>
      <c r="H236" t="s">
        <v>212</v>
      </c>
      <c r="I236" t="s">
        <v>296</v>
      </c>
      <c r="J236" t="s">
        <v>297</v>
      </c>
      <c r="M236" t="s">
        <v>215</v>
      </c>
      <c r="O236" t="s">
        <v>26</v>
      </c>
      <c r="P236" s="3"/>
      <c r="R236">
        <v>166</v>
      </c>
    </row>
    <row r="237" spans="1:18" x14ac:dyDescent="0.25">
      <c r="A237" s="2">
        <v>43585</v>
      </c>
      <c r="B237">
        <v>4190224</v>
      </c>
      <c r="C237" t="s">
        <v>27</v>
      </c>
      <c r="D237" t="s">
        <v>295</v>
      </c>
      <c r="E237" t="s">
        <v>44</v>
      </c>
      <c r="F237">
        <v>1</v>
      </c>
      <c r="G237">
        <v>12218</v>
      </c>
      <c r="H237" t="s">
        <v>212</v>
      </c>
      <c r="I237" t="s">
        <v>296</v>
      </c>
      <c r="J237" t="s">
        <v>297</v>
      </c>
      <c r="M237" t="s">
        <v>215</v>
      </c>
      <c r="O237" t="s">
        <v>26</v>
      </c>
      <c r="P237" s="3"/>
      <c r="R237">
        <v>30</v>
      </c>
    </row>
    <row r="238" spans="1:18" x14ac:dyDescent="0.25">
      <c r="A238" s="2">
        <v>43585</v>
      </c>
      <c r="B238">
        <v>4190224</v>
      </c>
      <c r="C238">
        <v>706800</v>
      </c>
      <c r="D238" t="s">
        <v>295</v>
      </c>
      <c r="G238">
        <v>12218</v>
      </c>
      <c r="H238" t="s">
        <v>212</v>
      </c>
      <c r="I238" t="s">
        <v>296</v>
      </c>
      <c r="J238" t="s">
        <v>297</v>
      </c>
      <c r="M238" t="s">
        <v>215</v>
      </c>
      <c r="O238" t="s">
        <v>26</v>
      </c>
      <c r="P238" s="3"/>
      <c r="R238">
        <v>38.94</v>
      </c>
    </row>
    <row r="239" spans="1:18" x14ac:dyDescent="0.25">
      <c r="A239" s="2">
        <v>43585</v>
      </c>
      <c r="B239">
        <v>4190225</v>
      </c>
      <c r="C239" t="s">
        <v>298</v>
      </c>
      <c r="D239" t="s">
        <v>299</v>
      </c>
      <c r="E239" t="s">
        <v>53</v>
      </c>
      <c r="G239">
        <v>12197</v>
      </c>
      <c r="H239" t="s">
        <v>300</v>
      </c>
      <c r="J239" t="s">
        <v>301</v>
      </c>
      <c r="M239" t="s">
        <v>302</v>
      </c>
      <c r="O239" t="s">
        <v>25</v>
      </c>
      <c r="P239" s="4">
        <v>0.1</v>
      </c>
      <c r="Q239">
        <v>1064.95</v>
      </c>
    </row>
    <row r="240" spans="1:18" x14ac:dyDescent="0.25">
      <c r="A240" s="2">
        <v>43585</v>
      </c>
      <c r="B240">
        <v>4190225</v>
      </c>
      <c r="C240" t="s">
        <v>34</v>
      </c>
      <c r="D240" t="s">
        <v>299</v>
      </c>
      <c r="E240" t="s">
        <v>21</v>
      </c>
      <c r="F240">
        <v>1</v>
      </c>
      <c r="G240">
        <v>12197</v>
      </c>
      <c r="H240" t="s">
        <v>300</v>
      </c>
      <c r="J240" t="s">
        <v>301</v>
      </c>
      <c r="M240" t="s">
        <v>302</v>
      </c>
      <c r="O240" t="s">
        <v>26</v>
      </c>
      <c r="P240" s="3"/>
      <c r="R240">
        <v>40</v>
      </c>
    </row>
    <row r="241" spans="1:18" x14ac:dyDescent="0.25">
      <c r="A241" s="2">
        <v>43585</v>
      </c>
      <c r="B241">
        <v>4190225</v>
      </c>
      <c r="C241" t="s">
        <v>34</v>
      </c>
      <c r="D241" t="s">
        <v>299</v>
      </c>
      <c r="E241" t="s">
        <v>44</v>
      </c>
      <c r="F241">
        <v>13</v>
      </c>
      <c r="G241">
        <v>12197</v>
      </c>
      <c r="H241" t="s">
        <v>300</v>
      </c>
      <c r="J241" t="s">
        <v>301</v>
      </c>
      <c r="M241" t="s">
        <v>302</v>
      </c>
      <c r="O241" t="s">
        <v>26</v>
      </c>
      <c r="P241" s="3"/>
      <c r="R241">
        <v>520</v>
      </c>
    </row>
    <row r="242" spans="1:18" x14ac:dyDescent="0.25">
      <c r="A242" s="2">
        <v>43585</v>
      </c>
      <c r="B242">
        <v>4190225</v>
      </c>
      <c r="C242" t="s">
        <v>27</v>
      </c>
      <c r="D242" t="s">
        <v>299</v>
      </c>
      <c r="E242" t="s">
        <v>53</v>
      </c>
      <c r="F242">
        <v>2</v>
      </c>
      <c r="G242">
        <v>12197</v>
      </c>
      <c r="H242" t="s">
        <v>300</v>
      </c>
      <c r="J242" t="s">
        <v>301</v>
      </c>
      <c r="M242" t="s">
        <v>302</v>
      </c>
      <c r="O242" t="s">
        <v>26</v>
      </c>
      <c r="P242" s="3"/>
      <c r="R242">
        <v>58</v>
      </c>
    </row>
    <row r="243" spans="1:18" x14ac:dyDescent="0.25">
      <c r="A243" s="2">
        <v>43585</v>
      </c>
      <c r="B243">
        <v>4190225</v>
      </c>
      <c r="C243">
        <v>706800</v>
      </c>
      <c r="D243" t="s">
        <v>299</v>
      </c>
      <c r="G243">
        <v>12197</v>
      </c>
      <c r="H243" t="s">
        <v>300</v>
      </c>
      <c r="J243" t="s">
        <v>301</v>
      </c>
      <c r="M243" t="s">
        <v>302</v>
      </c>
      <c r="O243" t="s">
        <v>26</v>
      </c>
      <c r="P243" s="3"/>
      <c r="R243">
        <v>350.14</v>
      </c>
    </row>
    <row r="244" spans="1:18" x14ac:dyDescent="0.25">
      <c r="A244" s="2">
        <v>43585</v>
      </c>
      <c r="B244">
        <v>4190226</v>
      </c>
      <c r="C244" t="s">
        <v>303</v>
      </c>
      <c r="D244" t="s">
        <v>304</v>
      </c>
      <c r="E244" t="s">
        <v>305</v>
      </c>
      <c r="G244">
        <v>12264</v>
      </c>
      <c r="H244" t="s">
        <v>306</v>
      </c>
      <c r="J244" t="s">
        <v>307</v>
      </c>
      <c r="M244" t="s">
        <v>308</v>
      </c>
      <c r="O244" t="s">
        <v>25</v>
      </c>
      <c r="P244" s="4">
        <v>0.1</v>
      </c>
      <c r="Q244">
        <v>1000</v>
      </c>
    </row>
    <row r="245" spans="1:18" x14ac:dyDescent="0.25">
      <c r="A245" s="2">
        <v>43585</v>
      </c>
      <c r="B245">
        <v>4190226</v>
      </c>
      <c r="C245" t="s">
        <v>34</v>
      </c>
      <c r="D245" t="s">
        <v>304</v>
      </c>
      <c r="E245" t="s">
        <v>94</v>
      </c>
      <c r="F245">
        <v>4</v>
      </c>
      <c r="G245">
        <v>12264</v>
      </c>
      <c r="H245" t="s">
        <v>306</v>
      </c>
      <c r="J245" t="s">
        <v>307</v>
      </c>
      <c r="M245" t="s">
        <v>308</v>
      </c>
      <c r="O245" t="s">
        <v>26</v>
      </c>
      <c r="P245" s="3"/>
      <c r="R245">
        <v>164</v>
      </c>
    </row>
    <row r="246" spans="1:18" x14ac:dyDescent="0.25">
      <c r="A246" s="2">
        <v>43585</v>
      </c>
      <c r="B246">
        <v>4190226</v>
      </c>
      <c r="C246" t="s">
        <v>34</v>
      </c>
      <c r="D246" t="s">
        <v>304</v>
      </c>
      <c r="E246" t="s">
        <v>89</v>
      </c>
      <c r="F246">
        <v>1</v>
      </c>
      <c r="G246">
        <v>12264</v>
      </c>
      <c r="H246" t="s">
        <v>306</v>
      </c>
      <c r="J246" t="s">
        <v>307</v>
      </c>
      <c r="M246" t="s">
        <v>308</v>
      </c>
      <c r="O246" t="s">
        <v>26</v>
      </c>
      <c r="P246" s="3"/>
      <c r="R246">
        <v>41</v>
      </c>
    </row>
    <row r="247" spans="1:18" x14ac:dyDescent="0.25">
      <c r="A247" s="2">
        <v>43585</v>
      </c>
      <c r="B247">
        <v>4190226</v>
      </c>
      <c r="C247" t="s">
        <v>27</v>
      </c>
      <c r="D247" t="s">
        <v>304</v>
      </c>
      <c r="E247" t="s">
        <v>305</v>
      </c>
      <c r="F247">
        <v>1</v>
      </c>
      <c r="G247">
        <v>12264</v>
      </c>
      <c r="H247" t="s">
        <v>306</v>
      </c>
      <c r="J247" t="s">
        <v>307</v>
      </c>
      <c r="M247" t="s">
        <v>308</v>
      </c>
      <c r="O247" t="s">
        <v>26</v>
      </c>
      <c r="P247" s="3"/>
      <c r="R247">
        <v>30</v>
      </c>
    </row>
    <row r="248" spans="1:18" x14ac:dyDescent="0.25">
      <c r="A248" s="2">
        <v>43585</v>
      </c>
      <c r="B248">
        <v>4190226</v>
      </c>
      <c r="C248">
        <v>706800</v>
      </c>
      <c r="D248" t="s">
        <v>304</v>
      </c>
      <c r="G248">
        <v>12264</v>
      </c>
      <c r="H248" t="s">
        <v>306</v>
      </c>
      <c r="J248" t="s">
        <v>307</v>
      </c>
      <c r="M248" t="s">
        <v>308</v>
      </c>
      <c r="O248" t="s">
        <v>26</v>
      </c>
      <c r="P248" s="3"/>
      <c r="R248">
        <v>674.09</v>
      </c>
    </row>
    <row r="249" spans="1:18" x14ac:dyDescent="0.25">
      <c r="A249" s="2">
        <v>43585</v>
      </c>
      <c r="B249">
        <v>4190236</v>
      </c>
      <c r="C249" t="s">
        <v>184</v>
      </c>
      <c r="D249" t="s">
        <v>309</v>
      </c>
      <c r="E249" t="s">
        <v>44</v>
      </c>
      <c r="H249" t="s">
        <v>186</v>
      </c>
      <c r="J249" t="s">
        <v>187</v>
      </c>
      <c r="M249" t="s">
        <v>188</v>
      </c>
      <c r="O249" t="s">
        <v>25</v>
      </c>
      <c r="P249" s="4">
        <v>0.2</v>
      </c>
      <c r="Q249">
        <v>89.46</v>
      </c>
    </row>
    <row r="250" spans="1:18" x14ac:dyDescent="0.25">
      <c r="A250" s="2">
        <v>43585</v>
      </c>
      <c r="B250">
        <v>4190236</v>
      </c>
      <c r="C250" t="s">
        <v>135</v>
      </c>
      <c r="D250" t="s">
        <v>309</v>
      </c>
      <c r="E250" t="s">
        <v>44</v>
      </c>
      <c r="F250">
        <v>1</v>
      </c>
      <c r="H250" t="s">
        <v>186</v>
      </c>
      <c r="J250" t="s">
        <v>187</v>
      </c>
      <c r="M250" t="s">
        <v>188</v>
      </c>
      <c r="O250" t="s">
        <v>26</v>
      </c>
      <c r="P250" s="3"/>
      <c r="R250">
        <v>44.55</v>
      </c>
    </row>
    <row r="251" spans="1:18" x14ac:dyDescent="0.25">
      <c r="A251" s="2">
        <v>43585</v>
      </c>
      <c r="B251">
        <v>4190236</v>
      </c>
      <c r="C251" t="s">
        <v>116</v>
      </c>
      <c r="D251" t="s">
        <v>309</v>
      </c>
      <c r="E251" t="s">
        <v>44</v>
      </c>
      <c r="F251">
        <v>1</v>
      </c>
      <c r="H251" t="s">
        <v>186</v>
      </c>
      <c r="J251" t="s">
        <v>187</v>
      </c>
      <c r="M251" t="s">
        <v>188</v>
      </c>
      <c r="O251" t="s">
        <v>26</v>
      </c>
      <c r="P251" s="3"/>
      <c r="R251">
        <v>30</v>
      </c>
    </row>
    <row r="252" spans="1:18" x14ac:dyDescent="0.25">
      <c r="A252" s="2">
        <v>43585</v>
      </c>
      <c r="B252">
        <v>4190237</v>
      </c>
      <c r="C252" t="s">
        <v>284</v>
      </c>
      <c r="D252" t="s">
        <v>310</v>
      </c>
      <c r="E252" t="s">
        <v>21</v>
      </c>
      <c r="H252" t="s">
        <v>286</v>
      </c>
      <c r="I252" t="s">
        <v>311</v>
      </c>
      <c r="J252" t="s">
        <v>312</v>
      </c>
      <c r="K252" t="s">
        <v>313</v>
      </c>
      <c r="L252" t="s">
        <v>314</v>
      </c>
      <c r="M252" t="s">
        <v>290</v>
      </c>
      <c r="O252" t="s">
        <v>25</v>
      </c>
      <c r="P252" s="4">
        <v>0.1</v>
      </c>
      <c r="Q252">
        <v>82.01</v>
      </c>
    </row>
    <row r="253" spans="1:18" x14ac:dyDescent="0.25">
      <c r="A253" s="2">
        <v>43585</v>
      </c>
      <c r="B253">
        <v>4190237</v>
      </c>
      <c r="C253" t="s">
        <v>34</v>
      </c>
      <c r="D253" t="s">
        <v>310</v>
      </c>
      <c r="E253" t="s">
        <v>21</v>
      </c>
      <c r="F253">
        <v>1</v>
      </c>
      <c r="H253" t="s">
        <v>286</v>
      </c>
      <c r="I253" t="s">
        <v>311</v>
      </c>
      <c r="J253" t="s">
        <v>312</v>
      </c>
      <c r="K253" t="s">
        <v>313</v>
      </c>
      <c r="L253" t="s">
        <v>314</v>
      </c>
      <c r="M253" t="s">
        <v>290</v>
      </c>
      <c r="O253" t="s">
        <v>26</v>
      </c>
      <c r="P253" s="3"/>
      <c r="R253">
        <v>44.55</v>
      </c>
    </row>
    <row r="254" spans="1:18" x14ac:dyDescent="0.25">
      <c r="A254" s="2">
        <v>43585</v>
      </c>
      <c r="B254">
        <v>4190237</v>
      </c>
      <c r="C254" t="s">
        <v>27</v>
      </c>
      <c r="D254" t="s">
        <v>310</v>
      </c>
      <c r="E254" t="s">
        <v>21</v>
      </c>
      <c r="F254">
        <v>1</v>
      </c>
      <c r="H254" t="s">
        <v>286</v>
      </c>
      <c r="I254" t="s">
        <v>311</v>
      </c>
      <c r="J254" t="s">
        <v>312</v>
      </c>
      <c r="K254" t="s">
        <v>313</v>
      </c>
      <c r="L254" t="s">
        <v>314</v>
      </c>
      <c r="M254" t="s">
        <v>290</v>
      </c>
      <c r="O254" t="s">
        <v>26</v>
      </c>
      <c r="P254" s="3"/>
      <c r="R254">
        <v>30</v>
      </c>
    </row>
    <row r="255" spans="1:18" x14ac:dyDescent="0.25">
      <c r="A255" s="2">
        <v>43585</v>
      </c>
      <c r="B255">
        <v>4190238</v>
      </c>
      <c r="C255" t="s">
        <v>284</v>
      </c>
      <c r="D255" t="s">
        <v>315</v>
      </c>
      <c r="E255" t="s">
        <v>21</v>
      </c>
      <c r="H255" t="s">
        <v>286</v>
      </c>
      <c r="J255" t="s">
        <v>316</v>
      </c>
      <c r="K255" t="s">
        <v>317</v>
      </c>
      <c r="L255" t="s">
        <v>318</v>
      </c>
      <c r="M255" t="s">
        <v>290</v>
      </c>
      <c r="O255" t="s">
        <v>25</v>
      </c>
      <c r="P255" s="4">
        <v>0.1</v>
      </c>
      <c r="Q255">
        <v>120.45</v>
      </c>
    </row>
    <row r="256" spans="1:18" x14ac:dyDescent="0.25">
      <c r="A256" s="2">
        <v>43585</v>
      </c>
      <c r="B256">
        <v>4190238</v>
      </c>
      <c r="C256" t="s">
        <v>34</v>
      </c>
      <c r="D256" t="s">
        <v>315</v>
      </c>
      <c r="E256" t="s">
        <v>21</v>
      </c>
      <c r="F256">
        <v>1.5</v>
      </c>
      <c r="H256" t="s">
        <v>286</v>
      </c>
      <c r="J256" t="s">
        <v>316</v>
      </c>
      <c r="K256" t="s">
        <v>317</v>
      </c>
      <c r="L256" t="s">
        <v>318</v>
      </c>
      <c r="M256" t="s">
        <v>290</v>
      </c>
      <c r="O256" t="s">
        <v>26</v>
      </c>
      <c r="P256" s="3"/>
      <c r="R256">
        <v>66</v>
      </c>
    </row>
    <row r="257" spans="1:19" x14ac:dyDescent="0.25">
      <c r="A257" s="2">
        <v>43585</v>
      </c>
      <c r="B257">
        <v>4190238</v>
      </c>
      <c r="C257" t="s">
        <v>27</v>
      </c>
      <c r="D257" t="s">
        <v>315</v>
      </c>
      <c r="E257" t="s">
        <v>21</v>
      </c>
      <c r="F257">
        <v>1</v>
      </c>
      <c r="H257" t="s">
        <v>286</v>
      </c>
      <c r="J257" t="s">
        <v>316</v>
      </c>
      <c r="K257" t="s">
        <v>317</v>
      </c>
      <c r="L257" t="s">
        <v>318</v>
      </c>
      <c r="M257" t="s">
        <v>290</v>
      </c>
      <c r="O257" t="s">
        <v>26</v>
      </c>
      <c r="P257" s="3"/>
      <c r="R257">
        <v>43.5</v>
      </c>
    </row>
    <row r="258" spans="1:19" x14ac:dyDescent="0.25">
      <c r="A258" s="2">
        <v>43585</v>
      </c>
      <c r="B258">
        <v>4190239</v>
      </c>
      <c r="C258" t="s">
        <v>319</v>
      </c>
      <c r="D258" t="s">
        <v>320</v>
      </c>
      <c r="E258" t="s">
        <v>94</v>
      </c>
      <c r="G258">
        <v>12261</v>
      </c>
      <c r="H258" t="s">
        <v>321</v>
      </c>
      <c r="J258" t="s">
        <v>322</v>
      </c>
      <c r="M258" t="s">
        <v>323</v>
      </c>
      <c r="N258" t="s">
        <v>324</v>
      </c>
      <c r="O258" t="s">
        <v>25</v>
      </c>
      <c r="P258" s="3" t="s">
        <v>342</v>
      </c>
      <c r="Q258">
        <v>6978.26</v>
      </c>
    </row>
    <row r="259" spans="1:19" x14ac:dyDescent="0.25">
      <c r="A259" s="2">
        <v>43585</v>
      </c>
      <c r="B259">
        <v>4190239</v>
      </c>
      <c r="C259" t="s">
        <v>111</v>
      </c>
      <c r="D259" t="s">
        <v>320</v>
      </c>
      <c r="E259" t="s">
        <v>94</v>
      </c>
      <c r="F259">
        <v>20</v>
      </c>
      <c r="G259">
        <v>12261</v>
      </c>
      <c r="H259" t="s">
        <v>321</v>
      </c>
      <c r="J259" t="s">
        <v>322</v>
      </c>
      <c r="M259" t="s">
        <v>323</v>
      </c>
      <c r="N259" t="s">
        <v>324</v>
      </c>
      <c r="O259" t="s">
        <v>26</v>
      </c>
      <c r="P259" s="3"/>
      <c r="R259">
        <v>792</v>
      </c>
    </row>
    <row r="260" spans="1:19" x14ac:dyDescent="0.25">
      <c r="A260" s="2">
        <v>43585</v>
      </c>
      <c r="B260">
        <v>4190239</v>
      </c>
      <c r="C260" t="s">
        <v>112</v>
      </c>
      <c r="D260" t="s">
        <v>320</v>
      </c>
      <c r="E260" t="s">
        <v>94</v>
      </c>
      <c r="F260">
        <v>2</v>
      </c>
      <c r="G260">
        <v>12261</v>
      </c>
      <c r="H260" t="s">
        <v>321</v>
      </c>
      <c r="J260" t="s">
        <v>322</v>
      </c>
      <c r="M260" t="s">
        <v>323</v>
      </c>
      <c r="N260" t="s">
        <v>324</v>
      </c>
      <c r="O260" t="s">
        <v>26</v>
      </c>
      <c r="P260" s="3"/>
      <c r="R260">
        <v>58</v>
      </c>
    </row>
    <row r="261" spans="1:19" x14ac:dyDescent="0.25">
      <c r="A261" s="2">
        <v>43585</v>
      </c>
      <c r="B261">
        <v>4190239</v>
      </c>
      <c r="C261" t="s">
        <v>113</v>
      </c>
      <c r="D261" t="s">
        <v>320</v>
      </c>
      <c r="G261">
        <v>12261</v>
      </c>
      <c r="H261" t="s">
        <v>321</v>
      </c>
      <c r="J261" t="s">
        <v>322</v>
      </c>
      <c r="M261" t="s">
        <v>323</v>
      </c>
      <c r="N261" t="s">
        <v>324</v>
      </c>
      <c r="O261" t="s">
        <v>26</v>
      </c>
      <c r="P261" s="3"/>
      <c r="R261">
        <v>5764.46</v>
      </c>
    </row>
    <row r="262" spans="1:19" x14ac:dyDescent="0.25">
      <c r="A262" s="2">
        <v>43585</v>
      </c>
      <c r="B262">
        <v>4190240</v>
      </c>
      <c r="C262" t="s">
        <v>325</v>
      </c>
      <c r="D262" t="s">
        <v>326</v>
      </c>
      <c r="E262" t="s">
        <v>21</v>
      </c>
      <c r="H262" t="s">
        <v>327</v>
      </c>
      <c r="J262" t="s">
        <v>328</v>
      </c>
      <c r="L262" t="s">
        <v>329</v>
      </c>
      <c r="M262" t="s">
        <v>330</v>
      </c>
      <c r="O262" t="s">
        <v>25</v>
      </c>
      <c r="P262" s="4">
        <v>0.1</v>
      </c>
      <c r="Q262">
        <v>148.01</v>
      </c>
    </row>
    <row r="263" spans="1:19" x14ac:dyDescent="0.25">
      <c r="A263" s="2">
        <v>43585</v>
      </c>
      <c r="B263">
        <v>4190240</v>
      </c>
      <c r="C263" t="s">
        <v>34</v>
      </c>
      <c r="D263" t="s">
        <v>326</v>
      </c>
      <c r="E263" t="s">
        <v>21</v>
      </c>
      <c r="F263">
        <v>1</v>
      </c>
      <c r="H263" t="s">
        <v>327</v>
      </c>
      <c r="J263" t="s">
        <v>328</v>
      </c>
      <c r="L263" t="s">
        <v>329</v>
      </c>
      <c r="M263" t="s">
        <v>330</v>
      </c>
      <c r="O263" t="s">
        <v>26</v>
      </c>
      <c r="P263" s="3"/>
      <c r="R263">
        <v>44.55</v>
      </c>
    </row>
    <row r="264" spans="1:19" x14ac:dyDescent="0.25">
      <c r="A264" s="2">
        <v>43585</v>
      </c>
      <c r="B264">
        <v>4190240</v>
      </c>
      <c r="C264" t="s">
        <v>27</v>
      </c>
      <c r="D264" t="s">
        <v>326</v>
      </c>
      <c r="E264" t="s">
        <v>21</v>
      </c>
      <c r="F264">
        <v>1</v>
      </c>
      <c r="H264" t="s">
        <v>327</v>
      </c>
      <c r="J264" t="s">
        <v>328</v>
      </c>
      <c r="L264" t="s">
        <v>329</v>
      </c>
      <c r="M264" t="s">
        <v>330</v>
      </c>
      <c r="O264" t="s">
        <v>26</v>
      </c>
      <c r="P264" s="3"/>
      <c r="R264">
        <v>30</v>
      </c>
    </row>
    <row r="265" spans="1:19" x14ac:dyDescent="0.25">
      <c r="A265" s="2">
        <v>43585</v>
      </c>
      <c r="B265">
        <v>4190240</v>
      </c>
      <c r="C265">
        <v>706800</v>
      </c>
      <c r="D265" t="s">
        <v>326</v>
      </c>
      <c r="H265" t="s">
        <v>327</v>
      </c>
      <c r="J265" t="s">
        <v>328</v>
      </c>
      <c r="L265" t="s">
        <v>329</v>
      </c>
      <c r="M265" t="s">
        <v>330</v>
      </c>
      <c r="O265" t="s">
        <v>26</v>
      </c>
      <c r="P265" s="3"/>
      <c r="R265">
        <v>60</v>
      </c>
    </row>
    <row r="266" spans="1:19" x14ac:dyDescent="0.25">
      <c r="A266" s="2">
        <v>43585</v>
      </c>
      <c r="B266">
        <v>4190241</v>
      </c>
      <c r="C266" t="s">
        <v>284</v>
      </c>
      <c r="D266" t="s">
        <v>331</v>
      </c>
      <c r="E266" t="s">
        <v>21</v>
      </c>
      <c r="H266" t="s">
        <v>286</v>
      </c>
      <c r="I266" t="s">
        <v>311</v>
      </c>
      <c r="J266" t="s">
        <v>332</v>
      </c>
      <c r="K266" t="s">
        <v>333</v>
      </c>
      <c r="M266" t="s">
        <v>290</v>
      </c>
      <c r="O266" t="s">
        <v>25</v>
      </c>
      <c r="P266" s="4">
        <v>0.1</v>
      </c>
      <c r="Q266">
        <v>82.01</v>
      </c>
    </row>
    <row r="267" spans="1:19" x14ac:dyDescent="0.25">
      <c r="A267" s="2">
        <v>43585</v>
      </c>
      <c r="B267">
        <v>4190241</v>
      </c>
      <c r="C267" t="s">
        <v>34</v>
      </c>
      <c r="D267" t="s">
        <v>331</v>
      </c>
      <c r="E267" t="s">
        <v>21</v>
      </c>
      <c r="F267">
        <v>1</v>
      </c>
      <c r="H267" t="s">
        <v>286</v>
      </c>
      <c r="I267" t="s">
        <v>311</v>
      </c>
      <c r="J267" t="s">
        <v>332</v>
      </c>
      <c r="K267" t="s">
        <v>333</v>
      </c>
      <c r="M267" t="s">
        <v>290</v>
      </c>
      <c r="O267" t="s">
        <v>26</v>
      </c>
      <c r="P267" s="3"/>
      <c r="R267">
        <v>44.55</v>
      </c>
    </row>
    <row r="268" spans="1:19" x14ac:dyDescent="0.25">
      <c r="A268" s="2">
        <v>43585</v>
      </c>
      <c r="B268">
        <v>4190241</v>
      </c>
      <c r="C268" t="s">
        <v>27</v>
      </c>
      <c r="D268" t="s">
        <v>331</v>
      </c>
      <c r="E268" t="s">
        <v>21</v>
      </c>
      <c r="F268">
        <v>1</v>
      </c>
      <c r="H268" t="s">
        <v>286</v>
      </c>
      <c r="I268" t="s">
        <v>311</v>
      </c>
      <c r="J268" t="s">
        <v>332</v>
      </c>
      <c r="K268" t="s">
        <v>333</v>
      </c>
      <c r="M268" t="s">
        <v>290</v>
      </c>
      <c r="O268" t="s">
        <v>26</v>
      </c>
      <c r="P268" s="3"/>
      <c r="R268">
        <v>30</v>
      </c>
    </row>
    <row r="269" spans="1:19" x14ac:dyDescent="0.25">
      <c r="A269" s="2">
        <v>43556</v>
      </c>
      <c r="B269">
        <v>5042</v>
      </c>
      <c r="C269" t="s">
        <v>334</v>
      </c>
      <c r="D269" t="s">
        <v>335</v>
      </c>
      <c r="E269" t="s">
        <v>94</v>
      </c>
      <c r="H269" t="s">
        <v>336</v>
      </c>
      <c r="J269" t="s">
        <v>337</v>
      </c>
      <c r="L269" t="s">
        <v>338</v>
      </c>
      <c r="M269" t="s">
        <v>338</v>
      </c>
      <c r="N269" t="s">
        <v>339</v>
      </c>
      <c r="O269" t="s">
        <v>26</v>
      </c>
      <c r="P269" s="4">
        <v>0.1</v>
      </c>
      <c r="Q269">
        <v>80</v>
      </c>
    </row>
    <row r="270" spans="1:19" x14ac:dyDescent="0.25">
      <c r="A270" s="2">
        <v>43556</v>
      </c>
      <c r="B270">
        <v>5042</v>
      </c>
      <c r="C270" t="s">
        <v>104</v>
      </c>
      <c r="D270" t="s">
        <v>125</v>
      </c>
      <c r="E270" t="s">
        <v>94</v>
      </c>
      <c r="F270">
        <v>1</v>
      </c>
      <c r="H270" t="s">
        <v>340</v>
      </c>
      <c r="O270" t="s">
        <v>26</v>
      </c>
      <c r="P270" s="3"/>
      <c r="R270">
        <v>42.73</v>
      </c>
    </row>
    <row r="271" spans="1:19" x14ac:dyDescent="0.25">
      <c r="A271" s="2">
        <v>43556</v>
      </c>
      <c r="B271">
        <v>5042</v>
      </c>
      <c r="C271" t="s">
        <v>27</v>
      </c>
      <c r="D271" t="s">
        <v>125</v>
      </c>
      <c r="E271" t="s">
        <v>94</v>
      </c>
      <c r="F271">
        <v>1</v>
      </c>
      <c r="H271" t="s">
        <v>341</v>
      </c>
      <c r="O271" t="s">
        <v>26</v>
      </c>
      <c r="P271" s="3"/>
      <c r="R271">
        <v>30</v>
      </c>
    </row>
    <row r="272" spans="1:19" x14ac:dyDescent="0.25">
      <c r="A272" s="2">
        <f>SUBTOTAL(109,Tableau1[Jour])</f>
        <v>11765266</v>
      </c>
      <c r="B272">
        <f>SUBTOTAL(109,Tableau1[Pièce])</f>
        <v>1122798822</v>
      </c>
      <c r="C272">
        <f>SUBTOTAL(109,Tableau1[Compte général])</f>
        <v>33215000</v>
      </c>
      <c r="D272">
        <f>SUBTOTAL(109,Tableau1[N° de DI])</f>
        <v>0</v>
      </c>
      <c r="E272">
        <f>SUBTOTAL(109,Tableau1[Tech])</f>
        <v>0</v>
      </c>
      <c r="F272">
        <f>SUBTOTAL(109,Tableau1[Temp])</f>
        <v>559.5</v>
      </c>
      <c r="G272">
        <f>SUBTOTAL(109,Tableau1[N° de DV])</f>
        <v>2170121</v>
      </c>
      <c r="H272">
        <f>SUBTOTAL(109,Tableau1[Libellé])</f>
        <v>0</v>
      </c>
      <c r="I272">
        <f>SUBTOTAL(109,Tableau1[Résidence])</f>
        <v>396</v>
      </c>
      <c r="J272">
        <f>SUBTOTAL(109,Tableau1[Adresse])</f>
        <v>0</v>
      </c>
      <c r="K272">
        <f>SUBTOTAL(109,Tableau1[Référence])</f>
        <v>18984811632</v>
      </c>
      <c r="L272">
        <f>SUBTOTAL(109,Tableau1[Origine client])</f>
        <v>0</v>
      </c>
      <c r="M272">
        <f>SUBTOTAL(109,Tableau1[Interlocuteur])</f>
        <v>0</v>
      </c>
      <c r="N272">
        <f>SUBTOTAL(109,Tableau1[CE  CH])</f>
        <v>0</v>
      </c>
      <c r="O272">
        <f>SUBTOTAL(109,Tableau1[Documents associés])</f>
        <v>0</v>
      </c>
      <c r="P272">
        <f>SUBTOTAL(101,Tableau1[TVA])</f>
        <v>0.11612903225806441</v>
      </c>
      <c r="Q272">
        <f>SUBTOTAL(109,Tableau1[Débit])</f>
        <v>48155.750000000015</v>
      </c>
      <c r="R272">
        <f>SUBTOTAL(109,Tableau1[Crédit])</f>
        <v>43867.750000000022</v>
      </c>
      <c r="S272">
        <f>SUBTOTAL(109,Tableau1[Lettrage])</f>
        <v>0</v>
      </c>
    </row>
    <row r="275" spans="17:18" x14ac:dyDescent="0.25">
      <c r="Q275">
        <v>60147.01</v>
      </c>
      <c r="R275">
        <v>54799.51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JoDan</cp:lastModifiedBy>
  <dcterms:created xsi:type="dcterms:W3CDTF">2019-07-13T17:36:25Z</dcterms:created>
  <dcterms:modified xsi:type="dcterms:W3CDTF">2019-07-14T17:32:16Z</dcterms:modified>
</cp:coreProperties>
</file>