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4F7925A-7F38-408C-97F1-E0EAC4BCC426}" xr6:coauthVersionLast="41" xr6:coauthVersionMax="41" xr10:uidLastSave="{00000000-0000-0000-0000-000000000000}"/>
  <bookViews>
    <workbookView xWindow="-120" yWindow="-120" windowWidth="29040" windowHeight="15840" xr2:uid="{9DACE7FC-541E-4DB4-854B-227B1D90EC8C}"/>
  </bookViews>
  <sheets>
    <sheet name="Calendrier" sheetId="2" r:id="rId1"/>
    <sheet name="Paramètres" sheetId="1" r:id="rId2"/>
  </sheets>
  <definedNames>
    <definedName name="an">Paramètres!$I$1</definedName>
    <definedName name="ansuiv">Paramètres!$I$15</definedName>
    <definedName name="datepaques">Paramètres!$I$3</definedName>
    <definedName name="datepaques1">Paramètres!$I$17</definedName>
    <definedName name="feries">Paramètres!$I$1:$I$28</definedName>
    <definedName name="L_Annee">T_Annee[Année]</definedName>
    <definedName name="L_Mois">T_Période[Mois]</definedName>
    <definedName name="L_Periode">T_Période[Période]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E2" i="2"/>
  <c r="D2" i="2"/>
  <c r="B8" i="2"/>
  <c r="E2" i="1"/>
  <c r="E3" i="1"/>
  <c r="E4" i="1"/>
  <c r="E5" i="1"/>
  <c r="E6" i="1"/>
  <c r="E7" i="1"/>
  <c r="E8" i="1"/>
  <c r="E9" i="1"/>
  <c r="E10" i="1"/>
  <c r="E11" i="1"/>
  <c r="E12" i="1"/>
  <c r="E13" i="1"/>
  <c r="I1" i="1"/>
  <c r="I12" i="1" s="1"/>
  <c r="I14" i="1"/>
  <c r="I13" i="1"/>
  <c r="I11" i="1"/>
  <c r="I10" i="1"/>
  <c r="I6" i="1"/>
  <c r="I3" i="1"/>
  <c r="I9" i="1" s="1"/>
  <c r="I2" i="1"/>
  <c r="I5" i="1" l="1"/>
  <c r="I25" i="1"/>
  <c r="I17" i="1"/>
  <c r="I27" i="1"/>
  <c r="I19" i="1"/>
  <c r="I28" i="1"/>
  <c r="I24" i="1"/>
  <c r="I20" i="1"/>
  <c r="I16" i="1"/>
  <c r="I26" i="1"/>
  <c r="I4" i="1"/>
  <c r="I8" i="1"/>
  <c r="I7" i="1"/>
  <c r="I39" i="2"/>
  <c r="I21" i="1" l="1"/>
  <c r="I23" i="1"/>
  <c r="I22" i="1"/>
  <c r="I18" i="1"/>
  <c r="F3" i="1" l="1"/>
  <c r="F4" i="1"/>
  <c r="F5" i="1"/>
  <c r="F6" i="1"/>
  <c r="F7" i="1"/>
  <c r="F8" i="1"/>
  <c r="F9" i="1"/>
  <c r="F10" i="1"/>
  <c r="F11" i="1"/>
  <c r="F12" i="1"/>
  <c r="F13" i="1"/>
  <c r="F2" i="1"/>
  <c r="H8" i="2" l="1"/>
  <c r="G8" i="2"/>
  <c r="B9" i="2"/>
  <c r="G9" i="2" l="1"/>
  <c r="H9" i="2"/>
  <c r="B10" i="2"/>
  <c r="G10" i="2" l="1"/>
  <c r="H10" i="2"/>
  <c r="B11" i="2"/>
  <c r="G11" i="2" l="1"/>
  <c r="H11" i="2"/>
  <c r="B12" i="2"/>
  <c r="G12" i="2" l="1"/>
  <c r="H12" i="2"/>
  <c r="B13" i="2"/>
  <c r="G13" i="2" l="1"/>
  <c r="H13" i="2"/>
  <c r="B14" i="2"/>
  <c r="G14" i="2" l="1"/>
  <c r="H14" i="2"/>
  <c r="B15" i="2"/>
  <c r="G15" i="2" l="1"/>
  <c r="H15" i="2"/>
  <c r="B16" i="2"/>
  <c r="G16" i="2" l="1"/>
  <c r="H16" i="2"/>
  <c r="B17" i="2"/>
  <c r="G17" i="2" l="1"/>
  <c r="H17" i="2"/>
  <c r="B18" i="2"/>
  <c r="G18" i="2" l="1"/>
  <c r="H18" i="2"/>
  <c r="B19" i="2"/>
  <c r="G19" i="2" l="1"/>
  <c r="H19" i="2"/>
  <c r="B20" i="2"/>
  <c r="G20" i="2" l="1"/>
  <c r="H20" i="2"/>
  <c r="B21" i="2"/>
  <c r="G21" i="2" l="1"/>
  <c r="H21" i="2"/>
  <c r="B22" i="2"/>
  <c r="G22" i="2" l="1"/>
  <c r="H22" i="2"/>
  <c r="B23" i="2"/>
  <c r="G23" i="2" l="1"/>
  <c r="H23" i="2"/>
  <c r="B24" i="2"/>
  <c r="G24" i="2" l="1"/>
  <c r="H24" i="2"/>
  <c r="B25" i="2"/>
  <c r="G25" i="2" l="1"/>
  <c r="H25" i="2"/>
  <c r="B26" i="2"/>
  <c r="G26" i="2" l="1"/>
  <c r="H26" i="2"/>
  <c r="B27" i="2"/>
  <c r="G27" i="2" l="1"/>
  <c r="H27" i="2"/>
  <c r="B28" i="2"/>
  <c r="G28" i="2" l="1"/>
  <c r="H28" i="2"/>
  <c r="B29" i="2"/>
  <c r="G29" i="2" l="1"/>
  <c r="H29" i="2"/>
  <c r="B30" i="2"/>
  <c r="G30" i="2" l="1"/>
  <c r="H30" i="2"/>
  <c r="B31" i="2"/>
  <c r="G31" i="2" l="1"/>
  <c r="H31" i="2"/>
  <c r="B32" i="2"/>
  <c r="G32" i="2" l="1"/>
  <c r="H32" i="2"/>
  <c r="B33" i="2"/>
  <c r="G33" i="2" l="1"/>
  <c r="H33" i="2"/>
  <c r="B34" i="2"/>
  <c r="G34" i="2" l="1"/>
  <c r="H34" i="2"/>
  <c r="B35" i="2"/>
  <c r="G35" i="2" l="1"/>
  <c r="H35" i="2"/>
  <c r="B36" i="2"/>
  <c r="G36" i="2" l="1"/>
  <c r="H36" i="2"/>
  <c r="B37" i="2"/>
  <c r="G37" i="2" l="1"/>
  <c r="H37" i="2"/>
  <c r="B38" i="2"/>
  <c r="G38" i="2" l="1"/>
  <c r="C6" i="2" s="1"/>
  <c r="H38" i="2"/>
  <c r="H39" i="2" s="1"/>
  <c r="G39" i="2" l="1"/>
</calcChain>
</file>

<file path=xl/sharedStrings.xml><?xml version="1.0" encoding="utf-8"?>
<sst xmlns="http://schemas.openxmlformats.org/spreadsheetml/2006/main" count="69" uniqueCount="52">
  <si>
    <t>10</t>
  </si>
  <si>
    <t>11</t>
  </si>
  <si>
    <t>12</t>
  </si>
  <si>
    <t>Année</t>
  </si>
  <si>
    <t>Période</t>
  </si>
  <si>
    <t>Début</t>
  </si>
  <si>
    <t>Fin</t>
  </si>
  <si>
    <t>Nombre total des heures de travail hebdomadaires</t>
  </si>
  <si>
    <t>Heure d'arrivée</t>
  </si>
  <si>
    <t>Début déjeuner</t>
  </si>
  <si>
    <t>Fin déjeuner</t>
  </si>
  <si>
    <t>Heure départ</t>
  </si>
  <si>
    <t>Dates</t>
  </si>
  <si>
    <t>Heures normales</t>
  </si>
  <si>
    <t>Heures supplémentaires</t>
  </si>
  <si>
    <t>Heures travaillées</t>
  </si>
  <si>
    <t>Jours fériés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</si>
  <si>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</si>
  <si>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</si>
  <si>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</si>
  <si>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</si>
  <si>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</si>
  <si>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</si>
  <si>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</si>
  <si>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</si>
  <si>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</si>
  <si>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</si>
  <si>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</si>
  <si>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</si>
  <si>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</si>
  <si>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janvier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</si>
  <si>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</si>
  <si>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</si>
  <si>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</si>
  <si>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</si>
  <si>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</si>
  <si>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</si>
  <si>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</si>
  <si>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</si>
  <si>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</si>
  <si>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février</t>
  </si>
  <si>
    <t>Mois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</si>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</sst>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dddd\,\ mmmm\ dd\,\ yyyy"/>
    <numFmt numFmtId="165" formatCode="[$-F800]dddd\,\ mmmm\ dd\,\ yyyy"/>
    <numFmt numFmtId="166" formatCode="h:mm;@"/>
    <numFmt numFmtId="168" formatCode="d/m;@"/>
  </numFmts>
  <fonts count="10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name val="Segoe UI"/>
      <family val="2"/>
    </font>
    <font>
      <sz val="16"/>
      <color theme="1"/>
      <name val="Segoe UI"/>
      <family val="2"/>
    </font>
    <font>
      <b/>
      <sz val="16"/>
      <color theme="1"/>
      <name val="Segoe UI"/>
      <family val="2"/>
    </font>
    <font>
      <b/>
      <sz val="12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34">
    <xf numFmtId="0" fontId="0" fillId="0" borderId="0" xfId="0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vertical="center"/>
    </xf>
    <xf numFmtId="4" fontId="1" fillId="0" borderId="0" xfId="0" applyNumberFormat="1" applyFont="1" applyAlignment="1">
      <alignment horizontal="center" vertical="center" wrapText="1"/>
    </xf>
    <xf numFmtId="4" fontId="3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vertical="center"/>
    </xf>
    <xf numFmtId="4" fontId="1" fillId="0" borderId="2" xfId="0" applyNumberFormat="1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/>
    </xf>
    <xf numFmtId="0" fontId="8" fillId="3" borderId="1" xfId="1" applyNumberFormat="1" applyFont="1" applyFill="1" applyBorder="1" applyAlignment="1">
      <alignment horizontal="center"/>
    </xf>
    <xf numFmtId="168" fontId="8" fillId="4" borderId="3" xfId="0" applyNumberFormat="1" applyFont="1" applyFill="1" applyBorder="1" applyAlignment="1">
      <alignment horizontal="left" vertical="center"/>
    </xf>
    <xf numFmtId="165" fontId="9" fillId="4" borderId="3" xfId="0" applyNumberFormat="1" applyFont="1" applyFill="1" applyBorder="1" applyAlignment="1">
      <alignment horizontal="left" vertical="center"/>
    </xf>
    <xf numFmtId="168" fontId="8" fillId="4" borderId="4" xfId="0" applyNumberFormat="1" applyFont="1" applyFill="1" applyBorder="1" applyAlignment="1">
      <alignment horizontal="left" vertical="center"/>
    </xf>
    <xf numFmtId="165" fontId="9" fillId="4" borderId="4" xfId="0" applyNumberFormat="1" applyFont="1" applyFill="1" applyBorder="1" applyAlignment="1">
      <alignment horizontal="left" vertical="center"/>
    </xf>
    <xf numFmtId="168" fontId="8" fillId="4" borderId="5" xfId="0" applyNumberFormat="1" applyFont="1" applyFill="1" applyBorder="1" applyAlignment="1">
      <alignment horizontal="left" vertical="center"/>
    </xf>
    <xf numFmtId="165" fontId="9" fillId="4" borderId="5" xfId="0" applyNumberFormat="1" applyFont="1" applyFill="1" applyBorder="1" applyAlignment="1">
      <alignment horizontal="left" vertical="center"/>
    </xf>
    <xf numFmtId="165" fontId="8" fillId="3" borderId="1" xfId="1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9">
    <dxf>
      <numFmt numFmtId="30" formatCode="@"/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d/mm/yyyy"/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5E9512-321D-4B7C-B45F-981518C936F7}" name="T_Annee" displayName="T_Annee" ref="A1:A13" totalsRowShown="0" headerRowDxfId="18" dataDxfId="17">
  <autoFilter ref="A1:A13" xr:uid="{B740C18F-BEC4-4342-95B8-220B07653DAD}">
    <filterColumn colId="0" hiddenButton="1"/>
  </autoFilter>
  <tableColumns count="1">
    <tableColumn id="1" xr3:uid="{B2352593-AB77-43A0-84B2-592AB3F30385}" name="Année" dataDxfId="1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FE1EC6-FC77-4E91-B4BA-B24AF88DD0B6}" name="T_Période" displayName="T_Période" ref="C1:F13" totalsRowShown="0" headerRowDxfId="15">
  <autoFilter ref="C1:F13" xr:uid="{F415E727-FEE1-4367-BE39-6AE1CDBB8870}">
    <filterColumn colId="0" hiddenButton="1"/>
    <filterColumn colId="1" hiddenButton="1"/>
    <filterColumn colId="2" hiddenButton="1"/>
    <filterColumn colId="3" hiddenButton="1"/>
  </autoFilter>
  <tableColumns count="4">
    <tableColumn id="1" xr3:uid="{CE06BCE8-7658-4884-AB4F-57C59EDA588C}" name="Période" dataDxfId="4"/>
    <tableColumn id="4" xr3:uid="{F4BB0AF4-B28E-4D7D-B807-67D21574576E}" name="Mois" dataDxfId="0"/>
    <tableColumn id="2" xr3:uid="{BAA95EA8-CAF4-453B-94C6-5D822895167A}" name="Début" dataDxfId="5">
      <calculatedColumnFormula>DATE(Calendrier!$C$1,C2,21)</calculatedColumnFormula>
    </tableColumn>
    <tableColumn id="3" xr3:uid="{0E7FE8AC-FDD7-4449-A5E9-A1004BF6A935}" name="Fin" dataDxfId="14">
      <calculatedColumnFormula>EOMONTH(E2,0)+20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2E348-5212-41FD-9785-BB6D38586EE5}">
  <dimension ref="B1:J39"/>
  <sheetViews>
    <sheetView showGridLines="0" tabSelected="1" topLeftCell="B1" workbookViewId="0">
      <selection activeCell="B1" sqref="B1"/>
    </sheetView>
  </sheetViews>
  <sheetFormatPr baseColWidth="10" defaultRowHeight="16.5" outlineLevelCol="1" x14ac:dyDescent="0.3"/>
  <cols>
    <col min="1" max="1" width="4.625" style="6" customWidth="1"/>
    <col min="2" max="2" width="26.5" style="6" bestFit="1" customWidth="1"/>
    <col min="3" max="6" width="25.625" style="6" customWidth="1"/>
    <col min="7" max="8" width="11" style="6" hidden="1" customWidth="1" outlineLevel="1"/>
    <col min="9" max="9" width="11" style="16" hidden="1" customWidth="1" outlineLevel="1"/>
    <col min="10" max="10" width="11" style="6" collapsed="1"/>
    <col min="11" max="16384" width="11" style="6"/>
  </cols>
  <sheetData>
    <row r="1" spans="2:9" x14ac:dyDescent="0.3">
      <c r="B1" s="8" t="s">
        <v>3</v>
      </c>
      <c r="C1" s="10">
        <v>2019</v>
      </c>
    </row>
    <row r="2" spans="2:9" x14ac:dyDescent="0.3">
      <c r="B2" s="8" t="s">
        <v>4</v>
      </c>
      <c r="C2" s="10" t="s">
        <v>30</v>
      </c>
      <c r="D2" s="15">
        <f>INDEX(T_Période[Début],MATCH(C2,T_Période[Mois],0))</f>
        <v>43486</v>
      </c>
      <c r="E2" s="15">
        <f>INDEX(T_Période[Fin],MATCH(C2,T_Période[Mois],0))</f>
        <v>43516</v>
      </c>
    </row>
    <row r="5" spans="2:9" s="7" customFormat="1" ht="34.5" x14ac:dyDescent="0.3">
      <c r="B5" s="20" t="s">
        <v>7</v>
      </c>
      <c r="C5" s="21" t="s">
        <v>15</v>
      </c>
      <c r="D5" s="21" t="s">
        <v>13</v>
      </c>
      <c r="E5" s="21" t="s">
        <v>14</v>
      </c>
      <c r="I5" s="17"/>
    </row>
    <row r="6" spans="2:9" s="11" customFormat="1" ht="25.5" x14ac:dyDescent="0.3">
      <c r="B6" s="12">
        <v>39</v>
      </c>
      <c r="C6" s="12">
        <f>SUM(G8:G38)</f>
        <v>0</v>
      </c>
      <c r="D6" s="12"/>
      <c r="E6" s="12"/>
      <c r="I6" s="18"/>
    </row>
    <row r="7" spans="2:9" x14ac:dyDescent="0.3">
      <c r="B7" s="13" t="s">
        <v>12</v>
      </c>
      <c r="C7" s="14" t="s">
        <v>8</v>
      </c>
      <c r="D7" s="14" t="s">
        <v>9</v>
      </c>
      <c r="E7" s="14" t="s">
        <v>10</v>
      </c>
      <c r="F7" s="14" t="s">
        <v>11</v>
      </c>
    </row>
    <row r="8" spans="2:9" x14ac:dyDescent="0.3">
      <c r="B8" s="9">
        <f>INDEX(T_Période[Début],MATCH(Calendrier!C2,T_Période[Mois],0))</f>
        <v>43486</v>
      </c>
      <c r="C8" s="22"/>
      <c r="D8" s="22"/>
      <c r="E8" s="22"/>
      <c r="F8" s="22"/>
      <c r="G8" s="19">
        <f>IFERROR(IF(WEEKDAY($B8,2)&lt;6,(D8-C8+F8-E8)*24,""),"")</f>
        <v>0</v>
      </c>
      <c r="H8" s="19">
        <f>IFERROR(IF(WEEKDAY($B8,2)&lt;5,8,IF(WEEKDAY($B8,2)=5,7,"")),"")</f>
        <v>8</v>
      </c>
    </row>
    <row r="9" spans="2:9" x14ac:dyDescent="0.3">
      <c r="B9" s="9">
        <f>B8+1</f>
        <v>43487</v>
      </c>
      <c r="C9" s="22"/>
      <c r="D9" s="22"/>
      <c r="E9" s="22"/>
      <c r="F9" s="22"/>
      <c r="G9" s="19">
        <f t="shared" ref="G9:G38" si="0">IFERROR(IF(WEEKDAY($B9,2)&lt;6,(D9-C9+F9-E9)*24,""),"")</f>
        <v>0</v>
      </c>
      <c r="H9" s="19">
        <f t="shared" ref="H9:H38" si="1">IFERROR(IF(WEEKDAY($B9,2)&lt;5,8,IF(WEEKDAY($B9,2)=5,7,"")),"")</f>
        <v>8</v>
      </c>
    </row>
    <row r="10" spans="2:9" x14ac:dyDescent="0.3">
      <c r="B10" s="9">
        <f t="shared" ref="B10:B34" si="2">B9+1</f>
        <v>43488</v>
      </c>
      <c r="C10" s="22"/>
      <c r="D10" s="22"/>
      <c r="E10" s="22"/>
      <c r="F10" s="22"/>
      <c r="G10" s="19">
        <f t="shared" si="0"/>
        <v>0</v>
      </c>
      <c r="H10" s="19">
        <f t="shared" si="1"/>
        <v>8</v>
      </c>
    </row>
    <row r="11" spans="2:9" x14ac:dyDescent="0.3">
      <c r="B11" s="9">
        <f t="shared" si="2"/>
        <v>43489</v>
      </c>
      <c r="C11" s="22"/>
      <c r="D11" s="22"/>
      <c r="E11" s="22"/>
      <c r="F11" s="22"/>
      <c r="G11" s="19">
        <f t="shared" si="0"/>
        <v>0</v>
      </c>
      <c r="H11" s="19">
        <f t="shared" si="1"/>
        <v>8</v>
      </c>
    </row>
    <row r="12" spans="2:9" x14ac:dyDescent="0.3">
      <c r="B12" s="9">
        <f t="shared" si="2"/>
        <v>43490</v>
      </c>
      <c r="C12" s="22"/>
      <c r="D12" s="22"/>
      <c r="E12" s="22"/>
      <c r="F12" s="22"/>
      <c r="G12" s="19">
        <f t="shared" si="0"/>
        <v>0</v>
      </c>
      <c r="H12" s="19">
        <f t="shared" si="1"/>
        <v>7</v>
      </c>
    </row>
    <row r="13" spans="2:9" x14ac:dyDescent="0.3">
      <c r="B13" s="9">
        <f t="shared" si="2"/>
        <v>43491</v>
      </c>
      <c r="C13" s="22"/>
      <c r="D13" s="22"/>
      <c r="E13" s="22"/>
      <c r="F13" s="22"/>
      <c r="G13" s="19" t="str">
        <f t="shared" si="0"/>
        <v/>
      </c>
      <c r="H13" s="19" t="str">
        <f t="shared" si="1"/>
        <v/>
      </c>
    </row>
    <row r="14" spans="2:9" x14ac:dyDescent="0.3">
      <c r="B14" s="9">
        <f t="shared" si="2"/>
        <v>43492</v>
      </c>
      <c r="C14" s="22"/>
      <c r="D14" s="22"/>
      <c r="E14" s="22"/>
      <c r="F14" s="22"/>
      <c r="G14" s="19" t="str">
        <f t="shared" si="0"/>
        <v/>
      </c>
      <c r="H14" s="19" t="str">
        <f t="shared" si="1"/>
        <v/>
      </c>
    </row>
    <row r="15" spans="2:9" x14ac:dyDescent="0.3">
      <c r="B15" s="9">
        <f t="shared" si="2"/>
        <v>43493</v>
      </c>
      <c r="C15" s="22"/>
      <c r="D15" s="22"/>
      <c r="E15" s="22"/>
      <c r="F15" s="22"/>
      <c r="G15" s="19">
        <f t="shared" si="0"/>
        <v>0</v>
      </c>
      <c r="H15" s="19">
        <f t="shared" si="1"/>
        <v>8</v>
      </c>
    </row>
    <row r="16" spans="2:9" x14ac:dyDescent="0.3">
      <c r="B16" s="9">
        <f t="shared" si="2"/>
        <v>43494</v>
      </c>
      <c r="C16" s="22"/>
      <c r="D16" s="22"/>
      <c r="E16" s="22"/>
      <c r="F16" s="22"/>
      <c r="G16" s="19">
        <f t="shared" si="0"/>
        <v>0</v>
      </c>
      <c r="H16" s="19">
        <f t="shared" si="1"/>
        <v>8</v>
      </c>
    </row>
    <row r="17" spans="2:8" x14ac:dyDescent="0.3">
      <c r="B17" s="9">
        <f t="shared" si="2"/>
        <v>43495</v>
      </c>
      <c r="C17" s="22"/>
      <c r="D17" s="22"/>
      <c r="E17" s="22"/>
      <c r="F17" s="22"/>
      <c r="G17" s="19">
        <f t="shared" si="0"/>
        <v>0</v>
      </c>
      <c r="H17" s="19">
        <f t="shared" si="1"/>
        <v>8</v>
      </c>
    </row>
    <row r="18" spans="2:8" x14ac:dyDescent="0.3">
      <c r="B18" s="9">
        <f t="shared" si="2"/>
        <v>43496</v>
      </c>
      <c r="C18" s="22"/>
      <c r="D18" s="22"/>
      <c r="E18" s="22"/>
      <c r="F18" s="22"/>
      <c r="G18" s="19">
        <f t="shared" si="0"/>
        <v>0</v>
      </c>
      <c r="H18" s="19">
        <f t="shared" si="1"/>
        <v>8</v>
      </c>
    </row>
    <row r="19" spans="2:8" x14ac:dyDescent="0.3">
      <c r="B19" s="9">
        <f t="shared" si="2"/>
        <v>43497</v>
      </c>
      <c r="C19" s="22"/>
      <c r="D19" s="22"/>
      <c r="E19" s="22"/>
      <c r="F19" s="22"/>
      <c r="G19" s="19">
        <f t="shared" si="0"/>
        <v>0</v>
      </c>
      <c r="H19" s="19">
        <f t="shared" si="1"/>
        <v>7</v>
      </c>
    </row>
    <row r="20" spans="2:8" x14ac:dyDescent="0.3">
      <c r="B20" s="9">
        <f t="shared" si="2"/>
        <v>43498</v>
      </c>
      <c r="C20" s="22"/>
      <c r="D20" s="22"/>
      <c r="E20" s="22"/>
      <c r="F20" s="22"/>
      <c r="G20" s="19" t="str">
        <f t="shared" si="0"/>
        <v/>
      </c>
      <c r="H20" s="19" t="str">
        <f t="shared" si="1"/>
        <v/>
      </c>
    </row>
    <row r="21" spans="2:8" x14ac:dyDescent="0.3">
      <c r="B21" s="9">
        <f t="shared" si="2"/>
        <v>43499</v>
      </c>
      <c r="C21" s="22"/>
      <c r="D21" s="22"/>
      <c r="E21" s="22"/>
      <c r="F21" s="22"/>
      <c r="G21" s="19" t="str">
        <f t="shared" si="0"/>
        <v/>
      </c>
      <c r="H21" s="19" t="str">
        <f t="shared" si="1"/>
        <v/>
      </c>
    </row>
    <row r="22" spans="2:8" x14ac:dyDescent="0.3">
      <c r="B22" s="9">
        <f t="shared" si="2"/>
        <v>43500</v>
      </c>
      <c r="C22" s="22"/>
      <c r="D22" s="22"/>
      <c r="E22" s="22"/>
      <c r="F22" s="22"/>
      <c r="G22" s="19">
        <f t="shared" si="0"/>
        <v>0</v>
      </c>
      <c r="H22" s="19">
        <f t="shared" si="1"/>
        <v>8</v>
      </c>
    </row>
    <row r="23" spans="2:8" x14ac:dyDescent="0.3">
      <c r="B23" s="9">
        <f t="shared" si="2"/>
        <v>43501</v>
      </c>
      <c r="C23" s="22"/>
      <c r="D23" s="22"/>
      <c r="E23" s="22"/>
      <c r="F23" s="22"/>
      <c r="G23" s="19">
        <f t="shared" si="0"/>
        <v>0</v>
      </c>
      <c r="H23" s="19">
        <f t="shared" si="1"/>
        <v>8</v>
      </c>
    </row>
    <row r="24" spans="2:8" x14ac:dyDescent="0.3">
      <c r="B24" s="9">
        <f t="shared" si="2"/>
        <v>43502</v>
      </c>
      <c r="C24" s="22"/>
      <c r="D24" s="22"/>
      <c r="E24" s="22"/>
      <c r="F24" s="22"/>
      <c r="G24" s="19">
        <f t="shared" si="0"/>
        <v>0</v>
      </c>
      <c r="H24" s="19">
        <f t="shared" si="1"/>
        <v>8</v>
      </c>
    </row>
    <row r="25" spans="2:8" x14ac:dyDescent="0.3">
      <c r="B25" s="9">
        <f t="shared" si="2"/>
        <v>43503</v>
      </c>
      <c r="C25" s="22"/>
      <c r="D25" s="22"/>
      <c r="E25" s="22"/>
      <c r="F25" s="22"/>
      <c r="G25" s="19">
        <f t="shared" si="0"/>
        <v>0</v>
      </c>
      <c r="H25" s="19">
        <f t="shared" si="1"/>
        <v>8</v>
      </c>
    </row>
    <row r="26" spans="2:8" x14ac:dyDescent="0.3">
      <c r="B26" s="9">
        <f t="shared" si="2"/>
        <v>43504</v>
      </c>
      <c r="C26" s="22"/>
      <c r="D26" s="22"/>
      <c r="E26" s="22"/>
      <c r="F26" s="22"/>
      <c r="G26" s="19">
        <f t="shared" si="0"/>
        <v>0</v>
      </c>
      <c r="H26" s="19">
        <f t="shared" si="1"/>
        <v>7</v>
      </c>
    </row>
    <row r="27" spans="2:8" x14ac:dyDescent="0.3">
      <c r="B27" s="9">
        <f t="shared" si="2"/>
        <v>43505</v>
      </c>
      <c r="C27" s="22"/>
      <c r="D27" s="22"/>
      <c r="E27" s="22"/>
      <c r="F27" s="22"/>
      <c r="G27" s="19" t="str">
        <f t="shared" si="0"/>
        <v/>
      </c>
      <c r="H27" s="19" t="str">
        <f t="shared" si="1"/>
        <v/>
      </c>
    </row>
    <row r="28" spans="2:8" x14ac:dyDescent="0.3">
      <c r="B28" s="9">
        <f t="shared" si="2"/>
        <v>43506</v>
      </c>
      <c r="C28" s="22"/>
      <c r="D28" s="22"/>
      <c r="E28" s="22"/>
      <c r="F28" s="22"/>
      <c r="G28" s="19" t="str">
        <f t="shared" si="0"/>
        <v/>
      </c>
      <c r="H28" s="19" t="str">
        <f t="shared" si="1"/>
        <v/>
      </c>
    </row>
    <row r="29" spans="2:8" x14ac:dyDescent="0.3">
      <c r="B29" s="9">
        <f t="shared" si="2"/>
        <v>43507</v>
      </c>
      <c r="C29" s="22"/>
      <c r="D29" s="22"/>
      <c r="E29" s="22"/>
      <c r="F29" s="22"/>
      <c r="G29" s="19">
        <f t="shared" si="0"/>
        <v>0</v>
      </c>
      <c r="H29" s="19">
        <f t="shared" si="1"/>
        <v>8</v>
      </c>
    </row>
    <row r="30" spans="2:8" x14ac:dyDescent="0.3">
      <c r="B30" s="9">
        <f t="shared" si="2"/>
        <v>43508</v>
      </c>
      <c r="C30" s="22"/>
      <c r="D30" s="22"/>
      <c r="E30" s="22"/>
      <c r="F30" s="22"/>
      <c r="G30" s="19">
        <f t="shared" si="0"/>
        <v>0</v>
      </c>
      <c r="H30" s="19">
        <f t="shared" si="1"/>
        <v>8</v>
      </c>
    </row>
    <row r="31" spans="2:8" x14ac:dyDescent="0.3">
      <c r="B31" s="9">
        <f t="shared" si="2"/>
        <v>43509</v>
      </c>
      <c r="C31" s="22"/>
      <c r="D31" s="22"/>
      <c r="E31" s="22"/>
      <c r="F31" s="22"/>
      <c r="G31" s="19">
        <f t="shared" si="0"/>
        <v>0</v>
      </c>
      <c r="H31" s="19">
        <f t="shared" si="1"/>
        <v>8</v>
      </c>
    </row>
    <row r="32" spans="2:8" x14ac:dyDescent="0.3">
      <c r="B32" s="9">
        <f t="shared" si="2"/>
        <v>43510</v>
      </c>
      <c r="C32" s="22"/>
      <c r="D32" s="22"/>
      <c r="E32" s="22"/>
      <c r="F32" s="22"/>
      <c r="G32" s="19">
        <f t="shared" si="0"/>
        <v>0</v>
      </c>
      <c r="H32" s="19">
        <f t="shared" si="1"/>
        <v>8</v>
      </c>
    </row>
    <row r="33" spans="2:9" x14ac:dyDescent="0.3">
      <c r="B33" s="9">
        <f t="shared" si="2"/>
        <v>43511</v>
      </c>
      <c r="C33" s="22"/>
      <c r="D33" s="22"/>
      <c r="E33" s="22"/>
      <c r="F33" s="22"/>
      <c r="G33" s="19">
        <f t="shared" si="0"/>
        <v>0</v>
      </c>
      <c r="H33" s="19">
        <f t="shared" si="1"/>
        <v>7</v>
      </c>
    </row>
    <row r="34" spans="2:9" x14ac:dyDescent="0.3">
      <c r="B34" s="9">
        <f t="shared" si="2"/>
        <v>43512</v>
      </c>
      <c r="C34" s="22"/>
      <c r="D34" s="22"/>
      <c r="E34" s="22"/>
      <c r="F34" s="22"/>
      <c r="G34" s="19" t="str">
        <f t="shared" si="0"/>
        <v/>
      </c>
      <c r="H34" s="19" t="str">
        <f t="shared" si="1"/>
        <v/>
      </c>
    </row>
    <row r="35" spans="2:9" x14ac:dyDescent="0.3">
      <c r="B35" s="9">
        <f>IFERROR(IF(DAY(B34+1)&gt;20,"",B34+1),"")</f>
        <v>43513</v>
      </c>
      <c r="C35" s="22"/>
      <c r="D35" s="22"/>
      <c r="E35" s="22"/>
      <c r="F35" s="22"/>
      <c r="G35" s="19" t="str">
        <f t="shared" si="0"/>
        <v/>
      </c>
      <c r="H35" s="19" t="str">
        <f t="shared" si="1"/>
        <v/>
      </c>
    </row>
    <row r="36" spans="2:9" x14ac:dyDescent="0.3">
      <c r="B36" s="9">
        <f t="shared" ref="B36:B38" si="3">IFERROR(IF(DAY(B35+1)&gt;20,"",B35+1),"")</f>
        <v>43514</v>
      </c>
      <c r="C36" s="23"/>
      <c r="D36" s="23"/>
      <c r="E36" s="23"/>
      <c r="F36" s="23"/>
      <c r="G36" s="19">
        <f t="shared" si="0"/>
        <v>0</v>
      </c>
      <c r="H36" s="19">
        <f t="shared" si="1"/>
        <v>8</v>
      </c>
    </row>
    <row r="37" spans="2:9" x14ac:dyDescent="0.3">
      <c r="B37" s="9">
        <f t="shared" si="3"/>
        <v>43515</v>
      </c>
      <c r="C37" s="23"/>
      <c r="D37" s="23"/>
      <c r="E37" s="23"/>
      <c r="F37" s="23"/>
      <c r="G37" s="19">
        <f t="shared" si="0"/>
        <v>0</v>
      </c>
      <c r="H37" s="19">
        <f t="shared" si="1"/>
        <v>8</v>
      </c>
    </row>
    <row r="38" spans="2:9" x14ac:dyDescent="0.3">
      <c r="B38" s="9">
        <f t="shared" si="3"/>
        <v>43516</v>
      </c>
      <c r="C38" s="23"/>
      <c r="D38" s="23"/>
      <c r="E38" s="23"/>
      <c r="F38" s="23"/>
      <c r="G38" s="19">
        <f t="shared" si="0"/>
        <v>0</v>
      </c>
      <c r="H38" s="19">
        <f t="shared" si="1"/>
        <v>8</v>
      </c>
    </row>
    <row r="39" spans="2:9" x14ac:dyDescent="0.3">
      <c r="G39" s="24">
        <f>SUM(G8:G38)</f>
        <v>0</v>
      </c>
      <c r="H39" s="24">
        <f>SUM(H8:H38)</f>
        <v>180</v>
      </c>
      <c r="I39" s="24">
        <f>SUM(I8:I38)</f>
        <v>0</v>
      </c>
    </row>
  </sheetData>
  <conditionalFormatting sqref="B8:F38">
    <cfRule type="expression" dxfId="3" priority="1">
      <formula>ISNUMBER(MATCH($B8,feries,0))</formula>
    </cfRule>
    <cfRule type="expression" dxfId="2" priority="2">
      <formula>WEEKDAY($B8,2)&gt;5</formula>
    </cfRule>
    <cfRule type="expression" dxfId="1" priority="3">
      <formula>$B8&lt;&gt;""</formula>
    </cfRule>
  </conditionalFormatting>
  <dataValidations count="2">
    <dataValidation type="list" allowBlank="1" showInputMessage="1" showErrorMessage="1" sqref="C1" xr:uid="{ECD6C21D-7AF7-4828-9880-56B58EDB71C9}">
      <formula1>L_Annee</formula1>
    </dataValidation>
    <dataValidation type="list" allowBlank="1" showInputMessage="1" showErrorMessage="1" sqref="C2" xr:uid="{8011BDB9-FB01-404F-A2C2-63FE745ACB99}">
      <formula1>L_Mois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BF325-2D7C-43B0-83F6-303B10CECB21}">
  <dimension ref="A1:K28"/>
  <sheetViews>
    <sheetView showGridLines="0" workbookViewId="0">
      <selection activeCell="I16" sqref="I16"/>
    </sheetView>
  </sheetViews>
  <sheetFormatPr baseColWidth="10" defaultRowHeight="16.5" x14ac:dyDescent="0.3"/>
  <cols>
    <col min="2" max="2" width="4.625" customWidth="1"/>
    <col min="7" max="7" width="4.625" customWidth="1"/>
    <col min="8" max="8" width="16.5" bestFit="1" customWidth="1"/>
    <col min="9" max="9" width="21.75" bestFit="1" customWidth="1"/>
  </cols>
  <sheetData>
    <row r="1" spans="1:11" x14ac:dyDescent="0.3">
      <c r="A1" s="4" t="s">
        <v>3</v>
      </c>
      <c r="C1" s="5" t="s">
        <v>4</v>
      </c>
      <c r="D1" s="5" t="s">
        <v>41</v>
      </c>
      <c r="E1" s="5" t="s">
        <v>5</v>
      </c>
      <c r="F1" s="5" t="s">
        <v>6</v>
      </c>
      <c r="H1" s="25" t="s">
        <v>16</v>
      </c>
      <c r="I1" s="26">
        <f>Calendrier!C1</f>
        <v>2019</v>
      </c>
    </row>
    <row r="2" spans="1:11" x14ac:dyDescent="0.3">
      <c r="A2" s="3">
        <v>2019</v>
      </c>
      <c r="C2" s="1" t="s">
        <v>31</v>
      </c>
      <c r="D2" s="1" t="s">
        <v>30</v>
      </c>
      <c r="E2" s="2">
        <f>DATE(Calendrier!$C$1,C2,21)</f>
        <v>43486</v>
      </c>
      <c r="F2" s="2">
        <f>EOMONTH(E2,0)+20</f>
        <v>43516</v>
      </c>
      <c r="H2" s="27" t="s">
        <v>17</v>
      </c>
      <c r="I2" s="28">
        <f t="shared" ref="I2" si="0">DATE(an,1,1)</f>
        <v>43466</v>
      </c>
      <c r="K2" s="2"/>
    </row>
    <row r="3" spans="1:11" x14ac:dyDescent="0.3">
      <c r="A3" s="3">
        <v>2020</v>
      </c>
      <c r="C3" s="1" t="s">
        <v>32</v>
      </c>
      <c r="D3" s="1" t="s">
        <v>40</v>
      </c>
      <c r="E3" s="2">
        <f>DATE(Calendrier!$C$1,C3,21)</f>
        <v>43517</v>
      </c>
      <c r="F3" s="2">
        <f t="shared" ref="F3:F13" si="1">EOMONTH(E3,0)+20</f>
        <v>43544</v>
      </c>
      <c r="H3" s="29" t="s">
        <v>18</v>
      </c>
      <c r="I3" s="30">
        <f>FLOOR(DAY(MINUTE(an/38)/2+56)&amp;"/5/"&amp;an,7)-34</f>
        <v>43576</v>
      </c>
    </row>
    <row r="4" spans="1:11" x14ac:dyDescent="0.3">
      <c r="A4" s="3">
        <v>2021</v>
      </c>
      <c r="C4" s="1" t="s">
        <v>33</v>
      </c>
      <c r="D4" s="1" t="s">
        <v>42</v>
      </c>
      <c r="E4" s="2">
        <f>DATE(Calendrier!$C$1,C4,21)</f>
        <v>43545</v>
      </c>
      <c r="F4" s="2">
        <f t="shared" si="1"/>
        <v>43575</v>
      </c>
      <c r="H4" s="29" t="s">
        <v>19</v>
      </c>
      <c r="I4" s="30">
        <f t="shared" ref="I4" si="2">datepaques+1</f>
        <v>43577</v>
      </c>
    </row>
    <row r="5" spans="1:11" x14ac:dyDescent="0.3">
      <c r="A5" s="3">
        <v>2022</v>
      </c>
      <c r="C5" s="1" t="s">
        <v>34</v>
      </c>
      <c r="D5" s="1" t="s">
        <v>43</v>
      </c>
      <c r="E5" s="2">
        <f>DATE(Calendrier!$C$1,C5,21)</f>
        <v>43576</v>
      </c>
      <c r="F5" s="2">
        <f t="shared" si="1"/>
        <v>43605</v>
      </c>
      <c r="H5" s="29" t="s">
        <v>20</v>
      </c>
      <c r="I5" s="30">
        <f t="shared" ref="I5" si="3">DATE(an,5,1)</f>
        <v>43586</v>
      </c>
    </row>
    <row r="6" spans="1:11" x14ac:dyDescent="0.3">
      <c r="A6" s="3">
        <v>2023</v>
      </c>
      <c r="C6" s="1" t="s">
        <v>35</v>
      </c>
      <c r="D6" s="1" t="s">
        <v>44</v>
      </c>
      <c r="E6" s="2">
        <f>DATE(Calendrier!$C$1,C6,21)</f>
        <v>43606</v>
      </c>
      <c r="F6" s="2">
        <f t="shared" si="1"/>
        <v>43636</v>
      </c>
      <c r="H6" s="29" t="s">
        <v>21</v>
      </c>
      <c r="I6" s="30">
        <f t="shared" ref="I6" si="4">DATE(an,5,8)</f>
        <v>43593</v>
      </c>
    </row>
    <row r="7" spans="1:11" x14ac:dyDescent="0.3">
      <c r="A7" s="3">
        <v>2024</v>
      </c>
      <c r="C7" s="1" t="s">
        <v>36</v>
      </c>
      <c r="D7" s="1" t="s">
        <v>45</v>
      </c>
      <c r="E7" s="2">
        <f>DATE(Calendrier!$C$1,C7,21)</f>
        <v>43637</v>
      </c>
      <c r="F7" s="2">
        <f t="shared" si="1"/>
        <v>43666</v>
      </c>
      <c r="H7" s="29" t="s">
        <v>22</v>
      </c>
      <c r="I7" s="30">
        <f t="shared" ref="I7" si="5">datepaques+39</f>
        <v>43615</v>
      </c>
    </row>
    <row r="8" spans="1:11" x14ac:dyDescent="0.3">
      <c r="A8" s="3">
        <v>2025</v>
      </c>
      <c r="C8" s="1" t="s">
        <v>37</v>
      </c>
      <c r="D8" s="1" t="s">
        <v>46</v>
      </c>
      <c r="E8" s="2">
        <f>DATE(Calendrier!$C$1,C8,21)</f>
        <v>43667</v>
      </c>
      <c r="F8" s="2">
        <f t="shared" si="1"/>
        <v>43697</v>
      </c>
      <c r="H8" s="29" t="s">
        <v>23</v>
      </c>
      <c r="I8" s="30">
        <f t="shared" ref="I8" si="6">datepaques+49</f>
        <v>43625</v>
      </c>
    </row>
    <row r="9" spans="1:11" x14ac:dyDescent="0.3">
      <c r="A9" s="3">
        <v>2026</v>
      </c>
      <c r="C9" s="1" t="s">
        <v>38</v>
      </c>
      <c r="D9" s="1" t="s">
        <v>47</v>
      </c>
      <c r="E9" s="2">
        <f>DATE(Calendrier!$C$1,C9,21)</f>
        <v>43698</v>
      </c>
      <c r="F9" s="2">
        <f t="shared" si="1"/>
        <v>43728</v>
      </c>
      <c r="H9" s="29" t="s">
        <v>24</v>
      </c>
      <c r="I9" s="30">
        <f t="shared" ref="I9" si="7">datepaques+50</f>
        <v>43626</v>
      </c>
    </row>
    <row r="10" spans="1:11" x14ac:dyDescent="0.3">
      <c r="A10" s="3">
        <v>2027</v>
      </c>
      <c r="C10" s="1" t="s">
        <v>39</v>
      </c>
      <c r="D10" s="1" t="s">
        <v>48</v>
      </c>
      <c r="E10" s="2">
        <f>DATE(Calendrier!$C$1,C10,21)</f>
        <v>43729</v>
      </c>
      <c r="F10" s="2">
        <f t="shared" si="1"/>
        <v>43758</v>
      </c>
      <c r="H10" s="29" t="s">
        <v>25</v>
      </c>
      <c r="I10" s="30">
        <f t="shared" ref="I10" si="8">DATE(an,7,14)</f>
        <v>43660</v>
      </c>
    </row>
    <row r="11" spans="1:11" x14ac:dyDescent="0.3">
      <c r="A11" s="3">
        <v>2028</v>
      </c>
      <c r="C11" s="1" t="s">
        <v>0</v>
      </c>
      <c r="D11" s="1" t="s">
        <v>49</v>
      </c>
      <c r="E11" s="2">
        <f>DATE(Calendrier!$C$1,C11,21)</f>
        <v>43759</v>
      </c>
      <c r="F11" s="2">
        <f t="shared" si="1"/>
        <v>43789</v>
      </c>
      <c r="H11" s="29" t="s">
        <v>26</v>
      </c>
      <c r="I11" s="30">
        <f t="shared" ref="I11" si="9">DATE(an,8,15)</f>
        <v>43692</v>
      </c>
    </row>
    <row r="12" spans="1:11" x14ac:dyDescent="0.3">
      <c r="A12" s="3">
        <v>2029</v>
      </c>
      <c r="C12" s="1" t="s">
        <v>1</v>
      </c>
      <c r="D12" s="1" t="s">
        <v>50</v>
      </c>
      <c r="E12" s="2">
        <f>DATE(Calendrier!$C$1,C12,21)</f>
        <v>43790</v>
      </c>
      <c r="F12" s="2">
        <f t="shared" si="1"/>
        <v>43819</v>
      </c>
      <c r="H12" s="29" t="s">
        <v>27</v>
      </c>
      <c r="I12" s="30">
        <f t="shared" ref="I12" si="10">DATE(an,11,1)</f>
        <v>43770</v>
      </c>
    </row>
    <row r="13" spans="1:11" x14ac:dyDescent="0.3">
      <c r="A13" s="3">
        <v>2030</v>
      </c>
      <c r="C13" s="1" t="s">
        <v>2</v>
      </c>
      <c r="D13" s="1" t="s">
        <v>51</v>
      </c>
      <c r="E13" s="2">
        <f>DATE(Calendrier!$C$1,C13,21)</f>
        <v>43820</v>
      </c>
      <c r="F13" s="2">
        <f t="shared" si="1"/>
        <v>43850</v>
      </c>
      <c r="H13" s="29" t="s">
        <v>28</v>
      </c>
      <c r="I13" s="30">
        <f t="shared" ref="I13" si="11">DATE(an,11,11)</f>
        <v>43780</v>
      </c>
    </row>
    <row r="14" spans="1:11" x14ac:dyDescent="0.3">
      <c r="H14" s="31" t="s">
        <v>29</v>
      </c>
      <c r="I14" s="32">
        <f>DATE(an,12,25)</f>
        <v>43824</v>
      </c>
    </row>
    <row r="15" spans="1:11" x14ac:dyDescent="0.3">
      <c r="H15" s="25" t="s">
        <v>16</v>
      </c>
      <c r="I15" s="33">
        <f>YEAR(I14)+1</f>
        <v>2020</v>
      </c>
    </row>
    <row r="16" spans="1:11" x14ac:dyDescent="0.3">
      <c r="H16" s="27" t="s">
        <v>17</v>
      </c>
      <c r="I16" s="28">
        <f>DATE(ansuiv,1,1)</f>
        <v>43831</v>
      </c>
    </row>
    <row r="17" spans="8:9" x14ac:dyDescent="0.3">
      <c r="H17" s="29" t="s">
        <v>18</v>
      </c>
      <c r="I17" s="30">
        <f>FLOOR(DAY(MINUTE(ansuiv/38)/2+56)&amp;"/5/"&amp;ansuiv,7)-34</f>
        <v>43933</v>
      </c>
    </row>
    <row r="18" spans="8:9" x14ac:dyDescent="0.3">
      <c r="H18" s="29" t="s">
        <v>19</v>
      </c>
      <c r="I18" s="30">
        <f>datepaques1+1</f>
        <v>43934</v>
      </c>
    </row>
    <row r="19" spans="8:9" x14ac:dyDescent="0.3">
      <c r="H19" s="29" t="s">
        <v>20</v>
      </c>
      <c r="I19" s="30">
        <f>DATE(ansuiv,5,1)</f>
        <v>43952</v>
      </c>
    </row>
    <row r="20" spans="8:9" x14ac:dyDescent="0.3">
      <c r="H20" s="29" t="s">
        <v>21</v>
      </c>
      <c r="I20" s="30">
        <f>DATE(ansuiv,5,8)</f>
        <v>43959</v>
      </c>
    </row>
    <row r="21" spans="8:9" x14ac:dyDescent="0.3">
      <c r="H21" s="29" t="s">
        <v>22</v>
      </c>
      <c r="I21" s="30">
        <f>datepaques1+39</f>
        <v>43972</v>
      </c>
    </row>
    <row r="22" spans="8:9" x14ac:dyDescent="0.3">
      <c r="H22" s="29" t="s">
        <v>23</v>
      </c>
      <c r="I22" s="30">
        <f>datepaques1+49</f>
        <v>43982</v>
      </c>
    </row>
    <row r="23" spans="8:9" x14ac:dyDescent="0.3">
      <c r="H23" s="29" t="s">
        <v>24</v>
      </c>
      <c r="I23" s="30">
        <f>datepaques1+50</f>
        <v>43983</v>
      </c>
    </row>
    <row r="24" spans="8:9" x14ac:dyDescent="0.3">
      <c r="H24" s="29" t="s">
        <v>25</v>
      </c>
      <c r="I24" s="30">
        <f>DATE(ansuiv,7,14)</f>
        <v>44026</v>
      </c>
    </row>
    <row r="25" spans="8:9" x14ac:dyDescent="0.3">
      <c r="H25" s="29" t="s">
        <v>26</v>
      </c>
      <c r="I25" s="30">
        <f>DATE(ansuiv,8,15)</f>
        <v>44058</v>
      </c>
    </row>
    <row r="26" spans="8:9" x14ac:dyDescent="0.3">
      <c r="H26" s="29" t="s">
        <v>27</v>
      </c>
      <c r="I26" s="30">
        <f>DATE(ansuiv,11,1)</f>
        <v>44136</v>
      </c>
    </row>
    <row r="27" spans="8:9" x14ac:dyDescent="0.3">
      <c r="H27" s="29" t="s">
        <v>28</v>
      </c>
      <c r="I27" s="30">
        <f>DATE(ansuiv,11,11)</f>
        <v>44146</v>
      </c>
    </row>
    <row r="28" spans="8:9" x14ac:dyDescent="0.3">
      <c r="H28" s="31" t="s">
        <v>29</v>
      </c>
      <c r="I28" s="32">
        <f>DATE(ansuiv,12,25)</f>
        <v>44190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Calendrier</vt:lpstr>
      <vt:lpstr>Paramètres</vt:lpstr>
      <vt:lpstr>an</vt:lpstr>
      <vt:lpstr>ansuiv</vt:lpstr>
      <vt:lpstr>datepaques</vt:lpstr>
      <vt:lpstr>datepaques1</vt:lpstr>
      <vt:lpstr>feries</vt:lpstr>
      <vt:lpstr>L_Annee</vt:lpstr>
      <vt:lpstr>L_Mois</vt:lpstr>
      <vt:lpstr>L_Periode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2019-09-28T20:51:11Z</dcterms:created>
  <dcterms:modified xsi:type="dcterms:W3CDTF">2019-09-30T10:48:33Z</dcterms:modified>
</cp:coreProperties>
</file>