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3E9645FA-D0AD-4763-97B1-05084480B8F4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externalReferences>
    <externalReference r:id="rId2"/>
  </externalReferences>
  <definedNames>
    <definedName name="listeES">[1]!Tmouvements[type E/S]</definedName>
    <definedName name="listepdts">[1]!Tcategorie[produit]</definedName>
    <definedName name="listeSE">[1]!Tmouvements[type E/S]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B3" i="1" l="1"/>
  <c r="G3" i="1"/>
  <c r="B4" i="1"/>
  <c r="G4" i="1"/>
  <c r="B5" i="1"/>
  <c r="G5" i="1"/>
  <c r="B6" i="1"/>
  <c r="G6" i="1"/>
  <c r="B7" i="1"/>
  <c r="G7" i="1"/>
  <c r="B8" i="1"/>
  <c r="G8" i="1"/>
  <c r="B9" i="1"/>
  <c r="G9" i="1"/>
  <c r="B10" i="1"/>
  <c r="G10" i="1"/>
  <c r="B11" i="1"/>
  <c r="G11" i="1"/>
  <c r="B12" i="1"/>
  <c r="G12" i="1"/>
  <c r="B13" i="1"/>
  <c r="G13" i="1"/>
  <c r="B14" i="1"/>
  <c r="G14" i="1"/>
  <c r="B15" i="1"/>
  <c r="G15" i="1"/>
  <c r="B16" i="1"/>
  <c r="G16" i="1"/>
  <c r="B17" i="1"/>
  <c r="G17" i="1"/>
  <c r="B18" i="1"/>
  <c r="G18" i="1"/>
  <c r="B19" i="1"/>
  <c r="G19" i="1"/>
  <c r="B20" i="1"/>
  <c r="G20" i="1"/>
  <c r="B21" i="1"/>
  <c r="G21" i="1"/>
  <c r="B22" i="1"/>
  <c r="G22" i="1"/>
  <c r="B23" i="1"/>
  <c r="G23" i="1"/>
  <c r="B24" i="1"/>
  <c r="G24" i="1"/>
  <c r="B25" i="1"/>
  <c r="G25" i="1"/>
  <c r="B26" i="1"/>
  <c r="G26" i="1"/>
  <c r="B27" i="1"/>
  <c r="G27" i="1"/>
  <c r="B28" i="1"/>
  <c r="G28" i="1"/>
  <c r="B29" i="1"/>
  <c r="G29" i="1"/>
  <c r="B30" i="1"/>
  <c r="G30" i="1"/>
  <c r="B31" i="1"/>
  <c r="G31" i="1"/>
  <c r="B32" i="1"/>
  <c r="G32" i="1"/>
  <c r="B33" i="1"/>
  <c r="G33" i="1"/>
  <c r="B34" i="1"/>
  <c r="G34" i="1"/>
  <c r="B35" i="1"/>
  <c r="G35" i="1"/>
  <c r="B36" i="1"/>
  <c r="G36" i="1"/>
  <c r="B37" i="1"/>
  <c r="G37" i="1"/>
  <c r="B38" i="1"/>
  <c r="G38" i="1"/>
  <c r="B39" i="1"/>
  <c r="G39" i="1"/>
  <c r="B40" i="1"/>
  <c r="G40" i="1"/>
  <c r="B41" i="1"/>
  <c r="G41" i="1"/>
  <c r="B42" i="1"/>
  <c r="G42" i="1"/>
  <c r="B43" i="1"/>
  <c r="G43" i="1"/>
  <c r="B44" i="1"/>
  <c r="G44" i="1"/>
  <c r="B45" i="1"/>
  <c r="G45" i="1"/>
  <c r="B46" i="1"/>
  <c r="G46" i="1"/>
  <c r="B47" i="1"/>
  <c r="G47" i="1"/>
  <c r="B48" i="1"/>
  <c r="G48" i="1"/>
  <c r="B49" i="1"/>
  <c r="G49" i="1"/>
  <c r="B50" i="1"/>
  <c r="G50" i="1"/>
  <c r="B51" i="1"/>
  <c r="G51" i="1"/>
  <c r="B52" i="1"/>
  <c r="G52" i="1"/>
  <c r="B53" i="1"/>
  <c r="G53" i="1"/>
  <c r="B54" i="1"/>
  <c r="G54" i="1"/>
  <c r="B55" i="1"/>
  <c r="G55" i="1"/>
  <c r="B56" i="1"/>
  <c r="G56" i="1"/>
  <c r="B57" i="1"/>
  <c r="G57" i="1"/>
  <c r="B58" i="1"/>
  <c r="G58" i="1"/>
  <c r="B59" i="1"/>
  <c r="G59" i="1"/>
  <c r="B60" i="1"/>
  <c r="G60" i="1"/>
  <c r="B61" i="1"/>
  <c r="G61" i="1"/>
  <c r="B62" i="1"/>
  <c r="G62" i="1"/>
  <c r="B63" i="1"/>
  <c r="G63" i="1"/>
  <c r="B64" i="1"/>
  <c r="G64" i="1"/>
  <c r="B65" i="1"/>
  <c r="G65" i="1"/>
  <c r="B66" i="1"/>
  <c r="G66" i="1"/>
  <c r="B67" i="1"/>
  <c r="G67" i="1"/>
</calcChain>
</file>

<file path=xl/sharedStrings.xml><?xml version="1.0" encoding="utf-8"?>
<sst xmlns="http://schemas.openxmlformats.org/spreadsheetml/2006/main" count="26" uniqueCount="26">
  <si>
    <t>BL1259863</t>
  </si>
  <si>
    <t>BL75236</t>
  </si>
  <si>
    <t>BL45896</t>
  </si>
  <si>
    <t>BL14523</t>
  </si>
  <si>
    <t>BL3698</t>
  </si>
  <si>
    <t>BL1236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</si>
  <si>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</si>
  <si>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</si>
  <si>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</si>
  <si>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</si>
  <si>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</si>
  <si>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</si>
  <si>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</si>
  <si>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</si>
  <si>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</si>
  <si>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</si>
  <si>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</si>
  <si>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</si>
  <si>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cumul</t>
  </si>
  <si>
    <t>montant des encours</t>
  </si>
  <si>
    <t>état</t>
  </si>
  <si>
    <t>Montant des cdes</t>
  </si>
  <si>
    <t>BL</t>
  </si>
  <si>
    <t>N° BC</t>
  </si>
  <si>
    <t>Date BC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</si>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</sst>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right"/>
    </xf>
    <xf numFmtId="3" fontId="0" fillId="0" borderId="0" xfId="0" applyNumberFormat="1"/>
  </cellXfs>
  <cellStyles count="1">
    <cellStyle name="Normal" xfId="0" builtinId="0"/>
  </cellStyles>
  <dxfs count="10"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righ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1" formatCode="dd\-mmm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tableau%20de%20bord%20ach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source"/>
      <sheetName val="le calcul"/>
      <sheetName val="tableau croisé dynamique"/>
      <sheetName val="tableau de bord"/>
      <sheetName val="tableau de bord achat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9" displayName="Tableau9" ref="B2:I67" totalsRowShown="0" headerRowDxfId="9" dataDxfId="8">
  <autoFilter ref="B2:I67" xr:uid="{00000000-0009-0000-0100-000001000000}"/>
  <tableColumns count="8">
    <tableColumn id="1" xr3:uid="{00000000-0010-0000-0000-000001000000}" name="Mois" dataDxfId="7">
      <calculatedColumnFormula>INDEX($N$8:O19,MONTH(Tableau9[[#This Row],[Date BC]]),2)</calculatedColumnFormula>
    </tableColumn>
    <tableColumn id="2" xr3:uid="{00000000-0010-0000-0000-000002000000}" name="Date BC" dataDxfId="6"/>
    <tableColumn id="3" xr3:uid="{00000000-0010-0000-0000-000003000000}" name="N° BC" dataDxfId="5"/>
    <tableColumn id="4" xr3:uid="{00000000-0010-0000-0000-000004000000}" name="BL" dataDxfId="4"/>
    <tableColumn id="5" xr3:uid="{00000000-0010-0000-0000-000005000000}" name="Montant des cdes" dataDxfId="3"/>
    <tableColumn id="6" xr3:uid="{00000000-0010-0000-0000-000006000000}" name="état" dataDxfId="2">
      <calculatedColumnFormula>IF(ISBLANK(Tableau9[[#This Row],[BL]]),"non livrée","livrée")</calculatedColumnFormula>
    </tableColumn>
    <tableColumn id="7" xr3:uid="{00000000-0010-0000-0000-000007000000}" name="montant des encours" dataDxfId="1">
      <calculatedColumnFormula>IF(Tableau9[[#This Row],[état]]="livrée",Tableau9[[#This Row],[Montant des cdes]],0)</calculatedColumnFormula>
    </tableColumn>
    <tableColumn id="8" xr3:uid="{00000000-0010-0000-0000-000008000000}" name="cumul" dataDxfId="0">
      <calculatedColumnFormula>SUM($H$3:H3)</calculatedColumnFormula>
    </tableColumn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O67"/>
  <sheetViews>
    <sheetView showZeros="0" tabSelected="1" topLeftCell="B1" workbookViewId="0">
      <selection activeCell="H20" sqref="H20"/>
    </sheetView>
  </sheetViews>
  <sheetFormatPr baseColWidth="10" defaultRowHeight="15" x14ac:dyDescent="0.25"/>
  <cols>
    <col min="1" max="1" width="4.5703125" customWidth="1"/>
    <col min="6" max="6" width="20.85546875" customWidth="1"/>
    <col min="8" max="8" width="24.28515625" bestFit="1" customWidth="1"/>
    <col min="14" max="15" width="11.5703125" customWidth="1"/>
  </cols>
  <sheetData>
    <row r="2" spans="2:15" x14ac:dyDescent="0.25">
      <c r="B2" s="1" t="s">
        <v>25</v>
      </c>
      <c r="C2" s="1" t="s">
        <v>24</v>
      </c>
      <c r="D2" s="1" t="s">
        <v>23</v>
      </c>
      <c r="E2" s="1" t="s">
        <v>22</v>
      </c>
      <c r="F2" s="1" t="s">
        <v>21</v>
      </c>
      <c r="G2" s="1" t="s">
        <v>20</v>
      </c>
      <c r="H2" s="1" t="s">
        <v>19</v>
      </c>
      <c r="I2" s="1" t="s">
        <v>18</v>
      </c>
    </row>
    <row r="3" spans="2:15" x14ac:dyDescent="0.25">
      <c r="B3" s="1" t="str">
        <f>INDEX($N$8:O19,MONTH(Tableau9[[#This Row],[Date BC]]),2)</f>
        <v>janvier</v>
      </c>
      <c r="C3" s="2">
        <v>43466</v>
      </c>
      <c r="D3" s="1">
        <v>11236</v>
      </c>
      <c r="E3" s="1">
        <v>75326</v>
      </c>
      <c r="F3" s="1">
        <v>500</v>
      </c>
      <c r="G3" s="1" t="str">
        <f>IF(ISBLANK(Tableau9[[#This Row],[BL]]),"non livrée","livrée")</f>
        <v>livrée</v>
      </c>
      <c r="H3" s="4">
        <f>IF(Tableau9[[#This Row],[état]]="livrée",Tableau9[[#This Row],[Montant des cdes]],0)</f>
        <v>500</v>
      </c>
      <c r="I3" s="3">
        <f>SUM($H$3:H3)</f>
        <v>500</v>
      </c>
      <c r="K3" s="5"/>
    </row>
    <row r="4" spans="2:15" x14ac:dyDescent="0.25">
      <c r="B4" s="1" t="str">
        <f>INDEX($N$8:O20,MONTH(Tableau9[[#This Row],[Date BC]]),2)</f>
        <v>janvier</v>
      </c>
      <c r="C4" s="2">
        <v>43468</v>
      </c>
      <c r="D4" s="1">
        <v>11245</v>
      </c>
      <c r="E4" s="1">
        <v>87452</v>
      </c>
      <c r="F4" s="1">
        <v>850</v>
      </c>
      <c r="G4" s="1" t="str">
        <f>IF(ISBLANK(Tableau9[[#This Row],[BL]]),"non livrée","livrée")</f>
        <v>livrée</v>
      </c>
      <c r="H4" s="4">
        <f>IF(Tableau9[[#This Row],[état]]="livrée",Tableau9[[#This Row],[Montant des cdes]],0)</f>
        <v>850</v>
      </c>
      <c r="I4" s="3">
        <f>SUM($H$3:H4)</f>
        <v>1350</v>
      </c>
      <c r="K4" s="5"/>
    </row>
    <row r="5" spans="2:15" x14ac:dyDescent="0.25">
      <c r="B5" s="1" t="str">
        <f>INDEX($N$8:O21,MONTH(Tableau9[[#This Row],[Date BC]]),2)</f>
        <v>janvier</v>
      </c>
      <c r="C5" s="2">
        <v>43474</v>
      </c>
      <c r="D5" s="1">
        <v>11256</v>
      </c>
      <c r="E5" s="1">
        <v>45896</v>
      </c>
      <c r="F5" s="1">
        <v>450</v>
      </c>
      <c r="G5" s="1" t="str">
        <f>IF(ISBLANK(Tableau9[[#This Row],[BL]]),"non livrée","livrée")</f>
        <v>livrée</v>
      </c>
      <c r="H5" s="4">
        <f>IF(Tableau9[[#This Row],[état]]="livrée",Tableau9[[#This Row],[Montant des cdes]],0)</f>
        <v>450</v>
      </c>
      <c r="I5" s="3">
        <f>SUM($H$3:H5)</f>
        <v>1800</v>
      </c>
      <c r="K5" s="5"/>
    </row>
    <row r="6" spans="2:15" x14ac:dyDescent="0.25">
      <c r="B6" s="1" t="str">
        <f>INDEX($N$8:O22,MONTH(Tableau9[[#This Row],[Date BC]]),2)</f>
        <v>janvier</v>
      </c>
      <c r="C6" s="2">
        <v>43476</v>
      </c>
      <c r="D6" s="1">
        <v>11256</v>
      </c>
      <c r="E6" s="1"/>
      <c r="F6" s="1">
        <v>900</v>
      </c>
      <c r="G6" s="1" t="str">
        <f>IF(ISBLANK(Tableau9[[#This Row],[BL]]),"non livrée","livrée")</f>
        <v>non livrée</v>
      </c>
      <c r="H6" s="4">
        <f>IF(Tableau9[[#This Row],[état]]="livrée",Tableau9[[#This Row],[Montant des cdes]],0)</f>
        <v>0</v>
      </c>
      <c r="I6" s="3">
        <f>SUM($H$3:H6)</f>
        <v>1800</v>
      </c>
      <c r="K6" s="5"/>
    </row>
    <row r="7" spans="2:15" x14ac:dyDescent="0.25">
      <c r="B7" s="1" t="str">
        <f>INDEX($N$8:O23,MONTH(Tableau9[[#This Row],[Date BC]]),2)</f>
        <v>janvier</v>
      </c>
      <c r="C7" s="2">
        <v>43480</v>
      </c>
      <c r="D7" s="1">
        <v>11563</v>
      </c>
      <c r="E7" s="1">
        <v>14587</v>
      </c>
      <c r="F7" s="1">
        <v>880</v>
      </c>
      <c r="G7" s="1" t="str">
        <f>IF(ISBLANK(Tableau9[[#This Row],[BL]]),"non livrée","livrée")</f>
        <v>livrée</v>
      </c>
      <c r="H7" s="4">
        <f>IF(Tableau9[[#This Row],[état]]="livrée",Tableau9[[#This Row],[Montant des cdes]],0)</f>
        <v>880</v>
      </c>
      <c r="I7" s="3">
        <f>SUM($H$3:H7)</f>
        <v>2680</v>
      </c>
      <c r="K7" s="5"/>
    </row>
    <row r="8" spans="2:15" x14ac:dyDescent="0.25">
      <c r="B8" s="1" t="str">
        <f>INDEX($N$8:O24,MONTH(Tableau9[[#This Row],[Date BC]]),2)</f>
        <v>janvier</v>
      </c>
      <c r="C8" s="2">
        <v>43483</v>
      </c>
      <c r="D8" s="1">
        <v>11452</v>
      </c>
      <c r="E8" s="1"/>
      <c r="F8" s="1">
        <v>1450</v>
      </c>
      <c r="G8" s="1" t="str">
        <f>IF(ISBLANK(Tableau9[[#This Row],[BL]]),"non livrée","livrée")</f>
        <v>non livrée</v>
      </c>
      <c r="H8" s="4">
        <f>IF(Tableau9[[#This Row],[état]]="livrée",Tableau9[[#This Row],[Montant des cdes]],0)</f>
        <v>0</v>
      </c>
      <c r="I8" s="3">
        <f>SUM($H$3:H8)</f>
        <v>2680</v>
      </c>
      <c r="N8">
        <v>1</v>
      </c>
      <c r="O8" t="s">
        <v>17</v>
      </c>
    </row>
    <row r="9" spans="2:15" x14ac:dyDescent="0.25">
      <c r="B9" s="1" t="str">
        <f>INDEX($N$8:O25,MONTH(Tableau9[[#This Row],[Date BC]]),2)</f>
        <v>janvier</v>
      </c>
      <c r="C9" s="2">
        <v>43487</v>
      </c>
      <c r="D9" s="1">
        <v>11563</v>
      </c>
      <c r="E9" s="1">
        <v>12596</v>
      </c>
      <c r="F9" s="1">
        <v>6580</v>
      </c>
      <c r="G9" s="1" t="str">
        <f>IF(ISBLANK(Tableau9[[#This Row],[BL]]),"non livrée","livrée")</f>
        <v>livrée</v>
      </c>
      <c r="H9" s="4">
        <f>IF(Tableau9[[#This Row],[état]]="livrée",Tableau9[[#This Row],[Montant des cdes]],0)</f>
        <v>6580</v>
      </c>
      <c r="I9" s="3">
        <f>SUM($H$3:H9)</f>
        <v>9260</v>
      </c>
      <c r="N9">
        <v>2</v>
      </c>
      <c r="O9" t="s">
        <v>16</v>
      </c>
    </row>
    <row r="10" spans="2:15" x14ac:dyDescent="0.25">
      <c r="B10" s="1" t="str">
        <f>INDEX($N$8:O26,MONTH(Tableau9[[#This Row],[Date BC]]),2)</f>
        <v>janvier</v>
      </c>
      <c r="C10" s="2">
        <v>43491</v>
      </c>
      <c r="D10" s="1">
        <v>11567</v>
      </c>
      <c r="E10" s="1"/>
      <c r="F10" s="1">
        <v>250</v>
      </c>
      <c r="G10" s="1" t="str">
        <f>IF(ISBLANK(Tableau9[[#This Row],[BL]]),"non livrée","livrée")</f>
        <v>non livrée</v>
      </c>
      <c r="H10" s="4">
        <f>IF(Tableau9[[#This Row],[état]]="livrée",Tableau9[[#This Row],[Montant des cdes]],0)</f>
        <v>0</v>
      </c>
      <c r="I10" s="3">
        <f>SUM($H$3:H10)</f>
        <v>9260</v>
      </c>
      <c r="N10">
        <v>3</v>
      </c>
      <c r="O10" t="s">
        <v>15</v>
      </c>
    </row>
    <row r="11" spans="2:15" x14ac:dyDescent="0.25">
      <c r="B11" s="1" t="str">
        <f>INDEX($N$8:O27,MONTH(Tableau9[[#This Row],[Date BC]]),2)</f>
        <v>janvier</v>
      </c>
      <c r="C11" s="2">
        <v>43496</v>
      </c>
      <c r="D11" s="1">
        <v>11687</v>
      </c>
      <c r="E11" s="1">
        <v>74523</v>
      </c>
      <c r="F11" s="1">
        <v>40</v>
      </c>
      <c r="G11" s="1" t="str">
        <f>IF(ISBLANK(Tableau9[[#This Row],[BL]]),"non livrée","livrée")</f>
        <v>livrée</v>
      </c>
      <c r="H11" s="4">
        <f>IF(Tableau9[[#This Row],[état]]="livrée",Tableau9[[#This Row],[Montant des cdes]],0)</f>
        <v>40</v>
      </c>
      <c r="I11" s="3">
        <f>SUM($H$3:H11)</f>
        <v>9300</v>
      </c>
      <c r="N11">
        <v>4</v>
      </c>
      <c r="O11" t="s">
        <v>14</v>
      </c>
    </row>
    <row r="12" spans="2:15" x14ac:dyDescent="0.25">
      <c r="B12" s="1" t="str">
        <f>INDEX($N$8:O28,MONTH(Tableau9[[#This Row],[Date BC]]),2)</f>
        <v>février</v>
      </c>
      <c r="C12" s="2">
        <v>43498</v>
      </c>
      <c r="D12" s="1">
        <v>11698</v>
      </c>
      <c r="E12" s="1">
        <v>14563</v>
      </c>
      <c r="F12" s="1">
        <v>700</v>
      </c>
      <c r="G12" s="1" t="str">
        <f>IF(ISBLANK(Tableau9[[#This Row],[BL]]),"non livrée","livrée")</f>
        <v>livrée</v>
      </c>
      <c r="H12" s="4">
        <f>IF(Tableau9[[#This Row],[état]]="livrée",Tableau9[[#This Row],[Montant des cdes]],0)</f>
        <v>700</v>
      </c>
      <c r="I12" s="3">
        <f>SUM($H$3:H12)</f>
        <v>10000</v>
      </c>
      <c r="N12">
        <v>5</v>
      </c>
      <c r="O12" t="s">
        <v>13</v>
      </c>
    </row>
    <row r="13" spans="2:15" x14ac:dyDescent="0.25">
      <c r="B13" s="1" t="str">
        <f>INDEX($N$8:O29,MONTH(Tableau9[[#This Row],[Date BC]]),2)</f>
        <v>février</v>
      </c>
      <c r="C13" s="2">
        <v>43499</v>
      </c>
      <c r="D13" s="1">
        <v>11589</v>
      </c>
      <c r="E13" s="1"/>
      <c r="F13" s="1">
        <v>1200</v>
      </c>
      <c r="G13" s="1" t="str">
        <f>IF(ISBLANK(Tableau9[[#This Row],[BL]]),"non livrée","livrée")</f>
        <v>non livrée</v>
      </c>
      <c r="H13" s="4">
        <f>IF(Tableau9[[#This Row],[état]]="livrée",Tableau9[[#This Row],[Montant des cdes]],0)</f>
        <v>0</v>
      </c>
      <c r="I13" s="3">
        <f>SUM($H$3:H13)</f>
        <v>10000</v>
      </c>
      <c r="N13">
        <v>6</v>
      </c>
      <c r="O13" t="s">
        <v>12</v>
      </c>
    </row>
    <row r="14" spans="2:15" x14ac:dyDescent="0.25">
      <c r="B14" s="1" t="str">
        <f>INDEX($N$8:O30,MONTH(Tableau9[[#This Row],[Date BC]]),2)</f>
        <v>février</v>
      </c>
      <c r="C14" s="2">
        <v>43501</v>
      </c>
      <c r="D14" s="1">
        <v>11630</v>
      </c>
      <c r="E14" s="1">
        <v>74521</v>
      </c>
      <c r="F14" s="1">
        <v>2500</v>
      </c>
      <c r="G14" s="1" t="str">
        <f>IF(ISBLANK(Tableau9[[#This Row],[BL]]),"non livrée","livrée")</f>
        <v>livrée</v>
      </c>
      <c r="H14" s="4">
        <f>IF(Tableau9[[#This Row],[état]]="livrée",Tableau9[[#This Row],[Montant des cdes]],0)</f>
        <v>2500</v>
      </c>
      <c r="I14" s="3">
        <f>SUM($H$3:H14)</f>
        <v>12500</v>
      </c>
      <c r="N14">
        <v>7</v>
      </c>
      <c r="O14" t="s">
        <v>11</v>
      </c>
    </row>
    <row r="15" spans="2:15" x14ac:dyDescent="0.25">
      <c r="B15" s="1" t="str">
        <f>INDEX($N$8:O31,MONTH(Tableau9[[#This Row],[Date BC]]),2)</f>
        <v>février</v>
      </c>
      <c r="C15" s="2">
        <v>43502</v>
      </c>
      <c r="D15" s="1">
        <v>11587</v>
      </c>
      <c r="E15" s="1"/>
      <c r="F15" s="1">
        <v>14520</v>
      </c>
      <c r="G15" s="1" t="str">
        <f>IF(ISBLANK(Tableau9[[#This Row],[BL]]),"non livrée","livrée")</f>
        <v>non livrée</v>
      </c>
      <c r="H15" s="4">
        <f>IF(Tableau9[[#This Row],[état]]="livrée",Tableau9[[#This Row],[Montant des cdes]],0)</f>
        <v>0</v>
      </c>
      <c r="I15" s="3">
        <f>SUM($H$3:H15)</f>
        <v>12500</v>
      </c>
      <c r="N15">
        <v>8</v>
      </c>
      <c r="O15" t="s">
        <v>10</v>
      </c>
    </row>
    <row r="16" spans="2:15" x14ac:dyDescent="0.25">
      <c r="B16" s="1" t="str">
        <f>INDEX($N$8:O32,MONTH(Tableau9[[#This Row],[Date BC]]),2)</f>
        <v>février</v>
      </c>
      <c r="C16" s="2">
        <v>43504</v>
      </c>
      <c r="D16" s="1">
        <v>11458</v>
      </c>
      <c r="E16" s="1">
        <v>87542</v>
      </c>
      <c r="F16" s="1">
        <v>36520</v>
      </c>
      <c r="G16" s="1" t="str">
        <f>IF(ISBLANK(Tableau9[[#This Row],[BL]]),"non livrée","livrée")</f>
        <v>livrée</v>
      </c>
      <c r="H16" s="4">
        <f>IF(Tableau9[[#This Row],[état]]="livrée",Tableau9[[#This Row],[Montant des cdes]],0)</f>
        <v>36520</v>
      </c>
      <c r="I16" s="3">
        <f>SUM($H$3:H16)</f>
        <v>49020</v>
      </c>
      <c r="N16">
        <v>9</v>
      </c>
      <c r="O16" t="s">
        <v>9</v>
      </c>
    </row>
    <row r="17" spans="2:15" x14ac:dyDescent="0.25">
      <c r="B17" s="1" t="str">
        <f>INDEX($N$8:O33,MONTH(Tableau9[[#This Row],[Date BC]]),2)</f>
        <v>février</v>
      </c>
      <c r="C17" s="2">
        <v>43505</v>
      </c>
      <c r="D17" s="1">
        <v>11785</v>
      </c>
      <c r="E17" s="1"/>
      <c r="F17" s="1">
        <v>14000</v>
      </c>
      <c r="G17" s="1" t="str">
        <f>IF(ISBLANK(Tableau9[[#This Row],[BL]]),"non livrée","livrée")</f>
        <v>non livrée</v>
      </c>
      <c r="H17" s="4">
        <f>IF(Tableau9[[#This Row],[état]]="livrée",Tableau9[[#This Row],[Montant des cdes]],0)</f>
        <v>0</v>
      </c>
      <c r="I17" s="3">
        <f>SUM($H$3:H17)</f>
        <v>49020</v>
      </c>
      <c r="N17">
        <v>10</v>
      </c>
      <c r="O17" t="s">
        <v>8</v>
      </c>
    </row>
    <row r="18" spans="2:15" x14ac:dyDescent="0.25">
      <c r="B18" s="1" t="str">
        <f>INDEX($N$8:O34,MONTH(Tableau9[[#This Row],[Date BC]]),2)</f>
        <v>février</v>
      </c>
      <c r="C18" s="2">
        <v>43507</v>
      </c>
      <c r="D18" s="1">
        <v>11456</v>
      </c>
      <c r="E18" s="1">
        <v>12036</v>
      </c>
      <c r="F18" s="1">
        <v>520</v>
      </c>
      <c r="G18" s="1" t="str">
        <f>IF(ISBLANK(Tableau9[[#This Row],[BL]]),"non livrée","livrée")</f>
        <v>livrée</v>
      </c>
      <c r="H18" s="4">
        <f>IF(Tableau9[[#This Row],[état]]="livrée",Tableau9[[#This Row],[Montant des cdes]],0)</f>
        <v>520</v>
      </c>
      <c r="I18" s="3">
        <f>SUM($H$3:H18)</f>
        <v>49540</v>
      </c>
      <c r="N18">
        <v>11</v>
      </c>
      <c r="O18" t="s">
        <v>7</v>
      </c>
    </row>
    <row r="19" spans="2:15" x14ac:dyDescent="0.25">
      <c r="B19" s="1" t="str">
        <f>INDEX($N$8:O35,MONTH(Tableau9[[#This Row],[Date BC]]),2)</f>
        <v>février</v>
      </c>
      <c r="C19" s="2">
        <v>43511</v>
      </c>
      <c r="D19" s="1">
        <v>11321</v>
      </c>
      <c r="E19" s="1">
        <v>20145</v>
      </c>
      <c r="F19" s="1">
        <v>630</v>
      </c>
      <c r="G19" s="1" t="str">
        <f>IF(ISBLANK(Tableau9[[#This Row],[BL]]),"non livrée","livrée")</f>
        <v>livrée</v>
      </c>
      <c r="H19" s="4">
        <f>IF(Tableau9[[#This Row],[état]]="livrée",Tableau9[[#This Row],[Montant des cdes]],0)</f>
        <v>630</v>
      </c>
      <c r="I19" s="3">
        <f>SUM($H$3:H19)</f>
        <v>50170</v>
      </c>
      <c r="N19">
        <v>12</v>
      </c>
      <c r="O19" t="s">
        <v>6</v>
      </c>
    </row>
    <row r="20" spans="2:15" x14ac:dyDescent="0.25">
      <c r="B20" s="1" t="str">
        <f>INDEX($N$8:O36,MONTH(Tableau9[[#This Row],[Date BC]]),2)</f>
        <v>février</v>
      </c>
      <c r="C20" s="2">
        <v>43513</v>
      </c>
      <c r="D20" s="1">
        <v>11365</v>
      </c>
      <c r="E20" s="1">
        <v>63025</v>
      </c>
      <c r="F20" s="1">
        <v>900</v>
      </c>
      <c r="G20" s="1" t="str">
        <f>IF(ISBLANK(Tableau9[[#This Row],[BL]]),"non livrée","livrée")</f>
        <v>livrée</v>
      </c>
      <c r="H20" s="4">
        <f>IF(Tableau9[[#This Row],[état]]="livrée",Tableau9[[#This Row],[Montant des cdes]],0)</f>
        <v>900</v>
      </c>
      <c r="I20" s="3">
        <f>SUM($H$3:H20)</f>
        <v>51070</v>
      </c>
    </row>
    <row r="21" spans="2:15" x14ac:dyDescent="0.25">
      <c r="B21" s="1" t="str">
        <f>INDEX($N$8:O37,MONTH(Tableau9[[#This Row],[Date BC]]),2)</f>
        <v>février</v>
      </c>
      <c r="C21" s="2">
        <v>43522</v>
      </c>
      <c r="D21" s="1">
        <v>11358</v>
      </c>
      <c r="E21" s="1">
        <v>90036</v>
      </c>
      <c r="F21" s="1">
        <v>1800</v>
      </c>
      <c r="G21" s="1" t="str">
        <f>IF(ISBLANK(Tableau9[[#This Row],[BL]]),"non livrée","livrée")</f>
        <v>livrée</v>
      </c>
      <c r="H21" s="4">
        <f>IF(Tableau9[[#This Row],[état]]="livrée",Tableau9[[#This Row],[Montant des cdes]],0)</f>
        <v>1800</v>
      </c>
      <c r="I21" s="3">
        <f>SUM($H$3:H21)</f>
        <v>52870</v>
      </c>
    </row>
    <row r="22" spans="2:15" x14ac:dyDescent="0.25">
      <c r="B22" s="1" t="str">
        <f>INDEX($N$8:O38,MONTH(Tableau9[[#This Row],[Date BC]]),2)</f>
        <v>février</v>
      </c>
      <c r="C22" s="2">
        <v>43524</v>
      </c>
      <c r="D22" s="1">
        <v>11456</v>
      </c>
      <c r="E22" s="1"/>
      <c r="F22" s="1">
        <v>9500</v>
      </c>
      <c r="G22" s="1" t="str">
        <f>IF(ISBLANK(Tableau9[[#This Row],[BL]]),"non livrée","livrée")</f>
        <v>non livrée</v>
      </c>
      <c r="H22" s="4">
        <f>IF(Tableau9[[#This Row],[état]]="livrée",Tableau9[[#This Row],[Montant des cdes]],0)</f>
        <v>0</v>
      </c>
      <c r="I22" s="3">
        <f>SUM($H$3:H22)</f>
        <v>52870</v>
      </c>
    </row>
    <row r="23" spans="2:15" x14ac:dyDescent="0.25">
      <c r="B23" s="1" t="str">
        <f>INDEX($N$8:O39,MONTH(Tableau9[[#This Row],[Date BC]]),2)</f>
        <v>mars</v>
      </c>
      <c r="C23" s="2">
        <v>43525</v>
      </c>
      <c r="D23" s="1">
        <v>11450</v>
      </c>
      <c r="E23" s="1">
        <v>10258</v>
      </c>
      <c r="F23" s="1">
        <v>7560</v>
      </c>
      <c r="G23" s="1" t="str">
        <f>IF(ISBLANK(Tableau9[[#This Row],[BL]]),"non livrée","livrée")</f>
        <v>livrée</v>
      </c>
      <c r="H23" s="4">
        <f>IF(Tableau9[[#This Row],[état]]="livrée",Tableau9[[#This Row],[Montant des cdes]],0)</f>
        <v>7560</v>
      </c>
      <c r="I23" s="3">
        <f>SUM($H$3:H23)</f>
        <v>60430</v>
      </c>
    </row>
    <row r="24" spans="2:15" x14ac:dyDescent="0.25">
      <c r="B24" s="1" t="str">
        <f>INDEX($N$8:O40,MONTH(Tableau9[[#This Row],[Date BC]]),2)</f>
        <v>mars</v>
      </c>
      <c r="C24" s="2">
        <v>43528</v>
      </c>
      <c r="D24" s="1">
        <v>11458</v>
      </c>
      <c r="E24" s="1"/>
      <c r="F24" s="1">
        <v>850</v>
      </c>
      <c r="G24" s="1" t="str">
        <f>IF(ISBLANK(Tableau9[[#This Row],[BL]]),"non livrée","livrée")</f>
        <v>non livrée</v>
      </c>
      <c r="H24" s="4">
        <f>IF(Tableau9[[#This Row],[état]]="livrée",Tableau9[[#This Row],[Montant des cdes]],0)</f>
        <v>0</v>
      </c>
      <c r="I24" s="3">
        <f>SUM($H$3:H24)</f>
        <v>60430</v>
      </c>
    </row>
    <row r="25" spans="2:15" x14ac:dyDescent="0.25">
      <c r="B25" s="1" t="str">
        <f>INDEX($N$8:O41,MONTH(Tableau9[[#This Row],[Date BC]]),2)</f>
        <v>mars</v>
      </c>
      <c r="C25" s="2">
        <v>43530</v>
      </c>
      <c r="D25" s="1">
        <v>11785</v>
      </c>
      <c r="E25" s="1">
        <v>70230</v>
      </c>
      <c r="F25" s="1">
        <v>1400</v>
      </c>
      <c r="G25" s="1" t="str">
        <f>IF(ISBLANK(Tableau9[[#This Row],[BL]]),"non livrée","livrée")</f>
        <v>livrée</v>
      </c>
      <c r="H25" s="4">
        <f>IF(Tableau9[[#This Row],[état]]="livrée",Tableau9[[#This Row],[Montant des cdes]],0)</f>
        <v>1400</v>
      </c>
      <c r="I25" s="3">
        <f>SUM($H$3:H25)</f>
        <v>61830</v>
      </c>
    </row>
    <row r="26" spans="2:15" x14ac:dyDescent="0.25">
      <c r="B26" s="1" t="str">
        <f>INDEX($N$8:O42,MONTH(Tableau9[[#This Row],[Date BC]]),2)</f>
        <v>mars</v>
      </c>
      <c r="C26" s="2">
        <v>43532</v>
      </c>
      <c r="D26" s="1">
        <v>11789</v>
      </c>
      <c r="E26" s="1">
        <v>80325</v>
      </c>
      <c r="F26" s="1">
        <v>3500</v>
      </c>
      <c r="G26" s="1" t="str">
        <f>IF(ISBLANK(Tableau9[[#This Row],[BL]]),"non livrée","livrée")</f>
        <v>livrée</v>
      </c>
      <c r="H26" s="4">
        <f>IF(Tableau9[[#This Row],[état]]="livrée",Tableau9[[#This Row],[Montant des cdes]],0)</f>
        <v>3500</v>
      </c>
      <c r="I26" s="3">
        <f>SUM($H$3:H26)</f>
        <v>65330</v>
      </c>
    </row>
    <row r="27" spans="2:15" x14ac:dyDescent="0.25">
      <c r="B27" s="1" t="str">
        <f>INDEX($N$8:O43,MONTH(Tableau9[[#This Row],[Date BC]]),2)</f>
        <v>mars</v>
      </c>
      <c r="C27" s="2">
        <v>43533</v>
      </c>
      <c r="D27" s="1">
        <v>11890</v>
      </c>
      <c r="E27" s="1"/>
      <c r="F27" s="1">
        <v>6500</v>
      </c>
      <c r="G27" s="1" t="str">
        <f>IF(ISBLANK(Tableau9[[#This Row],[BL]]),"non livrée","livrée")</f>
        <v>non livrée</v>
      </c>
      <c r="H27" s="4">
        <f>IF(Tableau9[[#This Row],[état]]="livrée",Tableau9[[#This Row],[Montant des cdes]],0)</f>
        <v>0</v>
      </c>
      <c r="I27" s="3">
        <f>SUM($H$3:H27)</f>
        <v>65330</v>
      </c>
    </row>
    <row r="28" spans="2:15" x14ac:dyDescent="0.25">
      <c r="B28" s="1" t="str">
        <f>INDEX($N$8:O44,MONTH(Tableau9[[#This Row],[Date BC]]),2)</f>
        <v>mars</v>
      </c>
      <c r="C28" s="2">
        <v>43537</v>
      </c>
      <c r="D28" s="1">
        <v>11900</v>
      </c>
      <c r="E28" s="1">
        <v>45039</v>
      </c>
      <c r="F28" s="1">
        <v>7900</v>
      </c>
      <c r="G28" s="1" t="str">
        <f>IF(ISBLANK(Tableau9[[#This Row],[BL]]),"non livrée","livrée")</f>
        <v>livrée</v>
      </c>
      <c r="H28" s="4">
        <f>IF(Tableau9[[#This Row],[état]]="livrée",Tableau9[[#This Row],[Montant des cdes]],0)</f>
        <v>7900</v>
      </c>
      <c r="I28" s="3">
        <f>SUM($H$3:H28)</f>
        <v>73230</v>
      </c>
    </row>
    <row r="29" spans="2:15" x14ac:dyDescent="0.25">
      <c r="B29" s="1" t="str">
        <f>INDEX($N$8:O45,MONTH(Tableau9[[#This Row],[Date BC]]),2)</f>
        <v>mars</v>
      </c>
      <c r="C29" s="2">
        <v>43540</v>
      </c>
      <c r="D29" s="1">
        <v>11901</v>
      </c>
      <c r="E29" s="1">
        <v>98025</v>
      </c>
      <c r="F29" s="1">
        <v>11000</v>
      </c>
      <c r="G29" s="1" t="str">
        <f>IF(ISBLANK(Tableau9[[#This Row],[BL]]),"non livrée","livrée")</f>
        <v>livrée</v>
      </c>
      <c r="H29" s="4">
        <f>IF(Tableau9[[#This Row],[état]]="livrée",Tableau9[[#This Row],[Montant des cdes]],0)</f>
        <v>11000</v>
      </c>
      <c r="I29" s="3">
        <f>SUM($H$3:H29)</f>
        <v>84230</v>
      </c>
    </row>
    <row r="30" spans="2:15" x14ac:dyDescent="0.25">
      <c r="B30" s="1" t="str">
        <f>INDEX($N$8:O46,MONTH(Tableau9[[#This Row],[Date BC]]),2)</f>
        <v>mars</v>
      </c>
      <c r="C30" s="2">
        <v>43543</v>
      </c>
      <c r="D30" s="1">
        <v>11902</v>
      </c>
      <c r="E30" s="1"/>
      <c r="F30" s="1">
        <v>17500</v>
      </c>
      <c r="G30" s="1" t="str">
        <f>IF(ISBLANK(Tableau9[[#This Row],[BL]]),"non livrée","livrée")</f>
        <v>non livrée</v>
      </c>
      <c r="H30" s="4">
        <f>IF(Tableau9[[#This Row],[état]]="livrée",Tableau9[[#This Row],[Montant des cdes]],0)</f>
        <v>0</v>
      </c>
      <c r="I30" s="3">
        <f>SUM($H$3:H30)</f>
        <v>84230</v>
      </c>
    </row>
    <row r="31" spans="2:15" x14ac:dyDescent="0.25">
      <c r="B31" s="1" t="str">
        <f>INDEX($N$8:O47,MONTH(Tableau9[[#This Row],[Date BC]]),2)</f>
        <v>mars</v>
      </c>
      <c r="C31" s="2">
        <v>43548</v>
      </c>
      <c r="D31" s="1">
        <v>11910</v>
      </c>
      <c r="E31" s="1">
        <v>36205</v>
      </c>
      <c r="F31" s="1">
        <v>20500</v>
      </c>
      <c r="G31" s="1" t="str">
        <f>IF(ISBLANK(Tableau9[[#This Row],[BL]]),"non livrée","livrée")</f>
        <v>livrée</v>
      </c>
      <c r="H31" s="4">
        <f>IF(Tableau9[[#This Row],[état]]="livrée",Tableau9[[#This Row],[Montant des cdes]],0)</f>
        <v>20500</v>
      </c>
      <c r="I31" s="3">
        <f>SUM($H$3:H31)</f>
        <v>104730</v>
      </c>
    </row>
    <row r="32" spans="2:15" x14ac:dyDescent="0.25">
      <c r="B32" s="1" t="str">
        <f>INDEX($N$8:O48,MONTH(Tableau9[[#This Row],[Date BC]]),2)</f>
        <v>mars</v>
      </c>
      <c r="C32" s="2">
        <v>43554</v>
      </c>
      <c r="D32" s="1">
        <v>11912</v>
      </c>
      <c r="E32" s="1">
        <v>98025</v>
      </c>
      <c r="F32" s="1">
        <v>63000</v>
      </c>
      <c r="G32" s="1" t="str">
        <f>IF(ISBLANK(Tableau9[[#This Row],[BL]]),"non livrée","livrée")</f>
        <v>livrée</v>
      </c>
      <c r="H32" s="4">
        <f>IF(Tableau9[[#This Row],[état]]="livrée",Tableau9[[#This Row],[Montant des cdes]],0)</f>
        <v>63000</v>
      </c>
      <c r="I32" s="3">
        <f>SUM($H$3:H32)</f>
        <v>167730</v>
      </c>
    </row>
    <row r="33" spans="2:9" x14ac:dyDescent="0.25">
      <c r="B33" s="1" t="str">
        <f>INDEX($N$8:O49,MONTH(Tableau9[[#This Row],[Date BC]]),2)</f>
        <v>avril</v>
      </c>
      <c r="C33" s="2">
        <v>43560</v>
      </c>
      <c r="D33" s="1">
        <v>11914</v>
      </c>
      <c r="E33" s="1">
        <v>14025</v>
      </c>
      <c r="F33" s="1">
        <v>72000</v>
      </c>
      <c r="G33" s="1" t="str">
        <f>IF(ISBLANK(Tableau9[[#This Row],[BL]]),"non livrée","livrée")</f>
        <v>livrée</v>
      </c>
      <c r="H33" s="4">
        <f>IF(Tableau9[[#This Row],[état]]="livrée",Tableau9[[#This Row],[Montant des cdes]],0)</f>
        <v>72000</v>
      </c>
      <c r="I33" s="3">
        <f>SUM($H$3:H33)</f>
        <v>239730</v>
      </c>
    </row>
    <row r="34" spans="2:9" x14ac:dyDescent="0.25">
      <c r="B34" s="1" t="str">
        <f>INDEX($N$8:O50,MONTH(Tableau9[[#This Row],[Date BC]]),2)</f>
        <v>avril</v>
      </c>
      <c r="C34" s="2">
        <v>43561</v>
      </c>
      <c r="D34" s="1">
        <v>11930</v>
      </c>
      <c r="E34" s="1">
        <v>70125</v>
      </c>
      <c r="F34" s="1">
        <v>85600</v>
      </c>
      <c r="G34" s="1" t="str">
        <f>IF(ISBLANK(Tableau9[[#This Row],[BL]]),"non livrée","livrée")</f>
        <v>livrée</v>
      </c>
      <c r="H34" s="4">
        <f>IF(Tableau9[[#This Row],[état]]="livrée",Tableau9[[#This Row],[Montant des cdes]],0)</f>
        <v>85600</v>
      </c>
      <c r="I34" s="3">
        <f>SUM($H$3:H34)</f>
        <v>325330</v>
      </c>
    </row>
    <row r="35" spans="2:9" x14ac:dyDescent="0.25">
      <c r="B35" s="1" t="str">
        <f>INDEX($N$8:O51,MONTH(Tableau9[[#This Row],[Date BC]]),2)</f>
        <v>avril</v>
      </c>
      <c r="C35" s="2">
        <v>43563</v>
      </c>
      <c r="D35" s="1">
        <v>11933</v>
      </c>
      <c r="E35" s="1">
        <v>78099</v>
      </c>
      <c r="F35" s="1">
        <v>47000</v>
      </c>
      <c r="G35" s="1" t="str">
        <f>IF(ISBLANK(Tableau9[[#This Row],[BL]]),"non livrée","livrée")</f>
        <v>livrée</v>
      </c>
      <c r="H35" s="4">
        <f>IF(Tableau9[[#This Row],[état]]="livrée",Tableau9[[#This Row],[Montant des cdes]],0)</f>
        <v>47000</v>
      </c>
      <c r="I35" s="3">
        <f>SUM($H$3:H35)</f>
        <v>372330</v>
      </c>
    </row>
    <row r="36" spans="2:9" x14ac:dyDescent="0.25">
      <c r="B36" s="1" t="str">
        <f>INDEX($N$8:O52,MONTH(Tableau9[[#This Row],[Date BC]]),2)</f>
        <v>avril</v>
      </c>
      <c r="C36" s="2">
        <v>43564</v>
      </c>
      <c r="D36" s="1">
        <v>11935</v>
      </c>
      <c r="E36" s="1">
        <v>60025</v>
      </c>
      <c r="F36" s="1">
        <v>14000</v>
      </c>
      <c r="G36" s="1" t="str">
        <f>IF(ISBLANK(Tableau9[[#This Row],[BL]]),"non livrée","livrée")</f>
        <v>livrée</v>
      </c>
      <c r="H36" s="4">
        <f>IF(Tableau9[[#This Row],[état]]="livrée",Tableau9[[#This Row],[Montant des cdes]],0)</f>
        <v>14000</v>
      </c>
      <c r="I36" s="3">
        <f>SUM($H$3:H36)</f>
        <v>386330</v>
      </c>
    </row>
    <row r="37" spans="2:9" x14ac:dyDescent="0.25">
      <c r="B37" s="1" t="str">
        <f>INDEX($N$8:O53,MONTH(Tableau9[[#This Row],[Date BC]]),2)</f>
        <v>avril</v>
      </c>
      <c r="C37" s="2">
        <v>43566</v>
      </c>
      <c r="D37" s="1">
        <v>11938</v>
      </c>
      <c r="E37" s="1"/>
      <c r="F37" s="1">
        <v>17050</v>
      </c>
      <c r="G37" s="1" t="str">
        <f>IF(ISBLANK(Tableau9[[#This Row],[BL]]),"non livrée","livrée")</f>
        <v>non livrée</v>
      </c>
      <c r="H37" s="4">
        <f>IF(Tableau9[[#This Row],[état]]="livrée",Tableau9[[#This Row],[Montant des cdes]],0)</f>
        <v>0</v>
      </c>
      <c r="I37" s="3">
        <f>SUM($H$3:H37)</f>
        <v>386330</v>
      </c>
    </row>
    <row r="38" spans="2:9" x14ac:dyDescent="0.25">
      <c r="B38" s="1" t="str">
        <f>INDEX($N$8:O54,MONTH(Tableau9[[#This Row],[Date BC]]),2)</f>
        <v>avril</v>
      </c>
      <c r="C38" s="2">
        <v>43568</v>
      </c>
      <c r="D38" s="1">
        <v>11960</v>
      </c>
      <c r="E38" s="1">
        <v>40258</v>
      </c>
      <c r="F38" s="1">
        <v>19500</v>
      </c>
      <c r="G38" s="1" t="str">
        <f>IF(ISBLANK(Tableau9[[#This Row],[BL]]),"non livrée","livrée")</f>
        <v>livrée</v>
      </c>
      <c r="H38" s="4">
        <f>IF(Tableau9[[#This Row],[état]]="livrée",Tableau9[[#This Row],[Montant des cdes]],0)</f>
        <v>19500</v>
      </c>
      <c r="I38" s="3">
        <f>SUM($H$3:H38)</f>
        <v>405830</v>
      </c>
    </row>
    <row r="39" spans="2:9" x14ac:dyDescent="0.25">
      <c r="B39" s="1" t="str">
        <f>INDEX($N$8:O55,MONTH(Tableau9[[#This Row],[Date BC]]),2)</f>
        <v>avril</v>
      </c>
      <c r="C39" s="2">
        <v>43571</v>
      </c>
      <c r="D39" s="1">
        <v>11978</v>
      </c>
      <c r="E39" s="1"/>
      <c r="F39" s="1">
        <v>20000</v>
      </c>
      <c r="G39" s="1" t="str">
        <f>IF(ISBLANK(Tableau9[[#This Row],[BL]]),"non livrée","livrée")</f>
        <v>non livrée</v>
      </c>
      <c r="H39" s="4">
        <f>IF(Tableau9[[#This Row],[état]]="livrée",Tableau9[[#This Row],[Montant des cdes]],0)</f>
        <v>0</v>
      </c>
      <c r="I39" s="3">
        <f>SUM($H$3:H39)</f>
        <v>405830</v>
      </c>
    </row>
    <row r="40" spans="2:9" x14ac:dyDescent="0.25">
      <c r="B40" s="1" t="str">
        <f>INDEX($N$8:O56,MONTH(Tableau9[[#This Row],[Date BC]]),2)</f>
        <v>avril</v>
      </c>
      <c r="C40" s="2">
        <v>43572</v>
      </c>
      <c r="D40" s="1">
        <v>11979</v>
      </c>
      <c r="E40" s="1">
        <v>80014</v>
      </c>
      <c r="F40" s="1">
        <v>52600</v>
      </c>
      <c r="G40" s="1" t="str">
        <f>IF(ISBLANK(Tableau9[[#This Row],[BL]]),"non livrée","livrée")</f>
        <v>livrée</v>
      </c>
      <c r="H40" s="4">
        <f>IF(Tableau9[[#This Row],[état]]="livrée",Tableau9[[#This Row],[Montant des cdes]],0)</f>
        <v>52600</v>
      </c>
      <c r="I40" s="3">
        <f>SUM($H$3:H40)</f>
        <v>458430</v>
      </c>
    </row>
    <row r="41" spans="2:9" x14ac:dyDescent="0.25">
      <c r="B41" s="1" t="str">
        <f>INDEX($N$8:O57,MONTH(Tableau9[[#This Row],[Date BC]]),2)</f>
        <v>avril</v>
      </c>
      <c r="C41" s="2">
        <v>43574</v>
      </c>
      <c r="D41" s="1">
        <v>11980</v>
      </c>
      <c r="E41" s="1"/>
      <c r="F41" s="1">
        <v>7500</v>
      </c>
      <c r="G41" s="1" t="str">
        <f>IF(ISBLANK(Tableau9[[#This Row],[BL]]),"non livrée","livrée")</f>
        <v>non livrée</v>
      </c>
      <c r="H41" s="4">
        <f>IF(Tableau9[[#This Row],[état]]="livrée",Tableau9[[#This Row],[Montant des cdes]],0)</f>
        <v>0</v>
      </c>
      <c r="I41" s="3">
        <f>SUM($H$3:H41)</f>
        <v>458430</v>
      </c>
    </row>
    <row r="42" spans="2:9" x14ac:dyDescent="0.25">
      <c r="B42" s="1" t="str">
        <f>INDEX($N$8:O58,MONTH(Tableau9[[#This Row],[Date BC]]),2)</f>
        <v>avril</v>
      </c>
      <c r="C42" s="2">
        <v>43577</v>
      </c>
      <c r="D42" s="1">
        <v>11982</v>
      </c>
      <c r="E42" s="1">
        <v>80236</v>
      </c>
      <c r="F42" s="1">
        <v>8600</v>
      </c>
      <c r="G42" s="1" t="str">
        <f>IF(ISBLANK(Tableau9[[#This Row],[BL]]),"non livrée","livrée")</f>
        <v>livrée</v>
      </c>
      <c r="H42" s="4">
        <f>IF(Tableau9[[#This Row],[état]]="livrée",Tableau9[[#This Row],[Montant des cdes]],0)</f>
        <v>8600</v>
      </c>
      <c r="I42" s="3">
        <f>SUM($H$3:H42)</f>
        <v>467030</v>
      </c>
    </row>
    <row r="43" spans="2:9" x14ac:dyDescent="0.25">
      <c r="B43" s="1" t="str">
        <f>INDEX($N$8:O59,MONTH(Tableau9[[#This Row],[Date BC]]),2)</f>
        <v>avril</v>
      </c>
      <c r="C43" s="2">
        <v>43581</v>
      </c>
      <c r="D43" s="1">
        <v>11983</v>
      </c>
      <c r="E43" s="1">
        <v>70369</v>
      </c>
      <c r="F43" s="1">
        <v>9300</v>
      </c>
      <c r="G43" s="1" t="str">
        <f>IF(ISBLANK(Tableau9[[#This Row],[BL]]),"non livrée","livrée")</f>
        <v>livrée</v>
      </c>
      <c r="H43" s="4">
        <f>IF(Tableau9[[#This Row],[état]]="livrée",Tableau9[[#This Row],[Montant des cdes]],0)</f>
        <v>9300</v>
      </c>
      <c r="I43" s="3">
        <f>SUM($H$3:H43)</f>
        <v>476330</v>
      </c>
    </row>
    <row r="44" spans="2:9" x14ac:dyDescent="0.25">
      <c r="B44" s="1" t="str">
        <f>INDEX($N$8:O60,MONTH(Tableau9[[#This Row],[Date BC]]),2)</f>
        <v>avril</v>
      </c>
      <c r="C44" s="2">
        <v>43583</v>
      </c>
      <c r="D44" s="1">
        <v>11986</v>
      </c>
      <c r="E44" s="1">
        <v>95026</v>
      </c>
      <c r="F44" s="1">
        <v>14900</v>
      </c>
      <c r="G44" s="1" t="str">
        <f>IF(ISBLANK(Tableau9[[#This Row],[BL]]),"non livrée","livrée")</f>
        <v>livrée</v>
      </c>
      <c r="H44" s="4">
        <f>IF(Tableau9[[#This Row],[état]]="livrée",Tableau9[[#This Row],[Montant des cdes]],0)</f>
        <v>14900</v>
      </c>
      <c r="I44" s="3">
        <f>SUM($H$3:H44)</f>
        <v>491230</v>
      </c>
    </row>
    <row r="45" spans="2:9" x14ac:dyDescent="0.25">
      <c r="B45" s="1" t="str">
        <f>INDEX($N$8:O61,MONTH(Tableau9[[#This Row],[Date BC]]),2)</f>
        <v>avril</v>
      </c>
      <c r="C45" s="2">
        <v>43585</v>
      </c>
      <c r="D45" s="1">
        <v>11987</v>
      </c>
      <c r="E45" s="1">
        <v>32065</v>
      </c>
      <c r="F45" s="1">
        <v>120</v>
      </c>
      <c r="G45" s="1" t="str">
        <f>IF(ISBLANK(Tableau9[[#This Row],[BL]]),"non livrée","livrée")</f>
        <v>livrée</v>
      </c>
      <c r="H45" s="4">
        <f>IF(Tableau9[[#This Row],[état]]="livrée",Tableau9[[#This Row],[Montant des cdes]],0)</f>
        <v>120</v>
      </c>
      <c r="I45" s="3">
        <f>SUM($H$3:H45)</f>
        <v>491350</v>
      </c>
    </row>
    <row r="46" spans="2:9" x14ac:dyDescent="0.25">
      <c r="B46" s="1" t="str">
        <f>INDEX($N$8:O62,MONTH(Tableau9[[#This Row],[Date BC]]),2)</f>
        <v>mai</v>
      </c>
      <c r="C46" s="2">
        <v>43586</v>
      </c>
      <c r="D46" s="1">
        <v>11988</v>
      </c>
      <c r="E46" s="1">
        <v>12585</v>
      </c>
      <c r="F46" s="1">
        <v>180</v>
      </c>
      <c r="G46" s="1" t="str">
        <f>IF(ISBLANK(Tableau9[[#This Row],[BL]]),"non livrée","livrée")</f>
        <v>livrée</v>
      </c>
      <c r="H46" s="4">
        <f>IF(Tableau9[[#This Row],[état]]="livrée",Tableau9[[#This Row],[Montant des cdes]],0)</f>
        <v>180</v>
      </c>
      <c r="I46" s="3">
        <f>SUM($H$3:H46)</f>
        <v>491530</v>
      </c>
    </row>
    <row r="47" spans="2:9" x14ac:dyDescent="0.25">
      <c r="B47" s="1" t="str">
        <f>INDEX($N$8:O63,MONTH(Tableau9[[#This Row],[Date BC]]),2)</f>
        <v>mai</v>
      </c>
      <c r="C47" s="2">
        <v>43589</v>
      </c>
      <c r="D47" s="1">
        <v>11999</v>
      </c>
      <c r="E47" s="1" t="s">
        <v>5</v>
      </c>
      <c r="F47" s="1">
        <v>60000</v>
      </c>
      <c r="G47" s="1" t="str">
        <f>IF(ISBLANK(Tableau9[[#This Row],[BL]]),"non livrée","livrée")</f>
        <v>livrée</v>
      </c>
      <c r="H47" s="4">
        <f>IF(Tableau9[[#This Row],[état]]="livrée",Tableau9[[#This Row],[Montant des cdes]],0)</f>
        <v>60000</v>
      </c>
      <c r="I47" s="3">
        <f>SUM($H$3:H47)</f>
        <v>551530</v>
      </c>
    </row>
    <row r="48" spans="2:9" x14ac:dyDescent="0.25">
      <c r="B48" s="1" t="str">
        <f>INDEX($N$8:O64,MONTH(Tableau9[[#This Row],[Date BC]]),2)</f>
        <v>mai</v>
      </c>
      <c r="C48" s="2">
        <v>43590</v>
      </c>
      <c r="D48" s="1">
        <v>12001</v>
      </c>
      <c r="E48" s="1" t="s">
        <v>4</v>
      </c>
      <c r="F48" s="1">
        <v>4200</v>
      </c>
      <c r="G48" s="1" t="str">
        <f>IF(ISBLANK(Tableau9[[#This Row],[BL]]),"non livrée","livrée")</f>
        <v>livrée</v>
      </c>
      <c r="H48" s="4">
        <f>IF(Tableau9[[#This Row],[état]]="livrée",Tableau9[[#This Row],[Montant des cdes]],0)</f>
        <v>4200</v>
      </c>
      <c r="I48" s="3">
        <f>SUM($H$3:H48)</f>
        <v>555730</v>
      </c>
    </row>
    <row r="49" spans="2:9" x14ac:dyDescent="0.25">
      <c r="B49" s="1" t="str">
        <f>INDEX($N$8:O65,MONTH(Tableau9[[#This Row],[Date BC]]),2)</f>
        <v>mai</v>
      </c>
      <c r="C49" s="2">
        <v>43592</v>
      </c>
      <c r="D49" s="1">
        <v>12003</v>
      </c>
      <c r="E49" s="1" t="s">
        <v>3</v>
      </c>
      <c r="F49" s="1">
        <v>2100</v>
      </c>
      <c r="G49" s="1" t="str">
        <f>IF(ISBLANK(Tableau9[[#This Row],[BL]]),"non livrée","livrée")</f>
        <v>livrée</v>
      </c>
      <c r="H49" s="4">
        <f>IF(Tableau9[[#This Row],[état]]="livrée",Tableau9[[#This Row],[Montant des cdes]],0)</f>
        <v>2100</v>
      </c>
      <c r="I49" s="3">
        <f>SUM($H$3:H49)</f>
        <v>557830</v>
      </c>
    </row>
    <row r="50" spans="2:9" x14ac:dyDescent="0.25">
      <c r="B50" s="1" t="str">
        <f>INDEX($N$8:O66,MONTH(Tableau9[[#This Row],[Date BC]]),2)</f>
        <v>mai</v>
      </c>
      <c r="C50" s="2">
        <v>43593</v>
      </c>
      <c r="D50" s="1">
        <v>12004</v>
      </c>
      <c r="E50" s="1"/>
      <c r="F50" s="1">
        <v>1900</v>
      </c>
      <c r="G50" s="1" t="str">
        <f>IF(ISBLANK(Tableau9[[#This Row],[BL]]),"non livrée","livrée")</f>
        <v>non livrée</v>
      </c>
      <c r="H50" s="4">
        <f>IF(Tableau9[[#This Row],[état]]="livrée",Tableau9[[#This Row],[Montant des cdes]],0)</f>
        <v>0</v>
      </c>
      <c r="I50" s="3">
        <f>SUM($H$3:H50)</f>
        <v>557830</v>
      </c>
    </row>
    <row r="51" spans="2:9" x14ac:dyDescent="0.25">
      <c r="B51" s="1" t="str">
        <f>INDEX($N$8:O67,MONTH(Tableau9[[#This Row],[Date BC]]),2)</f>
        <v>mai</v>
      </c>
      <c r="C51" s="2">
        <v>43596</v>
      </c>
      <c r="D51" s="1">
        <v>11005</v>
      </c>
      <c r="E51" s="1" t="s">
        <v>2</v>
      </c>
      <c r="F51" s="1">
        <v>360</v>
      </c>
      <c r="G51" s="1" t="str">
        <f>IF(ISBLANK(Tableau9[[#This Row],[BL]]),"non livrée","livrée")</f>
        <v>livrée</v>
      </c>
      <c r="H51" s="4">
        <f>IF(Tableau9[[#This Row],[état]]="livrée",Tableau9[[#This Row],[Montant des cdes]],0)</f>
        <v>360</v>
      </c>
      <c r="I51" s="3">
        <f>SUM($H$3:H51)</f>
        <v>558190</v>
      </c>
    </row>
    <row r="52" spans="2:9" x14ac:dyDescent="0.25">
      <c r="B52" s="1" t="str">
        <f>INDEX($N$8:O68,MONTH(Tableau9[[#This Row],[Date BC]]),2)</f>
        <v>mai</v>
      </c>
      <c r="C52" s="2">
        <v>43598</v>
      </c>
      <c r="D52" s="1">
        <v>11006</v>
      </c>
      <c r="E52" s="1" t="s">
        <v>1</v>
      </c>
      <c r="F52" s="1">
        <v>780</v>
      </c>
      <c r="G52" s="1" t="str">
        <f>IF(ISBLANK(Tableau9[[#This Row],[BL]]),"non livrée","livrée")</f>
        <v>livrée</v>
      </c>
      <c r="H52" s="4">
        <f>IF(Tableau9[[#This Row],[état]]="livrée",Tableau9[[#This Row],[Montant des cdes]],0)</f>
        <v>780</v>
      </c>
      <c r="I52" s="3">
        <f>SUM($H$3:H52)</f>
        <v>558970</v>
      </c>
    </row>
    <row r="53" spans="2:9" x14ac:dyDescent="0.25">
      <c r="B53" s="1" t="str">
        <f>INDEX($N$8:O69,MONTH(Tableau9[[#This Row],[Date BC]]),2)</f>
        <v>mai</v>
      </c>
      <c r="C53" s="2">
        <v>43602</v>
      </c>
      <c r="D53" s="1">
        <v>11007</v>
      </c>
      <c r="E53" s="1">
        <v>125369</v>
      </c>
      <c r="F53" s="1">
        <v>890</v>
      </c>
      <c r="G53" s="1" t="str">
        <f>IF(ISBLANK(Tableau9[[#This Row],[BL]]),"non livrée","livrée")</f>
        <v>livrée</v>
      </c>
      <c r="H53" s="4">
        <f>IF(Tableau9[[#This Row],[état]]="livrée",Tableau9[[#This Row],[Montant des cdes]],0)</f>
        <v>890</v>
      </c>
      <c r="I53" s="3">
        <f>SUM($H$3:H53)</f>
        <v>559860</v>
      </c>
    </row>
    <row r="54" spans="2:9" x14ac:dyDescent="0.25">
      <c r="B54" s="1" t="str">
        <f>INDEX($N$8:O70,MONTH(Tableau9[[#This Row],[Date BC]]),2)</f>
        <v>mai</v>
      </c>
      <c r="C54" s="2">
        <v>43604</v>
      </c>
      <c r="D54" s="1">
        <v>11008</v>
      </c>
      <c r="E54" s="1"/>
      <c r="F54" s="1">
        <v>800</v>
      </c>
      <c r="G54" s="1" t="str">
        <f>IF(ISBLANK(Tableau9[[#This Row],[BL]]),"non livrée","livrée")</f>
        <v>non livrée</v>
      </c>
      <c r="H54" s="4">
        <f>IF(Tableau9[[#This Row],[état]]="livrée",Tableau9[[#This Row],[Montant des cdes]],0)</f>
        <v>0</v>
      </c>
      <c r="I54" s="3">
        <f>SUM($H$3:H54)</f>
        <v>559860</v>
      </c>
    </row>
    <row r="55" spans="2:9" x14ac:dyDescent="0.25">
      <c r="B55" s="1" t="str">
        <f>INDEX($N$8:O71,MONTH(Tableau9[[#This Row],[Date BC]]),2)</f>
        <v>mai</v>
      </c>
      <c r="C55" s="2">
        <v>43610</v>
      </c>
      <c r="D55" s="1">
        <v>11009</v>
      </c>
      <c r="E55" s="1">
        <v>65326580</v>
      </c>
      <c r="F55" s="1">
        <v>14520</v>
      </c>
      <c r="G55" s="1" t="str">
        <f>IF(ISBLANK(Tableau9[[#This Row],[BL]]),"non livrée","livrée")</f>
        <v>livrée</v>
      </c>
      <c r="H55" s="4">
        <f>IF(Tableau9[[#This Row],[état]]="livrée",Tableau9[[#This Row],[Montant des cdes]],0)</f>
        <v>14520</v>
      </c>
      <c r="I55" s="3">
        <f>SUM($H$3:H55)</f>
        <v>574380</v>
      </c>
    </row>
    <row r="56" spans="2:9" x14ac:dyDescent="0.25">
      <c r="B56" s="1" t="str">
        <f>INDEX($N$8:O72,MONTH(Tableau9[[#This Row],[Date BC]]),2)</f>
        <v>mai</v>
      </c>
      <c r="C56" s="2">
        <v>43616</v>
      </c>
      <c r="D56" s="1">
        <v>12010</v>
      </c>
      <c r="E56" s="1">
        <v>2674930</v>
      </c>
      <c r="F56" s="1">
        <v>3650</v>
      </c>
      <c r="G56" s="1" t="str">
        <f>IF(ISBLANK(Tableau9[[#This Row],[BL]]),"non livrée","livrée")</f>
        <v>livrée</v>
      </c>
      <c r="H56" s="4">
        <f>IF(Tableau9[[#This Row],[état]]="livrée",Tableau9[[#This Row],[Montant des cdes]],0)</f>
        <v>3650</v>
      </c>
      <c r="I56" s="3">
        <f>SUM($H$3:H56)</f>
        <v>578030</v>
      </c>
    </row>
    <row r="57" spans="2:9" x14ac:dyDescent="0.25">
      <c r="B57" s="1" t="str">
        <f>INDEX($N$8:O73,MONTH(Tableau9[[#This Row],[Date BC]]),2)</f>
        <v>juin</v>
      </c>
      <c r="C57" s="2">
        <v>43617</v>
      </c>
      <c r="D57" s="1">
        <v>12011</v>
      </c>
      <c r="E57" s="1"/>
      <c r="F57" s="1">
        <v>9870</v>
      </c>
      <c r="G57" s="1" t="str">
        <f>IF(ISBLANK(Tableau9[[#This Row],[BL]]),"non livrée","livrée")</f>
        <v>non livrée</v>
      </c>
      <c r="H57" s="4">
        <f>IF(Tableau9[[#This Row],[état]]="livrée",Tableau9[[#This Row],[Montant des cdes]],0)</f>
        <v>0</v>
      </c>
      <c r="I57" s="3">
        <f>SUM($H$3:H57)</f>
        <v>578030</v>
      </c>
    </row>
    <row r="58" spans="2:9" x14ac:dyDescent="0.25">
      <c r="B58" s="1" t="str">
        <f>INDEX($N$8:O74,MONTH(Tableau9[[#This Row],[Date BC]]),2)</f>
        <v>juin</v>
      </c>
      <c r="C58" s="2">
        <v>43621</v>
      </c>
      <c r="D58" s="1">
        <v>12013</v>
      </c>
      <c r="E58" s="1"/>
      <c r="F58" s="1">
        <v>7580</v>
      </c>
      <c r="G58" s="1" t="str">
        <f>IF(ISBLANK(Tableau9[[#This Row],[BL]]),"non livrée","livrée")</f>
        <v>non livrée</v>
      </c>
      <c r="H58" s="4">
        <f>IF(Tableau9[[#This Row],[état]]="livrée",Tableau9[[#This Row],[Montant des cdes]],0)</f>
        <v>0</v>
      </c>
      <c r="I58" s="3">
        <f>SUM($H$3:H58)</f>
        <v>578030</v>
      </c>
    </row>
    <row r="59" spans="2:9" x14ac:dyDescent="0.25">
      <c r="B59" s="1" t="str">
        <f>INDEX($N$8:O75,MONTH(Tableau9[[#This Row],[Date BC]]),2)</f>
        <v>juin</v>
      </c>
      <c r="C59" s="2">
        <v>43622</v>
      </c>
      <c r="D59" s="1">
        <v>12014</v>
      </c>
      <c r="E59" s="1">
        <v>4588236</v>
      </c>
      <c r="F59" s="1">
        <v>950</v>
      </c>
      <c r="G59" s="1" t="str">
        <f>IF(ISBLANK(Tableau9[[#This Row],[BL]]),"non livrée","livrée")</f>
        <v>livrée</v>
      </c>
      <c r="H59" s="4">
        <f>IF(Tableau9[[#This Row],[état]]="livrée",Tableau9[[#This Row],[Montant des cdes]],0)</f>
        <v>950</v>
      </c>
      <c r="I59" s="3">
        <f>SUM($H$3:H59)</f>
        <v>578980</v>
      </c>
    </row>
    <row r="60" spans="2:9" x14ac:dyDescent="0.25">
      <c r="B60" s="1" t="str">
        <f>INDEX($N$8:O76,MONTH(Tableau9[[#This Row],[Date BC]]),2)</f>
        <v>juin</v>
      </c>
      <c r="C60" s="2">
        <v>43623</v>
      </c>
      <c r="D60" s="1">
        <v>12123</v>
      </c>
      <c r="E60" s="1">
        <v>5152621</v>
      </c>
      <c r="F60" s="1">
        <v>1700</v>
      </c>
      <c r="G60" s="1" t="str">
        <f>IF(ISBLANK(Tableau9[[#This Row],[BL]]),"non livrée","livrée")</f>
        <v>livrée</v>
      </c>
      <c r="H60" s="4">
        <f>IF(Tableau9[[#This Row],[état]]="livrée",Tableau9[[#This Row],[Montant des cdes]],0)</f>
        <v>1700</v>
      </c>
      <c r="I60" s="3">
        <f>SUM($H$3:H60)</f>
        <v>580680</v>
      </c>
    </row>
    <row r="61" spans="2:9" x14ac:dyDescent="0.25">
      <c r="B61" s="1" t="str">
        <f>INDEX($N$8:O77,MONTH(Tableau9[[#This Row],[Date BC]]),2)</f>
        <v>juin</v>
      </c>
      <c r="C61" s="2">
        <v>43625</v>
      </c>
      <c r="D61" s="1">
        <v>12145</v>
      </c>
      <c r="E61" s="1">
        <v>2526563</v>
      </c>
      <c r="F61" s="1">
        <v>8500</v>
      </c>
      <c r="G61" s="1" t="str">
        <f>IF(ISBLANK(Tableau9[[#This Row],[BL]]),"non livrée","livrée")</f>
        <v>livrée</v>
      </c>
      <c r="H61" s="4">
        <f>IF(Tableau9[[#This Row],[état]]="livrée",Tableau9[[#This Row],[Montant des cdes]],0)</f>
        <v>8500</v>
      </c>
      <c r="I61" s="3">
        <f>SUM($H$3:H61)</f>
        <v>589180</v>
      </c>
    </row>
    <row r="62" spans="2:9" x14ac:dyDescent="0.25">
      <c r="B62" s="1" t="str">
        <f>INDEX($N$8:O78,MONTH(Tableau9[[#This Row],[Date BC]]),2)</f>
        <v>juin</v>
      </c>
      <c r="C62" s="2">
        <v>43627</v>
      </c>
      <c r="D62" s="1">
        <v>12178</v>
      </c>
      <c r="E62" s="1"/>
      <c r="F62" s="1">
        <v>2500</v>
      </c>
      <c r="G62" s="1" t="str">
        <f>IF(ISBLANK(Tableau9[[#This Row],[BL]]),"non livrée","livrée")</f>
        <v>non livrée</v>
      </c>
      <c r="H62" s="4">
        <f>IF(Tableau9[[#This Row],[état]]="livrée",Tableau9[[#This Row],[Montant des cdes]],0)</f>
        <v>0</v>
      </c>
      <c r="I62" s="3">
        <f>SUM($H$3:H62)</f>
        <v>589180</v>
      </c>
    </row>
    <row r="63" spans="2:9" x14ac:dyDescent="0.25">
      <c r="B63" s="1" t="str">
        <f>INDEX($N$8:O79,MONTH(Tableau9[[#This Row],[Date BC]]),2)</f>
        <v>juin</v>
      </c>
      <c r="C63" s="2">
        <v>43631</v>
      </c>
      <c r="D63" s="1">
        <v>12456</v>
      </c>
      <c r="E63" s="1">
        <v>551512</v>
      </c>
      <c r="F63" s="1">
        <v>6000</v>
      </c>
      <c r="G63" s="1" t="str">
        <f>IF(ISBLANK(Tableau9[[#This Row],[BL]]),"non livrée","livrée")</f>
        <v>livrée</v>
      </c>
      <c r="H63" s="4">
        <f>IF(Tableau9[[#This Row],[état]]="livrée",Tableau9[[#This Row],[Montant des cdes]],0)</f>
        <v>6000</v>
      </c>
      <c r="I63" s="3">
        <f>SUM($H$3:H63)</f>
        <v>595180</v>
      </c>
    </row>
    <row r="64" spans="2:9" x14ac:dyDescent="0.25">
      <c r="B64" s="1" t="str">
        <f>INDEX($N$8:O80,MONTH(Tableau9[[#This Row],[Date BC]]),2)</f>
        <v>juillet</v>
      </c>
      <c r="C64" s="2">
        <v>196</v>
      </c>
      <c r="D64" s="1">
        <v>12365</v>
      </c>
      <c r="E64" s="1">
        <v>753321</v>
      </c>
      <c r="F64" s="1">
        <v>5500</v>
      </c>
      <c r="G64" s="1" t="str">
        <f>IF(ISBLANK(Tableau9[[#This Row],[BL]]),"non livrée","livrée")</f>
        <v>livrée</v>
      </c>
      <c r="H64" s="4">
        <f>IF(Tableau9[[#This Row],[état]]="livrée",Tableau9[[#This Row],[Montant des cdes]],0)</f>
        <v>5500</v>
      </c>
      <c r="I64" s="3">
        <f>SUM($H$3:H64)</f>
        <v>600680</v>
      </c>
    </row>
    <row r="65" spans="2:9" x14ac:dyDescent="0.25">
      <c r="B65" s="1" t="str">
        <f>INDEX($N$8:O81,MONTH(Tableau9[[#This Row],[Date BC]]),2)</f>
        <v>juin</v>
      </c>
      <c r="C65" s="2">
        <v>43639</v>
      </c>
      <c r="D65" s="1">
        <v>12874</v>
      </c>
      <c r="E65" s="1"/>
      <c r="F65" s="1">
        <v>700</v>
      </c>
      <c r="G65" s="1" t="str">
        <f>IF(ISBLANK(Tableau9[[#This Row],[BL]]),"non livrée","livrée")</f>
        <v>non livrée</v>
      </c>
      <c r="H65" s="4">
        <f>IF(Tableau9[[#This Row],[état]]="livrée",Tableau9[[#This Row],[Montant des cdes]],0)</f>
        <v>0</v>
      </c>
      <c r="I65" s="3">
        <f>SUM($H$3:H65)</f>
        <v>600680</v>
      </c>
    </row>
    <row r="66" spans="2:9" x14ac:dyDescent="0.25">
      <c r="B66" s="1" t="str">
        <f>INDEX($N$8:O82,MONTH(Tableau9[[#This Row],[Date BC]]),2)</f>
        <v>juin</v>
      </c>
      <c r="C66" s="2">
        <v>43644</v>
      </c>
      <c r="D66" s="1">
        <v>12965</v>
      </c>
      <c r="E66" s="1">
        <v>156520</v>
      </c>
      <c r="F66" s="1">
        <v>900</v>
      </c>
      <c r="G66" s="1" t="str">
        <f>IF(ISBLANK(Tableau9[[#This Row],[BL]]),"non livrée","livrée")</f>
        <v>livrée</v>
      </c>
      <c r="H66" s="4">
        <f>IF(Tableau9[[#This Row],[état]]="livrée",Tableau9[[#This Row],[Montant des cdes]],0)</f>
        <v>900</v>
      </c>
      <c r="I66" s="3">
        <f>SUM($H$3:H66)</f>
        <v>601580</v>
      </c>
    </row>
    <row r="67" spans="2:9" x14ac:dyDescent="0.25">
      <c r="B67" s="1" t="str">
        <f>INDEX($N$8:O83,MONTH(Tableau9[[#This Row],[Date BC]]),2)</f>
        <v>juin</v>
      </c>
      <c r="C67" s="2">
        <v>43646</v>
      </c>
      <c r="D67" s="1">
        <v>12989</v>
      </c>
      <c r="E67" s="1" t="s">
        <v>0</v>
      </c>
      <c r="F67" s="1">
        <v>1000</v>
      </c>
      <c r="G67" s="1" t="str">
        <f>IF(ISBLANK(Tableau9[[#This Row],[BL]]),"non livrée","livrée")</f>
        <v>livrée</v>
      </c>
      <c r="H67" s="4">
        <f>IF(Tableau9[[#This Row],[état]]="livrée",Tableau9[[#This Row],[Montant des cdes]],0)</f>
        <v>1000</v>
      </c>
      <c r="I67" s="3">
        <f>SUM($H$3:H67)</f>
        <v>602580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Zébulon</cp:lastModifiedBy>
  <dcterms:created xsi:type="dcterms:W3CDTF">2019-12-25T12:39:40Z</dcterms:created>
  <dcterms:modified xsi:type="dcterms:W3CDTF">2019-12-26T18:51:34Z</dcterms:modified>
</cp:coreProperties>
</file>