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34EA3DCB-105E-44F0-BF3F-3AA6047D0EE8}" xr6:coauthVersionLast="41" xr6:coauthVersionMax="43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exemple" sheetId="1" state="hidden" r:id="rId1"/>
    <sheet name="Présence 2015" sheetId="9" r:id="rId2"/>
    <sheet name="Présence 2016" sheetId="12" r:id="rId3"/>
    <sheet name="Présence 2017" sheetId="11" r:id="rId4"/>
    <sheet name="Feries" sheetId="15" r:id="rId5"/>
  </sheets>
  <definedNames>
    <definedName name="an" localSheetId="4">Feries!$B$2</definedName>
    <definedName name="datepaques" localSheetId="4">Feries!$B$6</definedName>
    <definedName name="feries">T_Feries[Date]</definedName>
    <definedName name="_xlnm.Print_Titles" localSheetId="1">'Présence 2015'!$4:$4</definedName>
    <definedName name="_xlnm.Print_Titles" localSheetId="2">'Présence 2016'!$4:$4</definedName>
    <definedName name="_xlnm.Print_Titles" localSheetId="3">'Présence 2017'!$4:$4</definedName>
    <definedName name="_xlnm.Print_Area" localSheetId="1">'Présence 2015'!$A$4:$O$422</definedName>
    <definedName name="_xlnm.Print_Area" localSheetId="2">'Présence 2016'!$B$4:$O$420</definedName>
    <definedName name="_xlnm.Print_Area" localSheetId="3">'Présence 2017'!$A$4:$O$236</definedName>
  </definedNames>
  <calcPr calcId="191029" iterate="1"/>
</workbook>
</file>

<file path=xl/calcChain.xml><?xml version="1.0" encoding="utf-8"?>
<calcChain xmlns="http://schemas.openxmlformats.org/spreadsheetml/2006/main">
  <c r="O5" i="9" l="1"/>
  <c r="B17" i="15" l="1"/>
  <c r="B16" i="15"/>
  <c r="B15" i="15"/>
  <c r="B14" i="15"/>
  <c r="B13" i="15"/>
  <c r="B9" i="15"/>
  <c r="B8" i="15"/>
  <c r="B6" i="15"/>
  <c r="B12" i="15" s="1"/>
  <c r="B5" i="15"/>
  <c r="F4" i="15"/>
  <c r="F5" i="15" s="1"/>
  <c r="F6" i="15" s="1"/>
  <c r="F7" i="15" s="1"/>
  <c r="F8" i="15" s="1"/>
  <c r="F9" i="15" s="1"/>
  <c r="F10" i="15" s="1"/>
  <c r="F11" i="15" s="1"/>
  <c r="F12" i="15" s="1"/>
  <c r="F13" i="15" s="1"/>
  <c r="F14" i="15" s="1"/>
  <c r="F15" i="15" s="1"/>
  <c r="F16" i="15" s="1"/>
  <c r="F17" i="15" s="1"/>
  <c r="C13" i="15"/>
  <c r="C10" i="15"/>
  <c r="C7" i="15"/>
  <c r="C9" i="15"/>
  <c r="C6" i="15"/>
  <c r="C12" i="15"/>
  <c r="C16" i="15"/>
  <c r="C5" i="15"/>
  <c r="C15" i="15"/>
  <c r="C8" i="15"/>
  <c r="C17" i="15"/>
  <c r="C14" i="15"/>
  <c r="C11" i="15"/>
  <c r="B11" i="15" l="1"/>
  <c r="B7" i="15"/>
  <c r="B10" i="15"/>
  <c r="F10" i="9"/>
  <c r="E17" i="9"/>
  <c r="R20" i="9" l="1"/>
  <c r="R19" i="9"/>
  <c r="R17" i="9"/>
  <c r="R16" i="9"/>
  <c r="R13" i="9"/>
  <c r="R12" i="9"/>
  <c r="R11" i="9"/>
  <c r="R10" i="9"/>
  <c r="R8" i="9"/>
  <c r="R7" i="9"/>
  <c r="E77" i="11" l="1"/>
  <c r="E69" i="11"/>
  <c r="E61" i="11"/>
  <c r="F73" i="11"/>
  <c r="F72" i="11"/>
  <c r="F71" i="11"/>
  <c r="F65" i="11"/>
  <c r="F64" i="11"/>
  <c r="F63" i="11"/>
  <c r="F57" i="11"/>
  <c r="F56" i="11"/>
  <c r="F61" i="11" s="1"/>
  <c r="F55" i="11"/>
  <c r="F49" i="11"/>
  <c r="F48" i="11"/>
  <c r="F47" i="11"/>
  <c r="E53" i="11"/>
  <c r="E45" i="11"/>
  <c r="E37" i="11"/>
  <c r="F41" i="11"/>
  <c r="F40" i="11"/>
  <c r="F39" i="11"/>
  <c r="F38" i="11"/>
  <c r="F45" i="11" s="1"/>
  <c r="F34" i="11"/>
  <c r="F33" i="11"/>
  <c r="F32" i="11"/>
  <c r="F31" i="11"/>
  <c r="E29" i="11"/>
  <c r="F25" i="11"/>
  <c r="F24" i="11"/>
  <c r="F23" i="11"/>
  <c r="F29" i="11" s="1"/>
  <c r="E21" i="11"/>
  <c r="F37" i="11" l="1"/>
  <c r="G37" i="11" s="1"/>
  <c r="K37" i="11" s="1"/>
  <c r="F69" i="11"/>
  <c r="F77" i="11"/>
  <c r="G77" i="11" s="1"/>
  <c r="I77" i="11" s="1"/>
  <c r="I37" i="11"/>
  <c r="G45" i="11"/>
  <c r="I45" i="11" s="1"/>
  <c r="G69" i="11"/>
  <c r="I69" i="11" s="1"/>
  <c r="G61" i="11"/>
  <c r="I61" i="11" s="1"/>
  <c r="F53" i="11"/>
  <c r="G53" i="11"/>
  <c r="G29" i="11"/>
  <c r="I29" i="11" s="1"/>
  <c r="K61" i="11" l="1"/>
  <c r="M61" i="11" s="1"/>
  <c r="K45" i="11"/>
  <c r="K69" i="11"/>
  <c r="K77" i="11"/>
  <c r="M69" i="11"/>
  <c r="I53" i="11"/>
  <c r="M45" i="11"/>
  <c r="M37" i="11"/>
  <c r="K29" i="11"/>
  <c r="M29" i="11" l="1"/>
  <c r="M77" i="11"/>
  <c r="K53" i="11"/>
  <c r="M53" i="11" l="1"/>
  <c r="E13" i="11" l="1"/>
  <c r="B13" i="11"/>
  <c r="F16" i="11"/>
  <c r="F17" i="11"/>
  <c r="F18" i="11"/>
  <c r="F15" i="11"/>
  <c r="F21" i="11" s="1"/>
  <c r="B16" i="12"/>
  <c r="A17" i="12"/>
  <c r="A25" i="12" s="1"/>
  <c r="J2" i="11"/>
  <c r="I2" i="11"/>
  <c r="H2" i="11"/>
  <c r="F9" i="11"/>
  <c r="F8" i="11"/>
  <c r="F7" i="11"/>
  <c r="F13" i="11" s="1"/>
  <c r="F219" i="12"/>
  <c r="F423" i="12"/>
  <c r="G423" i="12" s="1"/>
  <c r="E423" i="12"/>
  <c r="E416" i="12"/>
  <c r="E408" i="12"/>
  <c r="E400" i="12"/>
  <c r="E392" i="12"/>
  <c r="E384" i="12"/>
  <c r="E376" i="12"/>
  <c r="E368" i="12"/>
  <c r="E360" i="12"/>
  <c r="E352" i="12"/>
  <c r="E344" i="12"/>
  <c r="E336" i="12"/>
  <c r="E328" i="12"/>
  <c r="E320" i="12"/>
  <c r="E312" i="12"/>
  <c r="E304" i="12"/>
  <c r="E296" i="12"/>
  <c r="E288" i="12"/>
  <c r="F280" i="12"/>
  <c r="G280" i="12" s="1"/>
  <c r="E280" i="12"/>
  <c r="F272" i="12"/>
  <c r="E272" i="12"/>
  <c r="G272" i="12" s="1"/>
  <c r="E264" i="12"/>
  <c r="E256" i="12"/>
  <c r="E248" i="12"/>
  <c r="F240" i="12"/>
  <c r="E240" i="12"/>
  <c r="F232" i="12"/>
  <c r="G232" i="12" s="1"/>
  <c r="E232" i="12"/>
  <c r="E224" i="12"/>
  <c r="E216" i="12"/>
  <c r="E208" i="12"/>
  <c r="E200" i="12"/>
  <c r="E192" i="12"/>
  <c r="F184" i="12"/>
  <c r="G184" i="12" s="1"/>
  <c r="E184" i="12"/>
  <c r="F176" i="12"/>
  <c r="E176" i="12"/>
  <c r="G176" i="12" s="1"/>
  <c r="F168" i="12"/>
  <c r="G168" i="12" s="1"/>
  <c r="E168" i="12"/>
  <c r="F160" i="12"/>
  <c r="E160" i="12"/>
  <c r="F152" i="12"/>
  <c r="G152" i="12" s="1"/>
  <c r="E152" i="12"/>
  <c r="F144" i="12"/>
  <c r="E144" i="12"/>
  <c r="G144" i="12" s="1"/>
  <c r="E136" i="12"/>
  <c r="E128" i="12"/>
  <c r="E120" i="12"/>
  <c r="E112" i="12"/>
  <c r="E104" i="12"/>
  <c r="E96" i="12"/>
  <c r="E88" i="12"/>
  <c r="E80" i="12"/>
  <c r="E72" i="12"/>
  <c r="E64" i="12"/>
  <c r="E56" i="12"/>
  <c r="E48" i="12"/>
  <c r="E40" i="12"/>
  <c r="E32" i="12"/>
  <c r="E24" i="12"/>
  <c r="E16" i="12"/>
  <c r="J2" i="12"/>
  <c r="I2" i="12"/>
  <c r="H2" i="12"/>
  <c r="J2" i="9"/>
  <c r="I2" i="9"/>
  <c r="H2" i="9"/>
  <c r="G13" i="11" l="1"/>
  <c r="H13" i="11" s="1"/>
  <c r="G160" i="12"/>
  <c r="L37" i="11"/>
  <c r="L77" i="11"/>
  <c r="L61" i="11"/>
  <c r="L45" i="11"/>
  <c r="L29" i="11"/>
  <c r="L69" i="11"/>
  <c r="L53" i="11"/>
  <c r="J45" i="11"/>
  <c r="J29" i="11"/>
  <c r="J61" i="11"/>
  <c r="J37" i="11"/>
  <c r="J69" i="11"/>
  <c r="J77" i="11"/>
  <c r="J53" i="11"/>
  <c r="I21" i="11"/>
  <c r="J21" i="11" s="1"/>
  <c r="G21" i="11"/>
  <c r="G240" i="12"/>
  <c r="H61" i="11"/>
  <c r="N61" i="11" s="1"/>
  <c r="H45" i="11"/>
  <c r="N45" i="11" s="1"/>
  <c r="H29" i="11"/>
  <c r="N29" i="11" s="1"/>
  <c r="H77" i="11"/>
  <c r="H69" i="11"/>
  <c r="N69" i="11" s="1"/>
  <c r="H37" i="11"/>
  <c r="H53" i="11"/>
  <c r="B32" i="12"/>
  <c r="A33" i="12"/>
  <c r="B24" i="12"/>
  <c r="H423" i="12"/>
  <c r="I423" i="12"/>
  <c r="J423" i="12" s="1"/>
  <c r="H280" i="12"/>
  <c r="I280" i="12"/>
  <c r="J280" i="12" s="1"/>
  <c r="H272" i="12"/>
  <c r="I272" i="12"/>
  <c r="J272" i="12" s="1"/>
  <c r="H240" i="12"/>
  <c r="I240" i="12"/>
  <c r="J240" i="12" s="1"/>
  <c r="H232" i="12"/>
  <c r="I232" i="12"/>
  <c r="J232" i="12" s="1"/>
  <c r="H184" i="12"/>
  <c r="I184" i="12"/>
  <c r="J184" i="12" s="1"/>
  <c r="H176" i="12"/>
  <c r="I176" i="12"/>
  <c r="J176" i="12" s="1"/>
  <c r="H168" i="12"/>
  <c r="I168" i="12"/>
  <c r="J168" i="12" s="1"/>
  <c r="H160" i="12"/>
  <c r="I160" i="12"/>
  <c r="J160" i="12" s="1"/>
  <c r="H152" i="12"/>
  <c r="I152" i="12"/>
  <c r="J152" i="12" s="1"/>
  <c r="H144" i="12"/>
  <c r="I144" i="12"/>
  <c r="J144" i="12" s="1"/>
  <c r="F53" i="9"/>
  <c r="F64" i="9"/>
  <c r="K21" i="11" l="1"/>
  <c r="L21" i="11" s="1"/>
  <c r="N37" i="11"/>
  <c r="N53" i="11"/>
  <c r="N77" i="11"/>
  <c r="H21" i="11"/>
  <c r="I13" i="11"/>
  <c r="B40" i="12"/>
  <c r="A41" i="12"/>
  <c r="K423" i="12"/>
  <c r="L423" i="12" s="1"/>
  <c r="N423" i="12" s="1"/>
  <c r="K280" i="12"/>
  <c r="L280" i="12" s="1"/>
  <c r="N280" i="12" s="1"/>
  <c r="K272" i="12"/>
  <c r="L272" i="12" s="1"/>
  <c r="N272" i="12" s="1"/>
  <c r="M272" i="12"/>
  <c r="K240" i="12"/>
  <c r="L240" i="12" s="1"/>
  <c r="N240" i="12" s="1"/>
  <c r="K232" i="12"/>
  <c r="L232" i="12" s="1"/>
  <c r="N232" i="12" s="1"/>
  <c r="M232" i="12"/>
  <c r="K184" i="12"/>
  <c r="L184" i="12" s="1"/>
  <c r="N184" i="12" s="1"/>
  <c r="K176" i="12"/>
  <c r="L176" i="12" s="1"/>
  <c r="N176" i="12" s="1"/>
  <c r="K168" i="12"/>
  <c r="L168" i="12" s="1"/>
  <c r="N168" i="12" s="1"/>
  <c r="K160" i="12"/>
  <c r="L160" i="12" s="1"/>
  <c r="N160" i="12" s="1"/>
  <c r="K152" i="12"/>
  <c r="L152" i="12" s="1"/>
  <c r="N152" i="12" s="1"/>
  <c r="K144" i="12"/>
  <c r="L144" i="12" s="1"/>
  <c r="N144" i="12" s="1"/>
  <c r="M144" i="12"/>
  <c r="E424" i="12"/>
  <c r="F411" i="12"/>
  <c r="F410" i="12"/>
  <c r="F416" i="12" s="1"/>
  <c r="F386" i="12"/>
  <c r="F377" i="12"/>
  <c r="F363" i="12"/>
  <c r="F324" i="12"/>
  <c r="F220" i="12"/>
  <c r="F218" i="12"/>
  <c r="F217" i="12"/>
  <c r="F213" i="12"/>
  <c r="F212" i="12"/>
  <c r="F211" i="12"/>
  <c r="F210" i="12"/>
  <c r="F113" i="12"/>
  <c r="F109" i="12"/>
  <c r="F20" i="12"/>
  <c r="F21" i="12"/>
  <c r="F25" i="12"/>
  <c r="F37" i="12"/>
  <c r="F53" i="12"/>
  <c r="F68" i="12"/>
  <c r="F77" i="12"/>
  <c r="F73" i="12"/>
  <c r="F404" i="12"/>
  <c r="F403" i="12"/>
  <c r="F402" i="12"/>
  <c r="F396" i="12"/>
  <c r="F395" i="12"/>
  <c r="F394" i="12"/>
  <c r="F389" i="12"/>
  <c r="F388" i="12"/>
  <c r="F387" i="12"/>
  <c r="F380" i="12"/>
  <c r="F379" i="12"/>
  <c r="F378" i="12"/>
  <c r="F372" i="12"/>
  <c r="F371" i="12"/>
  <c r="F370" i="12"/>
  <c r="F364" i="12"/>
  <c r="F362" i="12"/>
  <c r="F356" i="12"/>
  <c r="F355" i="12"/>
  <c r="F360" i="12" s="1"/>
  <c r="F348" i="12"/>
  <c r="F347" i="12"/>
  <c r="F346" i="12"/>
  <c r="F341" i="12"/>
  <c r="F340" i="12"/>
  <c r="F339" i="12"/>
  <c r="F338" i="12"/>
  <c r="F332" i="12"/>
  <c r="F331" i="12"/>
  <c r="F330" i="12"/>
  <c r="F323" i="12"/>
  <c r="F322" i="12"/>
  <c r="F328" i="12" s="1"/>
  <c r="F316" i="12"/>
  <c r="F315" i="12"/>
  <c r="F314" i="12"/>
  <c r="F308" i="12"/>
  <c r="F307" i="12"/>
  <c r="F306" i="12"/>
  <c r="F300" i="12"/>
  <c r="F299" i="12"/>
  <c r="F298" i="12"/>
  <c r="F297" i="12"/>
  <c r="F292" i="12"/>
  <c r="F291" i="12"/>
  <c r="F290" i="12"/>
  <c r="F296" i="12" s="1"/>
  <c r="F284" i="12"/>
  <c r="F283" i="12"/>
  <c r="F282" i="12"/>
  <c r="F260" i="12"/>
  <c r="F259" i="12"/>
  <c r="F258" i="12"/>
  <c r="F252" i="12"/>
  <c r="F251" i="12"/>
  <c r="F250" i="12"/>
  <c r="F244" i="12"/>
  <c r="F243" i="12"/>
  <c r="F242" i="12"/>
  <c r="F248" i="12" s="1"/>
  <c r="F204" i="12"/>
  <c r="F203" i="12"/>
  <c r="F202" i="12"/>
  <c r="F201" i="12"/>
  <c r="F196" i="12"/>
  <c r="F195" i="12"/>
  <c r="F194" i="12"/>
  <c r="F189" i="12"/>
  <c r="F188" i="12"/>
  <c r="F187" i="12"/>
  <c r="F186" i="12"/>
  <c r="F130" i="12"/>
  <c r="F136" i="12" s="1"/>
  <c r="F124" i="12"/>
  <c r="F123" i="12"/>
  <c r="F122" i="12"/>
  <c r="F116" i="12"/>
  <c r="F115" i="12"/>
  <c r="F114" i="12"/>
  <c r="F108" i="12"/>
  <c r="F107" i="12"/>
  <c r="F106" i="12"/>
  <c r="F100" i="12"/>
  <c r="F99" i="12"/>
  <c r="F98" i="12"/>
  <c r="F104" i="12" s="1"/>
  <c r="F92" i="12"/>
  <c r="F91" i="12"/>
  <c r="F90" i="12"/>
  <c r="F84" i="12"/>
  <c r="F83" i="12"/>
  <c r="F82" i="12"/>
  <c r="F76" i="12"/>
  <c r="F75" i="12"/>
  <c r="F74" i="12"/>
  <c r="F67" i="12"/>
  <c r="F66" i="12"/>
  <c r="F72" i="12" s="1"/>
  <c r="F60" i="12"/>
  <c r="F59" i="12"/>
  <c r="F58" i="12"/>
  <c r="F52" i="12"/>
  <c r="F51" i="12"/>
  <c r="F50" i="12"/>
  <c r="F45" i="12"/>
  <c r="F44" i="12"/>
  <c r="F43" i="12"/>
  <c r="F42" i="12"/>
  <c r="F36" i="12"/>
  <c r="F35" i="12"/>
  <c r="F34" i="12"/>
  <c r="F40" i="12" s="1"/>
  <c r="F28" i="12"/>
  <c r="F27" i="12"/>
  <c r="F26" i="12"/>
  <c r="F19" i="12"/>
  <c r="F18" i="12"/>
  <c r="F17" i="12"/>
  <c r="F13" i="12"/>
  <c r="F12" i="12"/>
  <c r="F11" i="12"/>
  <c r="F10" i="12"/>
  <c r="F417" i="9"/>
  <c r="F233" i="9"/>
  <c r="F225" i="9"/>
  <c r="F217" i="9"/>
  <c r="F405" i="9"/>
  <c r="F398" i="9"/>
  <c r="F389" i="9"/>
  <c r="F390" i="9"/>
  <c r="F382" i="9"/>
  <c r="F365" i="9"/>
  <c r="F358" i="9"/>
  <c r="F357" i="9"/>
  <c r="E345" i="9"/>
  <c r="E337" i="9"/>
  <c r="F350" i="9"/>
  <c r="F333" i="9"/>
  <c r="F334" i="9"/>
  <c r="F325" i="9"/>
  <c r="F301" i="9"/>
  <c r="F293" i="9"/>
  <c r="F285" i="9"/>
  <c r="F286" i="9"/>
  <c r="F262" i="9"/>
  <c r="F263" i="9"/>
  <c r="F205" i="9"/>
  <c r="F238" i="9"/>
  <c r="F253" i="9"/>
  <c r="F254" i="9"/>
  <c r="F269" i="9"/>
  <c r="F270" i="9"/>
  <c r="F278" i="9"/>
  <c r="F277" i="9"/>
  <c r="F404" i="9"/>
  <c r="F403" i="9"/>
  <c r="F402" i="9"/>
  <c r="F397" i="9"/>
  <c r="F396" i="9"/>
  <c r="F395" i="9"/>
  <c r="F388" i="9"/>
  <c r="F387" i="9"/>
  <c r="F386" i="9"/>
  <c r="F393" i="9" s="1"/>
  <c r="F381" i="9"/>
  <c r="F380" i="9"/>
  <c r="F379" i="9"/>
  <c r="F373" i="9"/>
  <c r="F372" i="9"/>
  <c r="F371" i="9"/>
  <c r="F363" i="9"/>
  <c r="F362" i="9"/>
  <c r="F356" i="9"/>
  <c r="F355" i="9"/>
  <c r="F354" i="9"/>
  <c r="F349" i="9"/>
  <c r="F348" i="9"/>
  <c r="F347" i="9"/>
  <c r="F344" i="9"/>
  <c r="F343" i="9"/>
  <c r="F342" i="9"/>
  <c r="F341" i="9"/>
  <c r="F340" i="9"/>
  <c r="F339" i="9"/>
  <c r="F332" i="9"/>
  <c r="F331" i="9"/>
  <c r="F330" i="9"/>
  <c r="F324" i="9"/>
  <c r="F323" i="9"/>
  <c r="F322" i="9"/>
  <c r="F317" i="9"/>
  <c r="F316" i="9"/>
  <c r="F315" i="9"/>
  <c r="F309" i="9"/>
  <c r="F308" i="9"/>
  <c r="F307" i="9"/>
  <c r="F300" i="9"/>
  <c r="F299" i="9"/>
  <c r="F298" i="9"/>
  <c r="F292" i="9"/>
  <c r="F291" i="9"/>
  <c r="F290" i="9"/>
  <c r="F284" i="9"/>
  <c r="F283" i="9"/>
  <c r="F282" i="9"/>
  <c r="F276" i="9"/>
  <c r="F275" i="9"/>
  <c r="F274" i="9"/>
  <c r="F268" i="9"/>
  <c r="F267" i="9"/>
  <c r="F266" i="9"/>
  <c r="F261" i="9"/>
  <c r="F260" i="9"/>
  <c r="F259" i="9"/>
  <c r="F252" i="9"/>
  <c r="F251" i="9"/>
  <c r="F250" i="9"/>
  <c r="F245" i="9"/>
  <c r="F244" i="9"/>
  <c r="F243" i="9"/>
  <c r="F237" i="9"/>
  <c r="F236" i="9"/>
  <c r="F235" i="9"/>
  <c r="F204" i="9"/>
  <c r="F203" i="9"/>
  <c r="F202" i="9"/>
  <c r="E25" i="9"/>
  <c r="F197" i="9"/>
  <c r="F196" i="9"/>
  <c r="F195" i="9"/>
  <c r="F190" i="9"/>
  <c r="F189" i="9"/>
  <c r="F188" i="9"/>
  <c r="F187" i="9"/>
  <c r="F181" i="9"/>
  <c r="F180" i="9"/>
  <c r="F179" i="9"/>
  <c r="F185" i="9" s="1"/>
  <c r="F173" i="9"/>
  <c r="F172" i="9"/>
  <c r="F171" i="9"/>
  <c r="F177" i="9" s="1"/>
  <c r="F165" i="9"/>
  <c r="F164" i="9"/>
  <c r="F163" i="9"/>
  <c r="F157" i="9"/>
  <c r="F156" i="9"/>
  <c r="F155" i="9"/>
  <c r="F146" i="9"/>
  <c r="F149" i="9"/>
  <c r="F148" i="9"/>
  <c r="F147" i="9"/>
  <c r="F141" i="9"/>
  <c r="F140" i="9"/>
  <c r="F139" i="9"/>
  <c r="F134" i="9"/>
  <c r="F133" i="9"/>
  <c r="F132" i="9"/>
  <c r="F131" i="9"/>
  <c r="F125" i="9"/>
  <c r="F124" i="9"/>
  <c r="F123" i="9"/>
  <c r="F129" i="9" s="1"/>
  <c r="F117" i="9"/>
  <c r="F116" i="9"/>
  <c r="F115" i="9"/>
  <c r="F109" i="9"/>
  <c r="F108" i="9"/>
  <c r="F107" i="9"/>
  <c r="F101" i="9"/>
  <c r="F100" i="9"/>
  <c r="F99" i="9"/>
  <c r="F93" i="9"/>
  <c r="F92" i="9"/>
  <c r="F91" i="9"/>
  <c r="F85" i="9"/>
  <c r="F84" i="9"/>
  <c r="F83" i="9"/>
  <c r="F77" i="9"/>
  <c r="F76" i="9"/>
  <c r="F75" i="9"/>
  <c r="F68" i="9"/>
  <c r="F67" i="9"/>
  <c r="F66" i="9"/>
  <c r="F62" i="9"/>
  <c r="F61" i="9"/>
  <c r="F60" i="9"/>
  <c r="F59" i="9"/>
  <c r="F52" i="9"/>
  <c r="F51" i="9"/>
  <c r="F57" i="9" s="1"/>
  <c r="F46" i="9"/>
  <c r="F45" i="9"/>
  <c r="F44" i="9"/>
  <c r="F43" i="9"/>
  <c r="F37" i="9"/>
  <c r="F36" i="9"/>
  <c r="F35" i="9"/>
  <c r="F30" i="9"/>
  <c r="F29" i="9"/>
  <c r="F28" i="9"/>
  <c r="F27" i="9"/>
  <c r="F20" i="9"/>
  <c r="F19" i="9"/>
  <c r="F18" i="9"/>
  <c r="F11" i="9"/>
  <c r="F12" i="9"/>
  <c r="F13" i="9"/>
  <c r="F14" i="9"/>
  <c r="F65" i="9" l="1"/>
  <c r="F208" i="12"/>
  <c r="M21" i="11"/>
  <c r="F96" i="12"/>
  <c r="F128" i="12"/>
  <c r="F200" i="12"/>
  <c r="F288" i="12"/>
  <c r="M423" i="12"/>
  <c r="N21" i="11"/>
  <c r="F376" i="12"/>
  <c r="F408" i="12"/>
  <c r="I408" i="12" s="1"/>
  <c r="J13" i="11"/>
  <c r="K13" i="11"/>
  <c r="L13" i="11" s="1"/>
  <c r="M240" i="12"/>
  <c r="M280" i="12"/>
  <c r="M160" i="12"/>
  <c r="G136" i="12"/>
  <c r="I136" i="12" s="1"/>
  <c r="F80" i="12"/>
  <c r="G72" i="12"/>
  <c r="F192" i="12"/>
  <c r="G288" i="12"/>
  <c r="I288" i="12"/>
  <c r="J288" i="12" s="1"/>
  <c r="G328" i="12"/>
  <c r="I328" i="12" s="1"/>
  <c r="J328" i="12" s="1"/>
  <c r="G376" i="12"/>
  <c r="I376" i="12"/>
  <c r="J376" i="12" s="1"/>
  <c r="G408" i="12"/>
  <c r="F32" i="12"/>
  <c r="F120" i="12"/>
  <c r="G416" i="12"/>
  <c r="I416" i="12" s="1"/>
  <c r="G104" i="12"/>
  <c r="I104" i="12" s="1"/>
  <c r="J104" i="12" s="1"/>
  <c r="G248" i="12"/>
  <c r="I248" i="12" s="1"/>
  <c r="J248" i="12" s="1"/>
  <c r="G128" i="12"/>
  <c r="F16" i="12"/>
  <c r="F64" i="12"/>
  <c r="F88" i="12"/>
  <c r="F264" i="12"/>
  <c r="F320" i="12"/>
  <c r="F344" i="12"/>
  <c r="F352" i="12"/>
  <c r="F400" i="12"/>
  <c r="F216" i="12"/>
  <c r="F224" i="12"/>
  <c r="M184" i="12"/>
  <c r="B48" i="12"/>
  <c r="A49" i="12"/>
  <c r="G40" i="12"/>
  <c r="I40" i="12"/>
  <c r="J40" i="12" s="1"/>
  <c r="G208" i="12"/>
  <c r="I208" i="12" s="1"/>
  <c r="J208" i="12" s="1"/>
  <c r="G296" i="12"/>
  <c r="I296" i="12" s="1"/>
  <c r="J296" i="12" s="1"/>
  <c r="F392" i="12"/>
  <c r="G96" i="12"/>
  <c r="G200" i="12"/>
  <c r="I200" i="12" s="1"/>
  <c r="G360" i="12"/>
  <c r="F24" i="12"/>
  <c r="F48" i="12"/>
  <c r="F56" i="12"/>
  <c r="F112" i="12"/>
  <c r="F256" i="12"/>
  <c r="F304" i="12"/>
  <c r="F312" i="12"/>
  <c r="F336" i="12"/>
  <c r="F368" i="12"/>
  <c r="F384" i="12"/>
  <c r="M152" i="12"/>
  <c r="M168" i="12"/>
  <c r="M176" i="12"/>
  <c r="F97" i="9"/>
  <c r="F369" i="9"/>
  <c r="F422" i="9"/>
  <c r="F25" i="9"/>
  <c r="F49" i="9"/>
  <c r="F89" i="9"/>
  <c r="F113" i="9"/>
  <c r="F121" i="9"/>
  <c r="F153" i="9"/>
  <c r="F377" i="9"/>
  <c r="F409" i="9"/>
  <c r="F169" i="9"/>
  <c r="F241" i="9"/>
  <c r="F249" i="9"/>
  <c r="F273" i="9"/>
  <c r="F281" i="9"/>
  <c r="F305" i="9"/>
  <c r="F313" i="9"/>
  <c r="F337" i="9"/>
  <c r="F345" i="9"/>
  <c r="F361" i="9"/>
  <c r="F385" i="9"/>
  <c r="F193" i="9"/>
  <c r="F81" i="9"/>
  <c r="F161" i="9"/>
  <c r="F201" i="9"/>
  <c r="F209" i="9"/>
  <c r="F265" i="9"/>
  <c r="F297" i="9"/>
  <c r="F329" i="9"/>
  <c r="F353" i="9"/>
  <c r="F33" i="9"/>
  <c r="F41" i="9"/>
  <c r="F73" i="9"/>
  <c r="F105" i="9"/>
  <c r="F137" i="9"/>
  <c r="F145" i="9"/>
  <c r="F257" i="9"/>
  <c r="F289" i="9"/>
  <c r="F321" i="9"/>
  <c r="F401" i="9"/>
  <c r="F17" i="9"/>
  <c r="A14" i="11"/>
  <c r="J408" i="12" l="1"/>
  <c r="K408" i="12"/>
  <c r="L408" i="12" s="1"/>
  <c r="J416" i="12"/>
  <c r="K416" i="12"/>
  <c r="L416" i="12" s="1"/>
  <c r="M13" i="11"/>
  <c r="J136" i="12"/>
  <c r="K136" i="12"/>
  <c r="L136" i="12" s="1"/>
  <c r="K288" i="12"/>
  <c r="L288" i="12" s="1"/>
  <c r="A22" i="11"/>
  <c r="B21" i="11"/>
  <c r="K296" i="12"/>
  <c r="L296" i="12" s="1"/>
  <c r="I128" i="12"/>
  <c r="J128" i="12" s="1"/>
  <c r="N13" i="11"/>
  <c r="N78" i="11" s="1"/>
  <c r="J200" i="12"/>
  <c r="K200" i="12"/>
  <c r="L200" i="12" s="1"/>
  <c r="G56" i="12"/>
  <c r="I56" i="12" s="1"/>
  <c r="J56" i="12" s="1"/>
  <c r="H360" i="12"/>
  <c r="H40" i="12"/>
  <c r="G344" i="12"/>
  <c r="G64" i="12"/>
  <c r="I64" i="12" s="1"/>
  <c r="J64" i="12" s="1"/>
  <c r="G120" i="12"/>
  <c r="I120" i="12" s="1"/>
  <c r="J120" i="12" s="1"/>
  <c r="H72" i="12"/>
  <c r="K208" i="12"/>
  <c r="L208" i="12" s="1"/>
  <c r="K248" i="12"/>
  <c r="L248" i="12" s="1"/>
  <c r="I384" i="12"/>
  <c r="J384" i="12" s="1"/>
  <c r="G384" i="12"/>
  <c r="I304" i="12"/>
  <c r="J304" i="12" s="1"/>
  <c r="G304" i="12"/>
  <c r="G48" i="12"/>
  <c r="G392" i="12"/>
  <c r="I392" i="12" s="1"/>
  <c r="J392" i="12" s="1"/>
  <c r="H208" i="12"/>
  <c r="A57" i="12"/>
  <c r="B56" i="12"/>
  <c r="G216" i="12"/>
  <c r="I216" i="12"/>
  <c r="J216" i="12" s="1"/>
  <c r="G320" i="12"/>
  <c r="I320" i="12"/>
  <c r="J320" i="12" s="1"/>
  <c r="G16" i="12"/>
  <c r="I16" i="12" s="1"/>
  <c r="J16" i="12" s="1"/>
  <c r="F424" i="12"/>
  <c r="I32" i="12"/>
  <c r="J32" i="12" s="1"/>
  <c r="G32" i="12"/>
  <c r="K32" i="12" s="1"/>
  <c r="L32" i="12" s="1"/>
  <c r="H376" i="12"/>
  <c r="H288" i="12"/>
  <c r="M288" i="12"/>
  <c r="I80" i="12"/>
  <c r="J80" i="12" s="1"/>
  <c r="G80" i="12"/>
  <c r="H96" i="12"/>
  <c r="H104" i="12"/>
  <c r="G368" i="12"/>
  <c r="I368" i="12" s="1"/>
  <c r="J368" i="12" s="1"/>
  <c r="I24" i="12"/>
  <c r="J24" i="12" s="1"/>
  <c r="G24" i="12"/>
  <c r="K40" i="12"/>
  <c r="L40" i="12" s="1"/>
  <c r="G264" i="12"/>
  <c r="I264" i="12" s="1"/>
  <c r="J264" i="12" s="1"/>
  <c r="H248" i="12"/>
  <c r="G192" i="12"/>
  <c r="I192" i="12" s="1"/>
  <c r="J192" i="12" s="1"/>
  <c r="G312" i="12"/>
  <c r="G224" i="12"/>
  <c r="I224" i="12"/>
  <c r="J224" i="12" s="1"/>
  <c r="G256" i="12"/>
  <c r="I256" i="12"/>
  <c r="J256" i="12" s="1"/>
  <c r="H200" i="12"/>
  <c r="M200" i="12"/>
  <c r="G400" i="12"/>
  <c r="K376" i="12"/>
  <c r="L376" i="12" s="1"/>
  <c r="G336" i="12"/>
  <c r="G112" i="12"/>
  <c r="I112" i="12" s="1"/>
  <c r="J112" i="12" s="1"/>
  <c r="I360" i="12"/>
  <c r="J360" i="12" s="1"/>
  <c r="I96" i="12"/>
  <c r="J96" i="12" s="1"/>
  <c r="H296" i="12"/>
  <c r="N296" i="12" s="1"/>
  <c r="M296" i="12"/>
  <c r="G352" i="12"/>
  <c r="G88" i="12"/>
  <c r="I88" i="12" s="1"/>
  <c r="J88" i="12" s="1"/>
  <c r="H128" i="12"/>
  <c r="K104" i="12"/>
  <c r="L104" i="12" s="1"/>
  <c r="K328" i="12"/>
  <c r="L328" i="12" s="1"/>
  <c r="H416" i="12"/>
  <c r="N416" i="12" s="1"/>
  <c r="M416" i="12"/>
  <c r="H408" i="12"/>
  <c r="N408" i="12" s="1"/>
  <c r="M408" i="12"/>
  <c r="H328" i="12"/>
  <c r="I72" i="12"/>
  <c r="J72" i="12" s="1"/>
  <c r="H136" i="12"/>
  <c r="N136" i="12" s="1"/>
  <c r="M136" i="12"/>
  <c r="F423" i="9"/>
  <c r="I337" i="9"/>
  <c r="J337" i="9" s="1"/>
  <c r="G337" i="9"/>
  <c r="G25" i="9"/>
  <c r="I345" i="9"/>
  <c r="J345" i="9" s="1"/>
  <c r="G345" i="9"/>
  <c r="K345" i="9" s="1"/>
  <c r="L345" i="9" s="1"/>
  <c r="K337" i="9" l="1"/>
  <c r="L337" i="9" s="1"/>
  <c r="K320" i="12"/>
  <c r="L320" i="12" s="1"/>
  <c r="K384" i="12"/>
  <c r="L384" i="12" s="1"/>
  <c r="N288" i="12"/>
  <c r="K216" i="12"/>
  <c r="L216" i="12" s="1"/>
  <c r="N208" i="12"/>
  <c r="K128" i="12"/>
  <c r="L128" i="12" s="1"/>
  <c r="N128" i="12" s="1"/>
  <c r="K72" i="12"/>
  <c r="L72" i="12" s="1"/>
  <c r="N72" i="12" s="1"/>
  <c r="K304" i="12"/>
  <c r="L304" i="12" s="1"/>
  <c r="K56" i="12"/>
  <c r="L56" i="12" s="1"/>
  <c r="K88" i="12"/>
  <c r="L88" i="12" s="1"/>
  <c r="K192" i="12"/>
  <c r="L192" i="12" s="1"/>
  <c r="M248" i="12"/>
  <c r="A30" i="11"/>
  <c r="B29" i="11"/>
  <c r="H312" i="12"/>
  <c r="N328" i="12"/>
  <c r="H352" i="12"/>
  <c r="H112" i="12"/>
  <c r="N376" i="12"/>
  <c r="H256" i="12"/>
  <c r="H224" i="12"/>
  <c r="H264" i="12"/>
  <c r="M104" i="12"/>
  <c r="K360" i="12"/>
  <c r="L360" i="12" s="1"/>
  <c r="N360" i="12" s="1"/>
  <c r="M208" i="12"/>
  <c r="H392" i="12"/>
  <c r="H384" i="12"/>
  <c r="N384" i="12" s="1"/>
  <c r="M384" i="12"/>
  <c r="M72" i="12"/>
  <c r="H120" i="12"/>
  <c r="H64" i="12"/>
  <c r="M40" i="12"/>
  <c r="N200" i="12"/>
  <c r="H400" i="12"/>
  <c r="H48" i="12"/>
  <c r="H344" i="12"/>
  <c r="K368" i="12"/>
  <c r="L368" i="12" s="1"/>
  <c r="N104" i="12"/>
  <c r="K80" i="12"/>
  <c r="L80" i="12" s="1"/>
  <c r="H32" i="12"/>
  <c r="N32" i="12" s="1"/>
  <c r="M32" i="12"/>
  <c r="K16" i="12"/>
  <c r="L16" i="12" s="1"/>
  <c r="H216" i="12"/>
  <c r="N216" i="12" s="1"/>
  <c r="M216" i="12"/>
  <c r="H304" i="12"/>
  <c r="M304" i="12"/>
  <c r="N40" i="12"/>
  <c r="H336" i="12"/>
  <c r="H24" i="12"/>
  <c r="A65" i="12"/>
  <c r="B64" i="12"/>
  <c r="I352" i="12"/>
  <c r="K96" i="12"/>
  <c r="L96" i="12" s="1"/>
  <c r="N96" i="12" s="1"/>
  <c r="M328" i="12"/>
  <c r="H88" i="12"/>
  <c r="N88" i="12" s="1"/>
  <c r="M88" i="12"/>
  <c r="K112" i="12"/>
  <c r="L112" i="12" s="1"/>
  <c r="N112" i="12" s="1"/>
  <c r="I336" i="12"/>
  <c r="J336" i="12" s="1"/>
  <c r="I400" i="12"/>
  <c r="J400" i="12" s="1"/>
  <c r="K256" i="12"/>
  <c r="L256" i="12" s="1"/>
  <c r="K224" i="12"/>
  <c r="L224" i="12" s="1"/>
  <c r="N224" i="12" s="1"/>
  <c r="I312" i="12"/>
  <c r="J312" i="12" s="1"/>
  <c r="H192" i="12"/>
  <c r="N192" i="12" s="1"/>
  <c r="M192" i="12"/>
  <c r="K264" i="12"/>
  <c r="L264" i="12" s="1"/>
  <c r="N264" i="12" s="1"/>
  <c r="K24" i="12"/>
  <c r="L24" i="12" s="1"/>
  <c r="H368" i="12"/>
  <c r="H80" i="12"/>
  <c r="N80" i="12" s="1"/>
  <c r="M80" i="12"/>
  <c r="M376" i="12"/>
  <c r="H16" i="12"/>
  <c r="M16" i="12"/>
  <c r="H320" i="12"/>
  <c r="N320" i="12" s="1"/>
  <c r="M320" i="12"/>
  <c r="K392" i="12"/>
  <c r="L392" i="12" s="1"/>
  <c r="N392" i="12" s="1"/>
  <c r="I48" i="12"/>
  <c r="J48" i="12" s="1"/>
  <c r="N248" i="12"/>
  <c r="K120" i="12"/>
  <c r="L120" i="12" s="1"/>
  <c r="K64" i="12"/>
  <c r="L64" i="12" s="1"/>
  <c r="N64" i="12" s="1"/>
  <c r="I344" i="12"/>
  <c r="J344" i="12" s="1"/>
  <c r="M360" i="12"/>
  <c r="H56" i="12"/>
  <c r="N56" i="12" s="1"/>
  <c r="M56" i="12"/>
  <c r="H337" i="9"/>
  <c r="N337" i="9" s="1"/>
  <c r="M337" i="9"/>
  <c r="H25" i="9"/>
  <c r="H345" i="9"/>
  <c r="N345" i="9" s="1"/>
  <c r="M345" i="9"/>
  <c r="I25" i="9"/>
  <c r="J25" i="9" s="1"/>
  <c r="M392" i="12" l="1"/>
  <c r="M96" i="12"/>
  <c r="N256" i="12"/>
  <c r="N304" i="12"/>
  <c r="N368" i="12"/>
  <c r="M224" i="12"/>
  <c r="A38" i="11"/>
  <c r="B37" i="11"/>
  <c r="M128" i="12"/>
  <c r="K48" i="12"/>
  <c r="L48" i="12" s="1"/>
  <c r="N48" i="12" s="1"/>
  <c r="N24" i="12"/>
  <c r="K344" i="12"/>
  <c r="L344" i="12" s="1"/>
  <c r="N344" i="12" s="1"/>
  <c r="K312" i="12"/>
  <c r="L312" i="12" s="1"/>
  <c r="N312" i="12" s="1"/>
  <c r="M64" i="12"/>
  <c r="M264" i="12"/>
  <c r="M112" i="12"/>
  <c r="M24" i="12"/>
  <c r="K336" i="12"/>
  <c r="L336" i="12" s="1"/>
  <c r="N336" i="12" s="1"/>
  <c r="B72" i="12"/>
  <c r="A73" i="12"/>
  <c r="K400" i="12"/>
  <c r="M48" i="12"/>
  <c r="M256" i="12"/>
  <c r="M312" i="12"/>
  <c r="N120" i="12"/>
  <c r="M368" i="12"/>
  <c r="J352" i="12"/>
  <c r="K352" i="12"/>
  <c r="L352" i="12" s="1"/>
  <c r="N16" i="12"/>
  <c r="M120" i="12"/>
  <c r="K25" i="9"/>
  <c r="L25" i="9" s="1"/>
  <c r="N25" i="9" s="1"/>
  <c r="M25" i="9"/>
  <c r="B6" i="11"/>
  <c r="B7" i="11" s="1"/>
  <c r="B8" i="11" s="1"/>
  <c r="B9" i="11" s="1"/>
  <c r="B10" i="11" s="1"/>
  <c r="B11" i="11" s="1"/>
  <c r="B12" i="11" s="1"/>
  <c r="B14" i="11" s="1"/>
  <c r="B15" i="11" s="1"/>
  <c r="B16" i="11" s="1"/>
  <c r="B17" i="11" s="1"/>
  <c r="B18" i="11" s="1"/>
  <c r="B19" i="11" s="1"/>
  <c r="B20" i="11" s="1"/>
  <c r="B22" i="11" s="1"/>
  <c r="B23" i="11" s="1"/>
  <c r="B24" i="11" s="1"/>
  <c r="B25" i="11" s="1"/>
  <c r="B26" i="11" s="1"/>
  <c r="B27" i="11" s="1"/>
  <c r="B28" i="11" s="1"/>
  <c r="B30" i="11" s="1"/>
  <c r="B31" i="11" s="1"/>
  <c r="B32" i="11" s="1"/>
  <c r="B33" i="11" s="1"/>
  <c r="B34" i="11" s="1"/>
  <c r="B35" i="11" s="1"/>
  <c r="B36" i="11" s="1"/>
  <c r="B38" i="11" s="1"/>
  <c r="B39" i="11" s="1"/>
  <c r="B40" i="11" s="1"/>
  <c r="B41" i="11" s="1"/>
  <c r="B42" i="11" s="1"/>
  <c r="B43" i="11" s="1"/>
  <c r="B44" i="11" s="1"/>
  <c r="B46" i="11" s="1"/>
  <c r="B47" i="11" s="1"/>
  <c r="B48" i="11" s="1"/>
  <c r="B49" i="11" s="1"/>
  <c r="B50" i="11" s="1"/>
  <c r="B51" i="11" s="1"/>
  <c r="B52" i="11" s="1"/>
  <c r="B54" i="11" s="1"/>
  <c r="B55" i="11" s="1"/>
  <c r="B56" i="11" s="1"/>
  <c r="B57" i="11" s="1"/>
  <c r="B58" i="11" s="1"/>
  <c r="B59" i="11" s="1"/>
  <c r="B60" i="11" s="1"/>
  <c r="B62" i="11" s="1"/>
  <c r="B63" i="11" s="1"/>
  <c r="B64" i="11" s="1"/>
  <c r="B65" i="11" s="1"/>
  <c r="B66" i="11" s="1"/>
  <c r="B67" i="11" s="1"/>
  <c r="B68" i="11" s="1"/>
  <c r="B70" i="11" s="1"/>
  <c r="B71" i="11" s="1"/>
  <c r="B72" i="11" s="1"/>
  <c r="B73" i="11" s="1"/>
  <c r="B74" i="11" s="1"/>
  <c r="B75" i="11" s="1"/>
  <c r="B76" i="11" s="1"/>
  <c r="B78" i="11" s="1"/>
  <c r="B79" i="11" s="1"/>
  <c r="B80" i="11" s="1"/>
  <c r="B81" i="11" s="1"/>
  <c r="B82" i="11" s="1"/>
  <c r="B83" i="11" s="1"/>
  <c r="B84" i="11" s="1"/>
  <c r="B86" i="11" s="1"/>
  <c r="B87" i="11" s="1"/>
  <c r="B88" i="11" s="1"/>
  <c r="B89" i="11" s="1"/>
  <c r="B90" i="11" s="1"/>
  <c r="B91" i="11" s="1"/>
  <c r="B92" i="11" s="1"/>
  <c r="B94" i="11" s="1"/>
  <c r="B95" i="11" s="1"/>
  <c r="B96" i="11" s="1"/>
  <c r="B97" i="11" s="1"/>
  <c r="B98" i="11" s="1"/>
  <c r="B99" i="11" s="1"/>
  <c r="B100" i="11" s="1"/>
  <c r="B102" i="11" s="1"/>
  <c r="B103" i="11" s="1"/>
  <c r="B104" i="11" s="1"/>
  <c r="B105" i="11" s="1"/>
  <c r="B106" i="11" s="1"/>
  <c r="B107" i="11" s="1"/>
  <c r="B108" i="11" s="1"/>
  <c r="B109" i="11" s="1"/>
  <c r="B110" i="11" s="1"/>
  <c r="B111" i="11" s="1"/>
  <c r="B112" i="11" s="1"/>
  <c r="B113" i="11" s="1"/>
  <c r="B114" i="11" s="1"/>
  <c r="B115" i="11" s="1"/>
  <c r="B116" i="11" s="1"/>
  <c r="B117" i="11" s="1"/>
  <c r="B118" i="11" s="1"/>
  <c r="B119" i="11" s="1"/>
  <c r="B120" i="11" s="1"/>
  <c r="B121" i="11" s="1"/>
  <c r="B122" i="11" s="1"/>
  <c r="B123" i="11" s="1"/>
  <c r="B124" i="11" s="1"/>
  <c r="B125" i="11" s="1"/>
  <c r="B126" i="11" s="1"/>
  <c r="B127" i="11" s="1"/>
  <c r="B128" i="11" s="1"/>
  <c r="B129" i="11" s="1"/>
  <c r="B130" i="11" s="1"/>
  <c r="B131" i="11" s="1"/>
  <c r="B132" i="11" s="1"/>
  <c r="B133" i="11" s="1"/>
  <c r="B134" i="11" s="1"/>
  <c r="B135" i="11" s="1"/>
  <c r="B136" i="11" s="1"/>
  <c r="B137" i="11" s="1"/>
  <c r="B138" i="11" s="1"/>
  <c r="B139" i="11" s="1"/>
  <c r="B140" i="11" s="1"/>
  <c r="B141" i="11" s="1"/>
  <c r="B142" i="11" s="1"/>
  <c r="B143" i="11" s="1"/>
  <c r="B144" i="11" s="1"/>
  <c r="B145" i="11" s="1"/>
  <c r="B146" i="11" s="1"/>
  <c r="B147" i="11" s="1"/>
  <c r="B148" i="11" s="1"/>
  <c r="B149" i="11" s="1"/>
  <c r="B150" i="11" s="1"/>
  <c r="B151" i="11" s="1"/>
  <c r="B152" i="11" s="1"/>
  <c r="B153" i="11" s="1"/>
  <c r="B154" i="11" s="1"/>
  <c r="B155" i="11" s="1"/>
  <c r="B156" i="11" s="1"/>
  <c r="B157" i="11" s="1"/>
  <c r="B158" i="11" s="1"/>
  <c r="B159" i="11" s="1"/>
  <c r="B160" i="11" s="1"/>
  <c r="B161" i="11" s="1"/>
  <c r="B162" i="11" s="1"/>
  <c r="B163" i="11" s="1"/>
  <c r="B164" i="11" s="1"/>
  <c r="B165" i="11" s="1"/>
  <c r="B166" i="11" s="1"/>
  <c r="B167" i="11" s="1"/>
  <c r="B168" i="11" s="1"/>
  <c r="B169" i="11" s="1"/>
  <c r="B170" i="11" s="1"/>
  <c r="B171" i="11" s="1"/>
  <c r="B172" i="11" s="1"/>
  <c r="B173" i="11" s="1"/>
  <c r="B174" i="11" s="1"/>
  <c r="B175" i="11" s="1"/>
  <c r="B176" i="11" s="1"/>
  <c r="B177" i="11" s="1"/>
  <c r="B178" i="11" s="1"/>
  <c r="B179" i="11" s="1"/>
  <c r="B180" i="11" s="1"/>
  <c r="B181" i="11" s="1"/>
  <c r="B182" i="11" s="1"/>
  <c r="B183" i="11" s="1"/>
  <c r="B184" i="11" s="1"/>
  <c r="B185" i="11" s="1"/>
  <c r="B186" i="11" s="1"/>
  <c r="B187" i="11" s="1"/>
  <c r="B188" i="11" s="1"/>
  <c r="B189" i="11" s="1"/>
  <c r="B190" i="11" s="1"/>
  <c r="B191" i="11" s="1"/>
  <c r="B192" i="11" s="1"/>
  <c r="B193" i="11" s="1"/>
  <c r="B194" i="11" s="1"/>
  <c r="B195" i="11" s="1"/>
  <c r="B196" i="11" s="1"/>
  <c r="B197" i="11" s="1"/>
  <c r="B198" i="11" s="1"/>
  <c r="B199" i="11" s="1"/>
  <c r="B200" i="11" s="1"/>
  <c r="B201" i="11" s="1"/>
  <c r="B202" i="11" s="1"/>
  <c r="B203" i="11" s="1"/>
  <c r="B204" i="11" s="1"/>
  <c r="B205" i="11" s="1"/>
  <c r="B206" i="11" s="1"/>
  <c r="B207" i="11" s="1"/>
  <c r="B208" i="11" s="1"/>
  <c r="B209" i="11" s="1"/>
  <c r="B210" i="11" s="1"/>
  <c r="B211" i="11" s="1"/>
  <c r="B212" i="11" s="1"/>
  <c r="B213" i="11" s="1"/>
  <c r="B214" i="11" s="1"/>
  <c r="B215" i="11" s="1"/>
  <c r="B216" i="11" s="1"/>
  <c r="B217" i="11" s="1"/>
  <c r="B218" i="11" s="1"/>
  <c r="B219" i="11" s="1"/>
  <c r="B220" i="11" s="1"/>
  <c r="B221" i="11" s="1"/>
  <c r="B222" i="11" s="1"/>
  <c r="B223" i="11" s="1"/>
  <c r="B224" i="11" s="1"/>
  <c r="B225" i="11" s="1"/>
  <c r="B226" i="11" s="1"/>
  <c r="B227" i="11" s="1"/>
  <c r="B228" i="11" s="1"/>
  <c r="B229" i="11" s="1"/>
  <c r="B230" i="11" s="1"/>
  <c r="B231" i="11" s="1"/>
  <c r="B232" i="11" s="1"/>
  <c r="B233" i="11" s="1"/>
  <c r="B234" i="11" s="1"/>
  <c r="B235" i="11" s="1"/>
  <c r="B236" i="11" s="1"/>
  <c r="B237" i="11" s="1"/>
  <c r="B238" i="11" s="1"/>
  <c r="B239" i="11" s="1"/>
  <c r="B240" i="11" s="1"/>
  <c r="B241" i="11" s="1"/>
  <c r="B242" i="11" s="1"/>
  <c r="B243" i="11" s="1"/>
  <c r="B244" i="11" s="1"/>
  <c r="B245" i="11" s="1"/>
  <c r="B246" i="11" s="1"/>
  <c r="B247" i="11" s="1"/>
  <c r="B248" i="11" s="1"/>
  <c r="B249" i="11" s="1"/>
  <c r="B250" i="11" s="1"/>
  <c r="B251" i="11" s="1"/>
  <c r="B252" i="11" s="1"/>
  <c r="B253" i="11" s="1"/>
  <c r="B254" i="11" s="1"/>
  <c r="B255" i="11" s="1"/>
  <c r="B256" i="11" s="1"/>
  <c r="B257" i="11" s="1"/>
  <c r="B258" i="11" s="1"/>
  <c r="B259" i="11" s="1"/>
  <c r="B260" i="11" s="1"/>
  <c r="B261" i="11" s="1"/>
  <c r="B262" i="11" s="1"/>
  <c r="B263" i="11" s="1"/>
  <c r="B264" i="11" s="1"/>
  <c r="B265" i="11" s="1"/>
  <c r="B266" i="11" s="1"/>
  <c r="B267" i="11" s="1"/>
  <c r="B268" i="11" s="1"/>
  <c r="B269" i="11" s="1"/>
  <c r="B270" i="11" s="1"/>
  <c r="B271" i="11" s="1"/>
  <c r="B272" i="11" s="1"/>
  <c r="B273" i="11" s="1"/>
  <c r="B274" i="11" s="1"/>
  <c r="B275" i="11" s="1"/>
  <c r="B276" i="11" s="1"/>
  <c r="B277" i="11" s="1"/>
  <c r="B278" i="11" s="1"/>
  <c r="B279" i="11" s="1"/>
  <c r="B280" i="11" s="1"/>
  <c r="B281" i="11" s="1"/>
  <c r="B282" i="11" s="1"/>
  <c r="B283" i="11" s="1"/>
  <c r="B284" i="11" s="1"/>
  <c r="B285" i="11" s="1"/>
  <c r="B286" i="11" s="1"/>
  <c r="B287" i="11" s="1"/>
  <c r="B288" i="11" s="1"/>
  <c r="B289" i="11" s="1"/>
  <c r="B290" i="11" s="1"/>
  <c r="B291" i="11" s="1"/>
  <c r="B292" i="11" s="1"/>
  <c r="B293" i="11" s="1"/>
  <c r="B294" i="11" s="1"/>
  <c r="B295" i="11" s="1"/>
  <c r="B296" i="11" s="1"/>
  <c r="B297" i="11" s="1"/>
  <c r="B298" i="11" s="1"/>
  <c r="B299" i="11" s="1"/>
  <c r="B300" i="11" s="1"/>
  <c r="B301" i="11" s="1"/>
  <c r="B302" i="11" s="1"/>
  <c r="B303" i="11" s="1"/>
  <c r="B304" i="11" s="1"/>
  <c r="B305" i="11" s="1"/>
  <c r="B306" i="11" s="1"/>
  <c r="B307" i="11" s="1"/>
  <c r="B308" i="11" s="1"/>
  <c r="B309" i="11" s="1"/>
  <c r="B310" i="11" s="1"/>
  <c r="B311" i="11" s="1"/>
  <c r="B312" i="11" s="1"/>
  <c r="B313" i="11" s="1"/>
  <c r="B314" i="11" s="1"/>
  <c r="B315" i="11" s="1"/>
  <c r="B316" i="11" s="1"/>
  <c r="B317" i="11" s="1"/>
  <c r="B318" i="11" s="1"/>
  <c r="B319" i="11" s="1"/>
  <c r="B320" i="11" s="1"/>
  <c r="B321" i="11" s="1"/>
  <c r="B322" i="11" s="1"/>
  <c r="B323" i="11" s="1"/>
  <c r="B324" i="11" s="1"/>
  <c r="B325" i="11" s="1"/>
  <c r="B326" i="11" s="1"/>
  <c r="B327" i="11" s="1"/>
  <c r="B328" i="11" s="1"/>
  <c r="B329" i="11" s="1"/>
  <c r="B330" i="11" s="1"/>
  <c r="B331" i="11" s="1"/>
  <c r="B332" i="11" s="1"/>
  <c r="B333" i="11" s="1"/>
  <c r="B334" i="11" s="1"/>
  <c r="B335" i="11" s="1"/>
  <c r="B336" i="11" s="1"/>
  <c r="B337" i="11" s="1"/>
  <c r="B338" i="11" s="1"/>
  <c r="B339" i="11" s="1"/>
  <c r="B340" i="11" s="1"/>
  <c r="B341" i="11" s="1"/>
  <c r="B342" i="11" s="1"/>
  <c r="B343" i="11" s="1"/>
  <c r="B344" i="11" s="1"/>
  <c r="B345" i="11" s="1"/>
  <c r="B346" i="11" s="1"/>
  <c r="B347" i="11" s="1"/>
  <c r="B348" i="11" s="1"/>
  <c r="B349" i="11" s="1"/>
  <c r="B350" i="11" s="1"/>
  <c r="B351" i="11" s="1"/>
  <c r="B352" i="11" s="1"/>
  <c r="B353" i="11" s="1"/>
  <c r="B354" i="11" s="1"/>
  <c r="B355" i="11" s="1"/>
  <c r="B356" i="11" s="1"/>
  <c r="B357" i="11" s="1"/>
  <c r="B358" i="11" s="1"/>
  <c r="B359" i="11" s="1"/>
  <c r="B360" i="11" s="1"/>
  <c r="B361" i="11" s="1"/>
  <c r="B362" i="11" s="1"/>
  <c r="B363" i="11" s="1"/>
  <c r="B364" i="11" s="1"/>
  <c r="B365" i="11" s="1"/>
  <c r="B366" i="11" s="1"/>
  <c r="B367" i="11" s="1"/>
  <c r="B368" i="11" s="1"/>
  <c r="B369" i="11" s="1"/>
  <c r="B370" i="11" s="1"/>
  <c r="B371" i="11" s="1"/>
  <c r="B372" i="11" s="1"/>
  <c r="B373" i="11" s="1"/>
  <c r="B374" i="11" s="1"/>
  <c r="B375" i="11" s="1"/>
  <c r="B376" i="11" s="1"/>
  <c r="B377" i="11" s="1"/>
  <c r="B378" i="11" s="1"/>
  <c r="B379" i="11" s="1"/>
  <c r="B380" i="11" s="1"/>
  <c r="B381" i="11" s="1"/>
  <c r="B6" i="12"/>
  <c r="B7" i="12" s="1"/>
  <c r="B9" i="12" s="1"/>
  <c r="B10" i="12" s="1"/>
  <c r="B11" i="12" s="1"/>
  <c r="B12" i="12" s="1"/>
  <c r="B13" i="12" s="1"/>
  <c r="B14" i="12" s="1"/>
  <c r="B15" i="12" s="1"/>
  <c r="B17" i="12" s="1"/>
  <c r="B18" i="12" s="1"/>
  <c r="B19" i="12" s="1"/>
  <c r="B20" i="12" s="1"/>
  <c r="B21" i="12" s="1"/>
  <c r="B22" i="12" s="1"/>
  <c r="B23" i="12" s="1"/>
  <c r="B25" i="12" s="1"/>
  <c r="B26" i="12" s="1"/>
  <c r="B27" i="12" s="1"/>
  <c r="B28" i="12" s="1"/>
  <c r="B29" i="12" s="1"/>
  <c r="B30" i="12" s="1"/>
  <c r="B31" i="12" s="1"/>
  <c r="B33" i="12" s="1"/>
  <c r="B34" i="12" s="1"/>
  <c r="B35" i="12" s="1"/>
  <c r="B36" i="12" s="1"/>
  <c r="B37" i="12" s="1"/>
  <c r="B38" i="12" s="1"/>
  <c r="B39" i="12" s="1"/>
  <c r="B41" i="12" s="1"/>
  <c r="B42" i="12" s="1"/>
  <c r="B43" i="12" s="1"/>
  <c r="B44" i="12" s="1"/>
  <c r="B45" i="12" s="1"/>
  <c r="B46" i="12" s="1"/>
  <c r="B47" i="12" s="1"/>
  <c r="B49" i="12" s="1"/>
  <c r="B50" i="12" s="1"/>
  <c r="B51" i="12" s="1"/>
  <c r="B52" i="12" s="1"/>
  <c r="B53" i="12" s="1"/>
  <c r="B54" i="12" s="1"/>
  <c r="B55" i="12" s="1"/>
  <c r="B57" i="12" s="1"/>
  <c r="B58" i="12" s="1"/>
  <c r="B59" i="12" s="1"/>
  <c r="B60" i="12" s="1"/>
  <c r="B61" i="12" s="1"/>
  <c r="B62" i="12" s="1"/>
  <c r="B63" i="12" s="1"/>
  <c r="B65" i="12" s="1"/>
  <c r="B66" i="12" s="1"/>
  <c r="B67" i="12" s="1"/>
  <c r="B68" i="12" s="1"/>
  <c r="B69" i="12" s="1"/>
  <c r="B70" i="12" s="1"/>
  <c r="B71" i="12" s="1"/>
  <c r="B73" i="12" s="1"/>
  <c r="B74" i="12" s="1"/>
  <c r="B75" i="12" s="1"/>
  <c r="B76" i="12" s="1"/>
  <c r="B77" i="12" s="1"/>
  <c r="B78" i="12" s="1"/>
  <c r="B79" i="12" s="1"/>
  <c r="B81" i="12" s="1"/>
  <c r="B82" i="12" s="1"/>
  <c r="B83" i="12" s="1"/>
  <c r="B84" i="12" s="1"/>
  <c r="B85" i="12" s="1"/>
  <c r="B86" i="12" s="1"/>
  <c r="B87" i="12" s="1"/>
  <c r="B89" i="12" s="1"/>
  <c r="B90" i="12" s="1"/>
  <c r="B91" i="12" s="1"/>
  <c r="B92" i="12" s="1"/>
  <c r="B93" i="12" s="1"/>
  <c r="B94" i="12" s="1"/>
  <c r="B95" i="12" s="1"/>
  <c r="B97" i="12" s="1"/>
  <c r="B98" i="12" s="1"/>
  <c r="B99" i="12" s="1"/>
  <c r="B100" i="12" s="1"/>
  <c r="B101" i="12" s="1"/>
  <c r="B102" i="12" s="1"/>
  <c r="B103" i="12" s="1"/>
  <c r="B105" i="12" s="1"/>
  <c r="B106" i="12" s="1"/>
  <c r="B107" i="12" s="1"/>
  <c r="B108" i="12" s="1"/>
  <c r="B109" i="12" s="1"/>
  <c r="B110" i="12" s="1"/>
  <c r="B111" i="12" s="1"/>
  <c r="B113" i="12" s="1"/>
  <c r="B114" i="12" s="1"/>
  <c r="B115" i="12" s="1"/>
  <c r="B116" i="12" s="1"/>
  <c r="B117" i="12" s="1"/>
  <c r="B118" i="12" s="1"/>
  <c r="B119" i="12" s="1"/>
  <c r="B121" i="12" s="1"/>
  <c r="B122" i="12" s="1"/>
  <c r="B123" i="12" s="1"/>
  <c r="B124" i="12" s="1"/>
  <c r="B125" i="12" s="1"/>
  <c r="B126" i="12" s="1"/>
  <c r="B127" i="12" s="1"/>
  <c r="B129" i="12" s="1"/>
  <c r="B130" i="12" s="1"/>
  <c r="B131" i="12" s="1"/>
  <c r="B132" i="12" s="1"/>
  <c r="B133" i="12" s="1"/>
  <c r="B134" i="12" s="1"/>
  <c r="B135" i="12" s="1"/>
  <c r="B137" i="12" s="1"/>
  <c r="B138" i="12" s="1"/>
  <c r="B139" i="12" s="1"/>
  <c r="B140" i="12" s="1"/>
  <c r="B141" i="12" s="1"/>
  <c r="B142" i="12" s="1"/>
  <c r="B143" i="12" s="1"/>
  <c r="B145" i="12" s="1"/>
  <c r="B146" i="12" s="1"/>
  <c r="B147" i="12" s="1"/>
  <c r="B148" i="12" s="1"/>
  <c r="B149" i="12" s="1"/>
  <c r="B150" i="12" s="1"/>
  <c r="B151" i="12" s="1"/>
  <c r="B153" i="12" s="1"/>
  <c r="B154" i="12" s="1"/>
  <c r="B155" i="12" s="1"/>
  <c r="B156" i="12" s="1"/>
  <c r="B157" i="12" s="1"/>
  <c r="B158" i="12" s="1"/>
  <c r="B159" i="12" s="1"/>
  <c r="B161" i="12" s="1"/>
  <c r="B162" i="12" s="1"/>
  <c r="B163" i="12" s="1"/>
  <c r="B164" i="12" s="1"/>
  <c r="B165" i="12" s="1"/>
  <c r="B166" i="12" s="1"/>
  <c r="B167" i="12" s="1"/>
  <c r="B169" i="12" s="1"/>
  <c r="B170" i="12" s="1"/>
  <c r="B171" i="12" s="1"/>
  <c r="B172" i="12" s="1"/>
  <c r="B173" i="12" s="1"/>
  <c r="B174" i="12" s="1"/>
  <c r="B175" i="12" s="1"/>
  <c r="B177" i="12" s="1"/>
  <c r="B178" i="12" s="1"/>
  <c r="B179" i="12" s="1"/>
  <c r="B180" i="12" s="1"/>
  <c r="B181" i="12" s="1"/>
  <c r="B182" i="12" s="1"/>
  <c r="B183" i="12" s="1"/>
  <c r="B185" i="12" s="1"/>
  <c r="B186" i="12" s="1"/>
  <c r="B187" i="12" s="1"/>
  <c r="B188" i="12" s="1"/>
  <c r="B189" i="12" s="1"/>
  <c r="B190" i="12" s="1"/>
  <c r="B191" i="12" s="1"/>
  <c r="B193" i="12" s="1"/>
  <c r="B194" i="12" s="1"/>
  <c r="B195" i="12" s="1"/>
  <c r="B196" i="12" s="1"/>
  <c r="B197" i="12" s="1"/>
  <c r="B198" i="12" s="1"/>
  <c r="B199" i="12" s="1"/>
  <c r="B201" i="12" s="1"/>
  <c r="B202" i="12" s="1"/>
  <c r="B203" i="12" s="1"/>
  <c r="B204" i="12" s="1"/>
  <c r="B205" i="12" s="1"/>
  <c r="B206" i="12" s="1"/>
  <c r="B207" i="12" s="1"/>
  <c r="B209" i="12" s="1"/>
  <c r="B210" i="12" s="1"/>
  <c r="B211" i="12" s="1"/>
  <c r="B212" i="12" s="1"/>
  <c r="B213" i="12" s="1"/>
  <c r="B214" i="12" s="1"/>
  <c r="B215" i="12" s="1"/>
  <c r="B217" i="12" s="1"/>
  <c r="B218" i="12" s="1"/>
  <c r="B219" i="12" s="1"/>
  <c r="B220" i="12" s="1"/>
  <c r="B221" i="12" s="1"/>
  <c r="B222" i="12" s="1"/>
  <c r="B223" i="12" s="1"/>
  <c r="B225" i="12" s="1"/>
  <c r="B226" i="12" s="1"/>
  <c r="B227" i="12" s="1"/>
  <c r="B228" i="12" s="1"/>
  <c r="B229" i="12" s="1"/>
  <c r="B230" i="12" s="1"/>
  <c r="B231" i="12" s="1"/>
  <c r="B233" i="12" s="1"/>
  <c r="B234" i="12" s="1"/>
  <c r="B235" i="12" s="1"/>
  <c r="B236" i="12" s="1"/>
  <c r="B237" i="12" s="1"/>
  <c r="B238" i="12" s="1"/>
  <c r="B239" i="12" s="1"/>
  <c r="B241" i="12" s="1"/>
  <c r="B242" i="12" s="1"/>
  <c r="B243" i="12" s="1"/>
  <c r="B244" i="12" s="1"/>
  <c r="B245" i="12" s="1"/>
  <c r="B246" i="12" s="1"/>
  <c r="B247" i="12" s="1"/>
  <c r="B249" i="12" s="1"/>
  <c r="B250" i="12" s="1"/>
  <c r="B251" i="12" s="1"/>
  <c r="B252" i="12" s="1"/>
  <c r="B253" i="12" s="1"/>
  <c r="B254" i="12" s="1"/>
  <c r="B255" i="12" s="1"/>
  <c r="B257" i="12" s="1"/>
  <c r="B258" i="12" s="1"/>
  <c r="B259" i="12" s="1"/>
  <c r="B260" i="12" s="1"/>
  <c r="B261" i="12" s="1"/>
  <c r="B262" i="12" s="1"/>
  <c r="B263" i="12" s="1"/>
  <c r="B265" i="12" s="1"/>
  <c r="B266" i="12" s="1"/>
  <c r="B267" i="12" s="1"/>
  <c r="B268" i="12" s="1"/>
  <c r="B269" i="12" s="1"/>
  <c r="B270" i="12" s="1"/>
  <c r="B271" i="12" s="1"/>
  <c r="B273" i="12" s="1"/>
  <c r="B274" i="12" s="1"/>
  <c r="B275" i="12" s="1"/>
  <c r="B276" i="12" s="1"/>
  <c r="B277" i="12" s="1"/>
  <c r="B278" i="12" s="1"/>
  <c r="B279" i="12" s="1"/>
  <c r="B281" i="12" s="1"/>
  <c r="B282" i="12" s="1"/>
  <c r="B283" i="12" s="1"/>
  <c r="B284" i="12" s="1"/>
  <c r="B285" i="12" s="1"/>
  <c r="B286" i="12" s="1"/>
  <c r="B287" i="12" s="1"/>
  <c r="B289" i="12" s="1"/>
  <c r="B290" i="12" s="1"/>
  <c r="B291" i="12" s="1"/>
  <c r="B292" i="12" s="1"/>
  <c r="B293" i="12" s="1"/>
  <c r="B294" i="12" s="1"/>
  <c r="B295" i="12" s="1"/>
  <c r="B297" i="12" s="1"/>
  <c r="B298" i="12" s="1"/>
  <c r="B299" i="12" s="1"/>
  <c r="B300" i="12" s="1"/>
  <c r="B301" i="12" s="1"/>
  <c r="B302" i="12" s="1"/>
  <c r="B303" i="12" s="1"/>
  <c r="B305" i="12" s="1"/>
  <c r="B306" i="12" s="1"/>
  <c r="B307" i="12" s="1"/>
  <c r="B308" i="12" s="1"/>
  <c r="B309" i="12" s="1"/>
  <c r="B310" i="12" s="1"/>
  <c r="B311" i="12" s="1"/>
  <c r="B313" i="12" s="1"/>
  <c r="B314" i="12" s="1"/>
  <c r="B315" i="12" s="1"/>
  <c r="B316" i="12" s="1"/>
  <c r="B317" i="12" s="1"/>
  <c r="B318" i="12" s="1"/>
  <c r="B319" i="12" s="1"/>
  <c r="B321" i="12" s="1"/>
  <c r="B322" i="12" s="1"/>
  <c r="B323" i="12" s="1"/>
  <c r="B324" i="12" s="1"/>
  <c r="B325" i="12" s="1"/>
  <c r="B326" i="12" s="1"/>
  <c r="B327" i="12" s="1"/>
  <c r="B329" i="12" s="1"/>
  <c r="B330" i="12" s="1"/>
  <c r="B331" i="12" s="1"/>
  <c r="B332" i="12" s="1"/>
  <c r="B333" i="12" s="1"/>
  <c r="B334" i="12" s="1"/>
  <c r="B335" i="12" s="1"/>
  <c r="B337" i="12" s="1"/>
  <c r="B338" i="12" s="1"/>
  <c r="B339" i="12" s="1"/>
  <c r="B340" i="12" s="1"/>
  <c r="B341" i="12" s="1"/>
  <c r="B342" i="12" s="1"/>
  <c r="B343" i="12" s="1"/>
  <c r="B345" i="12" s="1"/>
  <c r="B346" i="12" s="1"/>
  <c r="B347" i="12" s="1"/>
  <c r="B348" i="12" s="1"/>
  <c r="B349" i="12" s="1"/>
  <c r="B350" i="12" s="1"/>
  <c r="B351" i="12" s="1"/>
  <c r="B353" i="12" s="1"/>
  <c r="B354" i="12" s="1"/>
  <c r="B355" i="12" s="1"/>
  <c r="B356" i="12" s="1"/>
  <c r="B357" i="12" s="1"/>
  <c r="B358" i="12" s="1"/>
  <c r="B359" i="12" s="1"/>
  <c r="B361" i="12" s="1"/>
  <c r="B362" i="12" s="1"/>
  <c r="B363" i="12" s="1"/>
  <c r="B364" i="12" s="1"/>
  <c r="B365" i="12" s="1"/>
  <c r="B366" i="12" s="1"/>
  <c r="B367" i="12" s="1"/>
  <c r="B369" i="12" s="1"/>
  <c r="B370" i="12" s="1"/>
  <c r="B371" i="12" s="1"/>
  <c r="B372" i="12" s="1"/>
  <c r="B373" i="12" s="1"/>
  <c r="B374" i="12" s="1"/>
  <c r="B375" i="12" s="1"/>
  <c r="B377" i="12" s="1"/>
  <c r="B378" i="12" s="1"/>
  <c r="B379" i="12" s="1"/>
  <c r="B380" i="12" s="1"/>
  <c r="B381" i="12" s="1"/>
  <c r="B382" i="12" s="1"/>
  <c r="B383" i="12" s="1"/>
  <c r="B385" i="12" s="1"/>
  <c r="B386" i="12" s="1"/>
  <c r="B387" i="12" s="1"/>
  <c r="B388" i="12" s="1"/>
  <c r="B389" i="12" s="1"/>
  <c r="B390" i="12" s="1"/>
  <c r="B391" i="12" s="1"/>
  <c r="B393" i="12" s="1"/>
  <c r="B394" i="12" s="1"/>
  <c r="B395" i="12" s="1"/>
  <c r="B396" i="12" s="1"/>
  <c r="B397" i="12" s="1"/>
  <c r="B398" i="12" s="1"/>
  <c r="B399" i="12" s="1"/>
  <c r="B401" i="12" s="1"/>
  <c r="B402" i="12" s="1"/>
  <c r="B403" i="12" s="1"/>
  <c r="B404" i="12" s="1"/>
  <c r="B405" i="12" s="1"/>
  <c r="B406" i="12" s="1"/>
  <c r="B407" i="12" s="1"/>
  <c r="B409" i="12" s="1"/>
  <c r="B410" i="12" s="1"/>
  <c r="B411" i="12" s="1"/>
  <c r="B412" i="12" s="1"/>
  <c r="B413" i="12" s="1"/>
  <c r="B414" i="12" s="1"/>
  <c r="B415" i="12" s="1"/>
  <c r="B417" i="12" s="1"/>
  <c r="B418" i="12" s="1"/>
  <c r="B419" i="12" s="1"/>
  <c r="B420" i="12" s="1"/>
  <c r="B421" i="12" s="1"/>
  <c r="B422" i="12" s="1"/>
  <c r="B6" i="9"/>
  <c r="B7" i="9" s="1"/>
  <c r="B8" i="9" s="1"/>
  <c r="B10" i="9" s="1"/>
  <c r="B11" i="9" s="1"/>
  <c r="B12" i="9" s="1"/>
  <c r="B13" i="9" s="1"/>
  <c r="B14" i="9" s="1"/>
  <c r="B15" i="9" s="1"/>
  <c r="B16" i="9" s="1"/>
  <c r="B18" i="9" s="1"/>
  <c r="B19" i="9" s="1"/>
  <c r="B20" i="9" s="1"/>
  <c r="B21" i="9" s="1"/>
  <c r="B22" i="9" s="1"/>
  <c r="B23" i="9" s="1"/>
  <c r="B24" i="9" s="1"/>
  <c r="B26" i="9" s="1"/>
  <c r="B27" i="9" s="1"/>
  <c r="B28" i="9" s="1"/>
  <c r="B29" i="9" s="1"/>
  <c r="B30" i="9" s="1"/>
  <c r="B31" i="9" s="1"/>
  <c r="B32" i="9" s="1"/>
  <c r="B34" i="9" s="1"/>
  <c r="B35" i="9" s="1"/>
  <c r="B36" i="9" s="1"/>
  <c r="B37" i="9" s="1"/>
  <c r="B38" i="9" s="1"/>
  <c r="B39" i="9" s="1"/>
  <c r="B40" i="9" s="1"/>
  <c r="B42" i="9" s="1"/>
  <c r="B43" i="9" s="1"/>
  <c r="B44" i="9" s="1"/>
  <c r="B45" i="9" s="1"/>
  <c r="B46" i="9" s="1"/>
  <c r="B47" i="9" s="1"/>
  <c r="B48" i="9" s="1"/>
  <c r="B50" i="9" s="1"/>
  <c r="B51" i="9" s="1"/>
  <c r="B52" i="9" s="1"/>
  <c r="B53" i="9" s="1"/>
  <c r="B54" i="9" s="1"/>
  <c r="B55" i="9" s="1"/>
  <c r="B56" i="9" s="1"/>
  <c r="B58" i="9" s="1"/>
  <c r="B59" i="9" s="1"/>
  <c r="B60" i="9" s="1"/>
  <c r="B61" i="9" s="1"/>
  <c r="B62" i="9" s="1"/>
  <c r="B63" i="9" s="1"/>
  <c r="B64" i="9" s="1"/>
  <c r="B66" i="9" s="1"/>
  <c r="B67" i="9" s="1"/>
  <c r="B68" i="9" s="1"/>
  <c r="B69" i="9" s="1"/>
  <c r="B70" i="9" s="1"/>
  <c r="B71" i="9" s="1"/>
  <c r="B72" i="9" s="1"/>
  <c r="B74" i="9" s="1"/>
  <c r="B75" i="9" s="1"/>
  <c r="B76" i="9" s="1"/>
  <c r="B77" i="9" s="1"/>
  <c r="B78" i="9" s="1"/>
  <c r="B79" i="9" s="1"/>
  <c r="B80" i="9" s="1"/>
  <c r="B82" i="9" s="1"/>
  <c r="B83" i="9" s="1"/>
  <c r="B84" i="9" s="1"/>
  <c r="B85" i="9" s="1"/>
  <c r="B86" i="9" s="1"/>
  <c r="B87" i="9" s="1"/>
  <c r="B88" i="9" s="1"/>
  <c r="B90" i="9" s="1"/>
  <c r="B91" i="9" s="1"/>
  <c r="B92" i="9" s="1"/>
  <c r="B93" i="9" s="1"/>
  <c r="B94" i="9" s="1"/>
  <c r="B95" i="9" s="1"/>
  <c r="B96" i="9" s="1"/>
  <c r="B98" i="9" s="1"/>
  <c r="B99" i="9" s="1"/>
  <c r="B100" i="9" s="1"/>
  <c r="B101" i="9" s="1"/>
  <c r="B102" i="9" s="1"/>
  <c r="B103" i="9" s="1"/>
  <c r="B104" i="9" s="1"/>
  <c r="B106" i="9" s="1"/>
  <c r="B107" i="9" s="1"/>
  <c r="B108" i="9" s="1"/>
  <c r="B109" i="9" s="1"/>
  <c r="B110" i="9" s="1"/>
  <c r="B111" i="9" s="1"/>
  <c r="B112" i="9" s="1"/>
  <c r="B114" i="9" s="1"/>
  <c r="B115" i="9" s="1"/>
  <c r="B116" i="9" s="1"/>
  <c r="B117" i="9" s="1"/>
  <c r="B118" i="9" s="1"/>
  <c r="B119" i="9" s="1"/>
  <c r="B120" i="9" s="1"/>
  <c r="B122" i="9" s="1"/>
  <c r="B123" i="9" s="1"/>
  <c r="B124" i="9" s="1"/>
  <c r="B125" i="9" s="1"/>
  <c r="B126" i="9" s="1"/>
  <c r="B127" i="9" s="1"/>
  <c r="B128" i="9" s="1"/>
  <c r="B130" i="9" s="1"/>
  <c r="B131" i="9" s="1"/>
  <c r="B132" i="9" s="1"/>
  <c r="B133" i="9" s="1"/>
  <c r="B134" i="9" s="1"/>
  <c r="B135" i="9" s="1"/>
  <c r="B136" i="9" s="1"/>
  <c r="B138" i="9" s="1"/>
  <c r="B139" i="9" s="1"/>
  <c r="B140" i="9" s="1"/>
  <c r="B141" i="9" s="1"/>
  <c r="B142" i="9" s="1"/>
  <c r="B143" i="9" s="1"/>
  <c r="B144" i="9" s="1"/>
  <c r="B146" i="9" s="1"/>
  <c r="B147" i="9" s="1"/>
  <c r="B148" i="9" s="1"/>
  <c r="B149" i="9" s="1"/>
  <c r="B150" i="9" s="1"/>
  <c r="B151" i="9" s="1"/>
  <c r="B152" i="9" s="1"/>
  <c r="B154" i="9" s="1"/>
  <c r="B155" i="9" s="1"/>
  <c r="B156" i="9" s="1"/>
  <c r="B157" i="9" s="1"/>
  <c r="B158" i="9" s="1"/>
  <c r="B159" i="9" s="1"/>
  <c r="B160" i="9" s="1"/>
  <c r="B162" i="9" s="1"/>
  <c r="B163" i="9" s="1"/>
  <c r="B164" i="9" s="1"/>
  <c r="B165" i="9" s="1"/>
  <c r="B166" i="9" s="1"/>
  <c r="B167" i="9" s="1"/>
  <c r="B168" i="9" s="1"/>
  <c r="B170" i="9" s="1"/>
  <c r="B171" i="9" s="1"/>
  <c r="B172" i="9" s="1"/>
  <c r="B173" i="9" s="1"/>
  <c r="B174" i="9" s="1"/>
  <c r="B175" i="9" s="1"/>
  <c r="B176" i="9" s="1"/>
  <c r="B178" i="9" s="1"/>
  <c r="B179" i="9" s="1"/>
  <c r="B180" i="9" s="1"/>
  <c r="B181" i="9" s="1"/>
  <c r="B182" i="9" s="1"/>
  <c r="B183" i="9" s="1"/>
  <c r="B184" i="9" s="1"/>
  <c r="B186" i="9" s="1"/>
  <c r="B187" i="9" s="1"/>
  <c r="B188" i="9" s="1"/>
  <c r="B189" i="9" s="1"/>
  <c r="B190" i="9" s="1"/>
  <c r="B191" i="9" s="1"/>
  <c r="B192" i="9" s="1"/>
  <c r="B194" i="9" s="1"/>
  <c r="B195" i="9" s="1"/>
  <c r="B196" i="9" s="1"/>
  <c r="B197" i="9" s="1"/>
  <c r="B198" i="9" s="1"/>
  <c r="B199" i="9" s="1"/>
  <c r="B200" i="9" s="1"/>
  <c r="B202" i="9" s="1"/>
  <c r="B203" i="9" s="1"/>
  <c r="B204" i="9" s="1"/>
  <c r="B205" i="9" s="1"/>
  <c r="B206" i="9" s="1"/>
  <c r="B207" i="9" s="1"/>
  <c r="B208" i="9" s="1"/>
  <c r="B210" i="9" s="1"/>
  <c r="B211" i="9" s="1"/>
  <c r="B212" i="9" s="1"/>
  <c r="B213" i="9" s="1"/>
  <c r="B214" i="9" s="1"/>
  <c r="B215" i="9" s="1"/>
  <c r="B216" i="9" s="1"/>
  <c r="B218" i="9" s="1"/>
  <c r="B219" i="9" s="1"/>
  <c r="B220" i="9" s="1"/>
  <c r="B221" i="9" s="1"/>
  <c r="B222" i="9" s="1"/>
  <c r="B223" i="9" s="1"/>
  <c r="B224" i="9" s="1"/>
  <c r="B226" i="9" s="1"/>
  <c r="B227" i="9" s="1"/>
  <c r="B228" i="9" s="1"/>
  <c r="B229" i="9" s="1"/>
  <c r="B230" i="9" s="1"/>
  <c r="B231" i="9" s="1"/>
  <c r="B232" i="9" s="1"/>
  <c r="B234" i="9" s="1"/>
  <c r="B235" i="9" s="1"/>
  <c r="B236" i="9" s="1"/>
  <c r="B237" i="9" s="1"/>
  <c r="B238" i="9" s="1"/>
  <c r="B239" i="9" s="1"/>
  <c r="B240" i="9" s="1"/>
  <c r="B242" i="9" s="1"/>
  <c r="B243" i="9" s="1"/>
  <c r="B244" i="9" s="1"/>
  <c r="B245" i="9" s="1"/>
  <c r="B246" i="9" s="1"/>
  <c r="B247" i="9" s="1"/>
  <c r="B248" i="9" s="1"/>
  <c r="B250" i="9" s="1"/>
  <c r="B251" i="9" s="1"/>
  <c r="B252" i="9" s="1"/>
  <c r="B253" i="9" s="1"/>
  <c r="B254" i="9" s="1"/>
  <c r="B255" i="9" s="1"/>
  <c r="B256" i="9" s="1"/>
  <c r="B258" i="9" s="1"/>
  <c r="B259" i="9" s="1"/>
  <c r="B260" i="9" s="1"/>
  <c r="B261" i="9" s="1"/>
  <c r="B262" i="9" s="1"/>
  <c r="B263" i="9" s="1"/>
  <c r="B264" i="9" s="1"/>
  <c r="B266" i="9" s="1"/>
  <c r="B267" i="9" s="1"/>
  <c r="B268" i="9" s="1"/>
  <c r="B269" i="9" s="1"/>
  <c r="B270" i="9" s="1"/>
  <c r="B271" i="9" s="1"/>
  <c r="B272" i="9" s="1"/>
  <c r="B274" i="9" s="1"/>
  <c r="B275" i="9" s="1"/>
  <c r="B276" i="9" s="1"/>
  <c r="B277" i="9" s="1"/>
  <c r="B278" i="9" s="1"/>
  <c r="B279" i="9" s="1"/>
  <c r="B280" i="9" s="1"/>
  <c r="B282" i="9" s="1"/>
  <c r="B283" i="9" s="1"/>
  <c r="B284" i="9" s="1"/>
  <c r="B285" i="9" s="1"/>
  <c r="B286" i="9" s="1"/>
  <c r="B287" i="9" s="1"/>
  <c r="B288" i="9" s="1"/>
  <c r="B290" i="9" s="1"/>
  <c r="B291" i="9" s="1"/>
  <c r="B292" i="9" s="1"/>
  <c r="B293" i="9" s="1"/>
  <c r="B294" i="9" s="1"/>
  <c r="B295" i="9" s="1"/>
  <c r="B296" i="9" s="1"/>
  <c r="B298" i="9" s="1"/>
  <c r="B299" i="9" s="1"/>
  <c r="B300" i="9" s="1"/>
  <c r="B301" i="9" s="1"/>
  <c r="B302" i="9" s="1"/>
  <c r="B303" i="9" s="1"/>
  <c r="B304" i="9" s="1"/>
  <c r="B306" i="9" s="1"/>
  <c r="B307" i="9" s="1"/>
  <c r="B308" i="9" s="1"/>
  <c r="B309" i="9" s="1"/>
  <c r="B310" i="9" s="1"/>
  <c r="B311" i="9" s="1"/>
  <c r="B312" i="9" s="1"/>
  <c r="B314" i="9" s="1"/>
  <c r="B315" i="9" s="1"/>
  <c r="B316" i="9" s="1"/>
  <c r="B317" i="9" s="1"/>
  <c r="B318" i="9" s="1"/>
  <c r="B319" i="9" s="1"/>
  <c r="B320" i="9" s="1"/>
  <c r="B322" i="9" s="1"/>
  <c r="B323" i="9" s="1"/>
  <c r="B324" i="9" s="1"/>
  <c r="B325" i="9" s="1"/>
  <c r="B326" i="9" s="1"/>
  <c r="B327" i="9" s="1"/>
  <c r="B328" i="9" s="1"/>
  <c r="B330" i="9" s="1"/>
  <c r="B331" i="9" s="1"/>
  <c r="B332" i="9" s="1"/>
  <c r="B333" i="9" s="1"/>
  <c r="B334" i="9" s="1"/>
  <c r="B335" i="9" s="1"/>
  <c r="B336" i="9" s="1"/>
  <c r="B338" i="9" s="1"/>
  <c r="B339" i="9" s="1"/>
  <c r="B340" i="9" s="1"/>
  <c r="B341" i="9" s="1"/>
  <c r="B342" i="9" s="1"/>
  <c r="B343" i="9" s="1"/>
  <c r="B344" i="9" s="1"/>
  <c r="B346" i="9" s="1"/>
  <c r="B347" i="9" s="1"/>
  <c r="B348" i="9" s="1"/>
  <c r="B349" i="9" s="1"/>
  <c r="B350" i="9" s="1"/>
  <c r="B351" i="9" s="1"/>
  <c r="B352" i="9" s="1"/>
  <c r="B354" i="9" s="1"/>
  <c r="B355" i="9" s="1"/>
  <c r="B356" i="9" s="1"/>
  <c r="B357" i="9" s="1"/>
  <c r="B358" i="9" s="1"/>
  <c r="B359" i="9" s="1"/>
  <c r="B360" i="9" s="1"/>
  <c r="B362" i="9" s="1"/>
  <c r="B363" i="9" s="1"/>
  <c r="B364" i="9" s="1"/>
  <c r="B365" i="9" s="1"/>
  <c r="B366" i="9" s="1"/>
  <c r="B367" i="9" s="1"/>
  <c r="B368" i="9" s="1"/>
  <c r="B370" i="9" s="1"/>
  <c r="B371" i="9" s="1"/>
  <c r="B372" i="9" s="1"/>
  <c r="B373" i="9" s="1"/>
  <c r="B374" i="9" s="1"/>
  <c r="B375" i="9" s="1"/>
  <c r="B376" i="9" s="1"/>
  <c r="B378" i="9" s="1"/>
  <c r="B379" i="9" s="1"/>
  <c r="B380" i="9" s="1"/>
  <c r="B381" i="9" s="1"/>
  <c r="B382" i="9" s="1"/>
  <c r="B383" i="9" s="1"/>
  <c r="B384" i="9" s="1"/>
  <c r="B386" i="9" s="1"/>
  <c r="B387" i="9" s="1"/>
  <c r="B388" i="9" s="1"/>
  <c r="B389" i="9" s="1"/>
  <c r="B390" i="9" s="1"/>
  <c r="B391" i="9" s="1"/>
  <c r="B392" i="9" s="1"/>
  <c r="B394" i="9" s="1"/>
  <c r="B395" i="9" s="1"/>
  <c r="B396" i="9" s="1"/>
  <c r="B397" i="9" s="1"/>
  <c r="B398" i="9" s="1"/>
  <c r="B399" i="9" s="1"/>
  <c r="B400" i="9" s="1"/>
  <c r="B402" i="9" s="1"/>
  <c r="B403" i="9" s="1"/>
  <c r="B404" i="9" s="1"/>
  <c r="B405" i="9" s="1"/>
  <c r="B406" i="9" s="1"/>
  <c r="B407" i="9" s="1"/>
  <c r="B408" i="9" s="1"/>
  <c r="B410" i="9" s="1"/>
  <c r="B411" i="9" s="1"/>
  <c r="B412" i="9" s="1"/>
  <c r="B413" i="9" s="1"/>
  <c r="B414" i="9" s="1"/>
  <c r="B415" i="9" s="1"/>
  <c r="B416" i="9" s="1"/>
  <c r="B418" i="9" s="1"/>
  <c r="B419" i="9" s="1"/>
  <c r="B420" i="9" s="1"/>
  <c r="B421" i="9" s="1"/>
  <c r="E33" i="9"/>
  <c r="E41" i="9"/>
  <c r="E49" i="9"/>
  <c r="E57" i="9"/>
  <c r="E65" i="9"/>
  <c r="E73" i="9"/>
  <c r="E81" i="9"/>
  <c r="E89" i="9"/>
  <c r="E97" i="9"/>
  <c r="E105" i="9"/>
  <c r="E113" i="9"/>
  <c r="E121" i="9"/>
  <c r="E129" i="9"/>
  <c r="E137" i="9"/>
  <c r="E145" i="9"/>
  <c r="E153" i="9"/>
  <c r="E161" i="9"/>
  <c r="E169" i="9"/>
  <c r="E177" i="9"/>
  <c r="E185" i="9"/>
  <c r="E193" i="9"/>
  <c r="E201" i="9"/>
  <c r="E209" i="9"/>
  <c r="E217" i="9"/>
  <c r="E225" i="9"/>
  <c r="E233" i="9"/>
  <c r="E241" i="9"/>
  <c r="E249" i="9"/>
  <c r="E257" i="9"/>
  <c r="E265" i="9"/>
  <c r="E273" i="9"/>
  <c r="E281" i="9"/>
  <c r="E289" i="9"/>
  <c r="E297" i="9"/>
  <c r="E305" i="9"/>
  <c r="E313" i="9"/>
  <c r="E321" i="9"/>
  <c r="E329" i="9"/>
  <c r="E353" i="9"/>
  <c r="E361" i="9"/>
  <c r="E369" i="9"/>
  <c r="E377" i="9"/>
  <c r="E385" i="9"/>
  <c r="E393" i="9"/>
  <c r="E401" i="9"/>
  <c r="E409" i="9"/>
  <c r="E417" i="9"/>
  <c r="E422" i="9"/>
  <c r="E2" i="1"/>
  <c r="H2" i="1"/>
  <c r="B3" i="1"/>
  <c r="B4" i="1" s="1"/>
  <c r="B5" i="1" s="1"/>
  <c r="B6" i="1" s="1"/>
  <c r="E3" i="1"/>
  <c r="H3" i="1"/>
  <c r="E4" i="1"/>
  <c r="H4" i="1"/>
  <c r="E5" i="1"/>
  <c r="H5" i="1"/>
  <c r="E6" i="1"/>
  <c r="H6" i="1"/>
  <c r="E10" i="1"/>
  <c r="H10" i="1"/>
  <c r="B11" i="1"/>
  <c r="B12" i="1" s="1"/>
  <c r="B13" i="1" s="1"/>
  <c r="B14" i="1" s="1"/>
  <c r="E11" i="1"/>
  <c r="H11" i="1"/>
  <c r="E12" i="1"/>
  <c r="H12" i="1"/>
  <c r="E13" i="1"/>
  <c r="H13" i="1"/>
  <c r="H14" i="1"/>
  <c r="E17" i="1"/>
  <c r="H17" i="1"/>
  <c r="H19" i="1" s="1"/>
  <c r="I19" i="1" s="1"/>
  <c r="E18" i="1"/>
  <c r="H18" i="1"/>
  <c r="E22" i="1"/>
  <c r="H22" i="1"/>
  <c r="E23" i="1"/>
  <c r="H23" i="1"/>
  <c r="E24" i="1"/>
  <c r="H24" i="1"/>
  <c r="E29" i="1"/>
  <c r="H29" i="1"/>
  <c r="E30" i="1"/>
  <c r="H30" i="1"/>
  <c r="E31" i="1"/>
  <c r="H31" i="1"/>
  <c r="H32" i="1"/>
  <c r="E33" i="1"/>
  <c r="H33" i="1"/>
  <c r="E37" i="1"/>
  <c r="H37" i="1"/>
  <c r="E38" i="1"/>
  <c r="H38" i="1"/>
  <c r="H42" i="1" s="1"/>
  <c r="I42" i="1" s="1"/>
  <c r="E39" i="1"/>
  <c r="H39" i="1"/>
  <c r="E40" i="1"/>
  <c r="H40" i="1"/>
  <c r="E41" i="1"/>
  <c r="H41" i="1"/>
  <c r="E45" i="1"/>
  <c r="H45" i="1"/>
  <c r="H46" i="1"/>
  <c r="H47" i="1"/>
  <c r="E48" i="1"/>
  <c r="H48" i="1"/>
  <c r="H52" i="1"/>
  <c r="H53" i="1" s="1"/>
  <c r="I53" i="1" s="1"/>
  <c r="E56" i="1"/>
  <c r="H56" i="1"/>
  <c r="E57" i="1"/>
  <c r="H57" i="1"/>
  <c r="E58" i="1"/>
  <c r="H58" i="1"/>
  <c r="E59" i="1"/>
  <c r="H59" i="1"/>
  <c r="E60" i="1"/>
  <c r="H60" i="1"/>
  <c r="H64" i="1"/>
  <c r="E65" i="1"/>
  <c r="H65" i="1"/>
  <c r="E66" i="1"/>
  <c r="H66" i="1"/>
  <c r="E67" i="1"/>
  <c r="H67" i="1"/>
  <c r="E68" i="1"/>
  <c r="H68" i="1"/>
  <c r="H72" i="1"/>
  <c r="H73" i="1"/>
  <c r="H74" i="1"/>
  <c r="H75" i="1"/>
  <c r="H76" i="1"/>
  <c r="H80" i="1"/>
  <c r="H81" i="1"/>
  <c r="H82" i="1"/>
  <c r="H83" i="1"/>
  <c r="H84" i="1"/>
  <c r="H88" i="1"/>
  <c r="H89" i="1"/>
  <c r="H90" i="1"/>
  <c r="H91" i="1"/>
  <c r="H92" i="1"/>
  <c r="N352" i="12" l="1"/>
  <c r="A46" i="11"/>
  <c r="B45" i="11"/>
  <c r="H34" i="1"/>
  <c r="I34" i="1" s="1"/>
  <c r="M336" i="12"/>
  <c r="M352" i="12"/>
  <c r="B80" i="12"/>
  <c r="A81" i="12"/>
  <c r="M344" i="12"/>
  <c r="L400" i="12"/>
  <c r="N400" i="12" s="1"/>
  <c r="N424" i="12" s="1"/>
  <c r="M400" i="12"/>
  <c r="G417" i="9"/>
  <c r="G385" i="9"/>
  <c r="I385" i="9"/>
  <c r="J385" i="9" s="1"/>
  <c r="I353" i="9"/>
  <c r="J353" i="9" s="1"/>
  <c r="G353" i="9"/>
  <c r="G305" i="9"/>
  <c r="I305" i="9"/>
  <c r="J305" i="9" s="1"/>
  <c r="I273" i="9"/>
  <c r="J273" i="9" s="1"/>
  <c r="G273" i="9"/>
  <c r="G241" i="9"/>
  <c r="I241" i="9"/>
  <c r="J241" i="9" s="1"/>
  <c r="G209" i="9"/>
  <c r="I209" i="9" s="1"/>
  <c r="J209" i="9" s="1"/>
  <c r="G177" i="9"/>
  <c r="G145" i="9"/>
  <c r="I145" i="9" s="1"/>
  <c r="J145" i="9" s="1"/>
  <c r="G113" i="9"/>
  <c r="I113" i="9" s="1"/>
  <c r="J113" i="9" s="1"/>
  <c r="G81" i="9"/>
  <c r="I81" i="9" s="1"/>
  <c r="J81" i="9" s="1"/>
  <c r="G49" i="9"/>
  <c r="I49" i="9" s="1"/>
  <c r="J49" i="9" s="1"/>
  <c r="G409" i="9"/>
  <c r="I409" i="9" s="1"/>
  <c r="J409" i="9" s="1"/>
  <c r="G377" i="9"/>
  <c r="I377" i="9" s="1"/>
  <c r="J377" i="9" s="1"/>
  <c r="I329" i="9"/>
  <c r="J329" i="9" s="1"/>
  <c r="G329" i="9"/>
  <c r="I297" i="9"/>
  <c r="J297" i="9" s="1"/>
  <c r="G297" i="9"/>
  <c r="I265" i="9"/>
  <c r="J265" i="9" s="1"/>
  <c r="G265" i="9"/>
  <c r="G233" i="9"/>
  <c r="I233" i="9" s="1"/>
  <c r="J233" i="9" s="1"/>
  <c r="G201" i="9"/>
  <c r="I201" i="9" s="1"/>
  <c r="J201" i="9" s="1"/>
  <c r="G169" i="9"/>
  <c r="I169" i="9" s="1"/>
  <c r="J169" i="9" s="1"/>
  <c r="G137" i="9"/>
  <c r="I137" i="9" s="1"/>
  <c r="J137" i="9" s="1"/>
  <c r="G105" i="9"/>
  <c r="I105" i="9" s="1"/>
  <c r="J105" i="9" s="1"/>
  <c r="G73" i="9"/>
  <c r="I73" i="9" s="1"/>
  <c r="J73" i="9" s="1"/>
  <c r="G41" i="9"/>
  <c r="I41" i="9" s="1"/>
  <c r="J41" i="9" s="1"/>
  <c r="G401" i="9"/>
  <c r="I401" i="9" s="1"/>
  <c r="J401" i="9" s="1"/>
  <c r="G369" i="9"/>
  <c r="I369" i="9" s="1"/>
  <c r="J369" i="9" s="1"/>
  <c r="G321" i="9"/>
  <c r="I321" i="9" s="1"/>
  <c r="J321" i="9" s="1"/>
  <c r="G289" i="9"/>
  <c r="I289" i="9"/>
  <c r="J289" i="9" s="1"/>
  <c r="I257" i="9"/>
  <c r="J257" i="9" s="1"/>
  <c r="G257" i="9"/>
  <c r="G225" i="9"/>
  <c r="I225" i="9" s="1"/>
  <c r="J225" i="9" s="1"/>
  <c r="G193" i="9"/>
  <c r="I193" i="9" s="1"/>
  <c r="J193" i="9" s="1"/>
  <c r="G161" i="9"/>
  <c r="I161" i="9" s="1"/>
  <c r="J161" i="9" s="1"/>
  <c r="G129" i="9"/>
  <c r="I129" i="9" s="1"/>
  <c r="J129" i="9" s="1"/>
  <c r="G97" i="9"/>
  <c r="I97" i="9"/>
  <c r="J97" i="9" s="1"/>
  <c r="G65" i="9"/>
  <c r="I65" i="9"/>
  <c r="J65" i="9" s="1"/>
  <c r="G33" i="9"/>
  <c r="G422" i="9"/>
  <c r="I422" i="9" s="1"/>
  <c r="J422" i="9" s="1"/>
  <c r="I393" i="9"/>
  <c r="J393" i="9" s="1"/>
  <c r="G393" i="9"/>
  <c r="I361" i="9"/>
  <c r="J361" i="9" s="1"/>
  <c r="G361" i="9"/>
  <c r="G313" i="9"/>
  <c r="I313" i="9" s="1"/>
  <c r="J313" i="9" s="1"/>
  <c r="G281" i="9"/>
  <c r="I281" i="9"/>
  <c r="J281" i="9" s="1"/>
  <c r="G249" i="9"/>
  <c r="G217" i="9"/>
  <c r="I217" i="9" s="1"/>
  <c r="J217" i="9" s="1"/>
  <c r="G185" i="9"/>
  <c r="I185" i="9" s="1"/>
  <c r="J185" i="9" s="1"/>
  <c r="G153" i="9"/>
  <c r="I153" i="9" s="1"/>
  <c r="J153" i="9" s="1"/>
  <c r="G121" i="9"/>
  <c r="I121" i="9"/>
  <c r="J121" i="9" s="1"/>
  <c r="G89" i="9"/>
  <c r="I89" i="9" s="1"/>
  <c r="J89" i="9" s="1"/>
  <c r="G57" i="9"/>
  <c r="E423" i="9"/>
  <c r="G17" i="9"/>
  <c r="H17" i="9" s="1"/>
  <c r="I17" i="9"/>
  <c r="J17" i="9" s="1"/>
  <c r="H77" i="1"/>
  <c r="I77" i="1" s="1"/>
  <c r="H49" i="1"/>
  <c r="I49" i="1" s="1"/>
  <c r="H85" i="1"/>
  <c r="I85" i="1" s="1"/>
  <c r="H25" i="1"/>
  <c r="I25" i="1" s="1"/>
  <c r="H15" i="1"/>
  <c r="I15" i="1" s="1"/>
  <c r="H69" i="1"/>
  <c r="I69" i="1" s="1"/>
  <c r="H93" i="1"/>
  <c r="I93" i="1" s="1"/>
  <c r="H61" i="1"/>
  <c r="I61" i="1" s="1"/>
  <c r="H7" i="1"/>
  <c r="I7" i="1" s="1"/>
  <c r="J7" i="1" s="1"/>
  <c r="J19" i="1" s="1"/>
  <c r="J25" i="1" l="1"/>
  <c r="J15" i="1" s="1"/>
  <c r="J34" i="1" s="1"/>
  <c r="J42" i="1" s="1"/>
  <c r="J49" i="1" s="1"/>
  <c r="J53" i="1" s="1"/>
  <c r="J61" i="1" s="1"/>
  <c r="A54" i="11"/>
  <c r="B53" i="11"/>
  <c r="A89" i="12"/>
  <c r="B88" i="12"/>
  <c r="H57" i="9"/>
  <c r="H249" i="9"/>
  <c r="H33" i="9"/>
  <c r="H177" i="9"/>
  <c r="I57" i="9"/>
  <c r="J57" i="9" s="1"/>
  <c r="H185" i="9"/>
  <c r="K185" i="9"/>
  <c r="L185" i="9" s="1"/>
  <c r="M185" i="9"/>
  <c r="I249" i="9"/>
  <c r="J249" i="9" s="1"/>
  <c r="H313" i="9"/>
  <c r="K313" i="9"/>
  <c r="L313" i="9" s="1"/>
  <c r="I33" i="9"/>
  <c r="J33" i="9" s="1"/>
  <c r="H97" i="9"/>
  <c r="K97" i="9"/>
  <c r="L97" i="9" s="1"/>
  <c r="H161" i="9"/>
  <c r="K161" i="9"/>
  <c r="L161" i="9" s="1"/>
  <c r="H225" i="9"/>
  <c r="M225" i="9"/>
  <c r="K225" i="9"/>
  <c r="L225" i="9" s="1"/>
  <c r="H289" i="9"/>
  <c r="K289" i="9"/>
  <c r="L289" i="9" s="1"/>
  <c r="H369" i="9"/>
  <c r="K369" i="9"/>
  <c r="L369" i="9" s="1"/>
  <c r="H169" i="9"/>
  <c r="K169" i="9"/>
  <c r="L169" i="9" s="1"/>
  <c r="H49" i="9"/>
  <c r="K49" i="9"/>
  <c r="L49" i="9" s="1"/>
  <c r="H113" i="9"/>
  <c r="K113" i="9"/>
  <c r="L113" i="9" s="1"/>
  <c r="I177" i="9"/>
  <c r="J177" i="9" s="1"/>
  <c r="H241" i="9"/>
  <c r="K241" i="9"/>
  <c r="L241" i="9" s="1"/>
  <c r="H305" i="9"/>
  <c r="K305" i="9"/>
  <c r="L305" i="9" s="1"/>
  <c r="H385" i="9"/>
  <c r="K385" i="9"/>
  <c r="L385" i="9" s="1"/>
  <c r="H393" i="9"/>
  <c r="K393" i="9"/>
  <c r="L393" i="9" s="1"/>
  <c r="H41" i="9"/>
  <c r="M41" i="9"/>
  <c r="K41" i="9"/>
  <c r="L41" i="9" s="1"/>
  <c r="H233" i="9"/>
  <c r="K233" i="9"/>
  <c r="L233" i="9" s="1"/>
  <c r="M233" i="9"/>
  <c r="H377" i="9"/>
  <c r="K377" i="9"/>
  <c r="L377" i="9" s="1"/>
  <c r="H121" i="9"/>
  <c r="M121" i="9"/>
  <c r="K121" i="9"/>
  <c r="L121" i="9" s="1"/>
  <c r="K17" i="9"/>
  <c r="L17" i="9" s="1"/>
  <c r="H361" i="9"/>
  <c r="K361" i="9"/>
  <c r="L361" i="9" s="1"/>
  <c r="H193" i="9"/>
  <c r="K193" i="9"/>
  <c r="L193" i="9" s="1"/>
  <c r="H257" i="9"/>
  <c r="K257" i="9"/>
  <c r="L257" i="9" s="1"/>
  <c r="H201" i="9"/>
  <c r="K201" i="9"/>
  <c r="L201" i="9" s="1"/>
  <c r="H265" i="9"/>
  <c r="K265" i="9"/>
  <c r="L265" i="9" s="1"/>
  <c r="H329" i="9"/>
  <c r="K329" i="9"/>
  <c r="L329" i="9" s="1"/>
  <c r="H409" i="9"/>
  <c r="K409" i="9"/>
  <c r="L409" i="9" s="1"/>
  <c r="H145" i="9"/>
  <c r="K145" i="9"/>
  <c r="L145" i="9" s="1"/>
  <c r="H209" i="9"/>
  <c r="K209" i="9"/>
  <c r="L209" i="9" s="1"/>
  <c r="H273" i="9"/>
  <c r="K273" i="9"/>
  <c r="L273" i="9" s="1"/>
  <c r="H353" i="9"/>
  <c r="K353" i="9"/>
  <c r="L353" i="9" s="1"/>
  <c r="H417" i="9"/>
  <c r="H105" i="9"/>
  <c r="K105" i="9"/>
  <c r="L105" i="9" s="1"/>
  <c r="H297" i="9"/>
  <c r="K297" i="9"/>
  <c r="L297" i="9" s="1"/>
  <c r="H89" i="9"/>
  <c r="K89" i="9"/>
  <c r="L89" i="9" s="1"/>
  <c r="H153" i="9"/>
  <c r="K153" i="9"/>
  <c r="L153" i="9" s="1"/>
  <c r="H217" i="9"/>
  <c r="K217" i="9"/>
  <c r="L217" i="9" s="1"/>
  <c r="H281" i="9"/>
  <c r="K281" i="9"/>
  <c r="L281" i="9" s="1"/>
  <c r="H422" i="9"/>
  <c r="K422" i="9"/>
  <c r="L422" i="9" s="1"/>
  <c r="H65" i="9"/>
  <c r="K65" i="9"/>
  <c r="L65" i="9" s="1"/>
  <c r="H129" i="9"/>
  <c r="K129" i="9"/>
  <c r="L129" i="9" s="1"/>
  <c r="H321" i="9"/>
  <c r="K321" i="9"/>
  <c r="L321" i="9" s="1"/>
  <c r="H401" i="9"/>
  <c r="K401" i="9"/>
  <c r="L401" i="9" s="1"/>
  <c r="H73" i="9"/>
  <c r="K73" i="9"/>
  <c r="L73" i="9" s="1"/>
  <c r="H137" i="9"/>
  <c r="K137" i="9"/>
  <c r="L137" i="9" s="1"/>
  <c r="H81" i="9"/>
  <c r="K81" i="9"/>
  <c r="L81" i="9" s="1"/>
  <c r="I417" i="9"/>
  <c r="J417" i="9" s="1"/>
  <c r="J69" i="1"/>
  <c r="J77" i="1" s="1"/>
  <c r="J85" i="1" s="1"/>
  <c r="J93" i="1" s="1"/>
  <c r="N137" i="9" l="1"/>
  <c r="N129" i="9"/>
  <c r="N217" i="9"/>
  <c r="N145" i="9"/>
  <c r="N369" i="9"/>
  <c r="N209" i="9"/>
  <c r="N113" i="9"/>
  <c r="N105" i="9"/>
  <c r="M409" i="9"/>
  <c r="M393" i="9"/>
  <c r="N393" i="9"/>
  <c r="N17" i="9"/>
  <c r="N121" i="9"/>
  <c r="N233" i="9"/>
  <c r="N241" i="9"/>
  <c r="M289" i="9"/>
  <c r="A62" i="11"/>
  <c r="B61" i="11"/>
  <c r="N65" i="9"/>
  <c r="M241" i="9"/>
  <c r="M113" i="9"/>
  <c r="N313" i="9"/>
  <c r="N185" i="9"/>
  <c r="N297" i="9"/>
  <c r="N273" i="9"/>
  <c r="M145" i="9"/>
  <c r="M17" i="9"/>
  <c r="M49" i="9"/>
  <c r="N73" i="9"/>
  <c r="M401" i="9"/>
  <c r="N281" i="9"/>
  <c r="N153" i="9"/>
  <c r="M89" i="9"/>
  <c r="M353" i="9"/>
  <c r="N201" i="9"/>
  <c r="M257" i="9"/>
  <c r="M73" i="9"/>
  <c r="M422" i="9"/>
  <c r="M217" i="9"/>
  <c r="M153" i="9"/>
  <c r="N353" i="9"/>
  <c r="N329" i="9"/>
  <c r="M201" i="9"/>
  <c r="N41" i="9"/>
  <c r="N97" i="9"/>
  <c r="B96" i="12"/>
  <c r="A97" i="12"/>
  <c r="M137" i="9"/>
  <c r="N321" i="9"/>
  <c r="M129" i="9"/>
  <c r="M65" i="9"/>
  <c r="M105" i="9"/>
  <c r="M209" i="9"/>
  <c r="M265" i="9"/>
  <c r="N193" i="9"/>
  <c r="M361" i="9"/>
  <c r="N377" i="9"/>
  <c r="N385" i="9"/>
  <c r="M305" i="9"/>
  <c r="N169" i="9"/>
  <c r="M369" i="9"/>
  <c r="N289" i="9"/>
  <c r="N161" i="9"/>
  <c r="M97" i="9"/>
  <c r="M313" i="9"/>
  <c r="K177" i="9"/>
  <c r="K57" i="9"/>
  <c r="L57" i="9" s="1"/>
  <c r="N57" i="9" s="1"/>
  <c r="N81" i="9"/>
  <c r="M81" i="9"/>
  <c r="N401" i="9"/>
  <c r="M321" i="9"/>
  <c r="N422" i="9"/>
  <c r="M281" i="9"/>
  <c r="N89" i="9"/>
  <c r="M297" i="9"/>
  <c r="M273" i="9"/>
  <c r="N409" i="9"/>
  <c r="M329" i="9"/>
  <c r="N265" i="9"/>
  <c r="N257" i="9"/>
  <c r="M193" i="9"/>
  <c r="N361" i="9"/>
  <c r="M377" i="9"/>
  <c r="M385" i="9"/>
  <c r="N305" i="9"/>
  <c r="N49" i="9"/>
  <c r="M169" i="9"/>
  <c r="N225" i="9"/>
  <c r="M161" i="9"/>
  <c r="K249" i="9"/>
  <c r="L249" i="9" s="1"/>
  <c r="N249" i="9" s="1"/>
  <c r="K417" i="9"/>
  <c r="L417" i="9" s="1"/>
  <c r="N417" i="9" s="1"/>
  <c r="K33" i="9"/>
  <c r="A70" i="11" l="1"/>
  <c r="B69" i="11"/>
  <c r="B104" i="12"/>
  <c r="A105" i="12"/>
  <c r="L177" i="9"/>
  <c r="N177" i="9" s="1"/>
  <c r="M177" i="9"/>
  <c r="M249" i="9"/>
  <c r="M417" i="9"/>
  <c r="L33" i="9"/>
  <c r="N33" i="9" s="1"/>
  <c r="N423" i="9" s="1"/>
  <c r="N80" i="11" s="1"/>
  <c r="M33" i="9"/>
  <c r="M57" i="9"/>
  <c r="A78" i="11" l="1"/>
  <c r="B77" i="11"/>
  <c r="B112" i="12"/>
  <c r="A113" i="12"/>
  <c r="M423" i="9"/>
  <c r="A86" i="11" l="1"/>
  <c r="A94" i="11" s="1"/>
  <c r="A102" i="11" s="1"/>
  <c r="B85" i="11"/>
  <c r="A121" i="12"/>
  <c r="B120" i="12"/>
  <c r="A129" i="12" l="1"/>
  <c r="B128" i="12"/>
  <c r="A137" i="12" l="1"/>
  <c r="B136" i="12"/>
  <c r="B144" i="12" l="1"/>
  <c r="A145" i="12"/>
  <c r="A153" i="12" l="1"/>
  <c r="B152" i="12"/>
  <c r="B160" i="12" l="1"/>
  <c r="A161" i="12"/>
  <c r="B168" i="12" l="1"/>
  <c r="A169" i="12"/>
  <c r="B176" i="12" l="1"/>
  <c r="A177" i="12"/>
  <c r="A185" i="12" l="1"/>
  <c r="B184" i="12"/>
  <c r="A193" i="12" l="1"/>
  <c r="B192" i="12"/>
  <c r="B200" i="12" l="1"/>
  <c r="A201" i="12"/>
  <c r="B208" i="12" l="1"/>
  <c r="A209" i="12"/>
  <c r="A217" i="12" l="1"/>
  <c r="B216" i="12"/>
  <c r="B224" i="12" l="1"/>
  <c r="A225" i="12"/>
  <c r="B232" i="12" l="1"/>
  <c r="A233" i="12"/>
  <c r="B240" i="12" l="1"/>
  <c r="A241" i="12"/>
  <c r="A249" i="12" l="1"/>
  <c r="B248" i="12"/>
  <c r="A257" i="12" l="1"/>
  <c r="B256" i="12"/>
  <c r="B264" i="12" l="1"/>
  <c r="A265" i="12"/>
  <c r="B272" i="12" l="1"/>
  <c r="A273" i="12"/>
  <c r="A281" i="12" l="1"/>
  <c r="B280" i="12"/>
  <c r="B288" i="12" l="1"/>
  <c r="A289" i="12"/>
  <c r="B296" i="12" l="1"/>
  <c r="A297" i="12"/>
  <c r="A305" i="12" l="1"/>
  <c r="B304" i="12"/>
  <c r="A313" i="12" l="1"/>
  <c r="B312" i="12"/>
  <c r="A321" i="12" l="1"/>
  <c r="B320" i="12"/>
  <c r="B328" i="12" l="1"/>
  <c r="A329" i="12"/>
  <c r="A337" i="12" l="1"/>
  <c r="B336" i="12"/>
  <c r="A345" i="12" l="1"/>
  <c r="B344" i="12"/>
  <c r="A353" i="12" l="1"/>
  <c r="B352" i="12"/>
  <c r="B360" i="12" l="1"/>
  <c r="A361" i="12"/>
  <c r="B368" i="12" l="1"/>
  <c r="A369" i="12"/>
  <c r="A377" i="12" l="1"/>
  <c r="B376" i="12"/>
  <c r="A385" i="12" l="1"/>
  <c r="B384" i="12"/>
  <c r="B392" i="12" l="1"/>
  <c r="A393" i="12"/>
  <c r="B400" i="12" l="1"/>
  <c r="A401" i="12"/>
  <c r="A409" i="12" l="1"/>
  <c r="B408" i="12"/>
  <c r="A417" i="12" l="1"/>
  <c r="B423" i="12" s="1"/>
  <c r="B416" i="12"/>
</calcChain>
</file>

<file path=xl/sharedStrings.xml><?xml version="1.0" encoding="utf-8"?>
<sst xmlns="http://schemas.openxmlformats.org/spreadsheetml/2006/main" count="654" uniqueCount="145">
  <si>
    <t>Matin</t>
  </si>
  <si>
    <t>Repas</t>
  </si>
  <si>
    <t>Après midi</t>
  </si>
  <si>
    <t>heures sup</t>
  </si>
  <si>
    <t>Cumul heures sup</t>
  </si>
  <si>
    <t>DATE</t>
  </si>
  <si>
    <t>Cumul Jour</t>
  </si>
  <si>
    <t>Hor. Base</t>
  </si>
  <si>
    <t>Cumul jour</t>
  </si>
  <si>
    <t>Date</t>
  </si>
  <si>
    <t>congés</t>
  </si>
  <si>
    <t>FERIE</t>
  </si>
  <si>
    <t>Festival des jeux de Cannes</t>
  </si>
  <si>
    <t>Congés</t>
  </si>
  <si>
    <t>arrêt maladie</t>
  </si>
  <si>
    <t>Factures/Chèques</t>
  </si>
  <si>
    <t>Arrivée</t>
  </si>
  <si>
    <t>Départ</t>
  </si>
  <si>
    <t>Férié</t>
  </si>
  <si>
    <t>Heures sup/semaine</t>
  </si>
  <si>
    <t>TOTAL</t>
  </si>
  <si>
    <t xml:space="preserve">durée légale mensuelle 151h66 temps plein </t>
  </si>
  <si>
    <t>durée légale annuelle 1607h temps plein</t>
  </si>
  <si>
    <t>Semaine</t>
  </si>
  <si>
    <t>ARRET MALADIE</t>
  </si>
  <si>
    <t>TOTAUX</t>
  </si>
  <si>
    <t>Contrat de prorogation des obligataires</t>
  </si>
  <si>
    <t>Changement d'agence en cours de route FK Agency trop cher ! Nouveau prestataire SEOH (Philippe Plana)</t>
  </si>
  <si>
    <t>Travail pour la refonte et le référencement du site PYM avec FK Agency.</t>
  </si>
  <si>
    <t>Inès qui ne fonctionne toujours pas</t>
  </si>
  <si>
    <t>Newsletter Euro 2016</t>
  </si>
  <si>
    <t>Mise à jours des brochures PYM, ADF, James</t>
  </si>
  <si>
    <t>Cartes de visite de tout le personnel</t>
  </si>
  <si>
    <t>Newsletter les Nautes</t>
  </si>
  <si>
    <t>Modification site France</t>
  </si>
  <si>
    <t>Lettres/fichier calcul inérêts/chèques Obligataires</t>
  </si>
  <si>
    <t>Vœux</t>
  </si>
  <si>
    <t>Mon imprimante perso tombe en panne 13/01. je vais devoir tout reconfigurer pour l'impression des chèques.</t>
  </si>
  <si>
    <t>Création d'un fichier client sur excel à partir de 10 fichiers tous différent. Cela va prendre 3 semaines avec l'aide d'une stagiaire pour créer un fichier propre qui servira pour l'envoi des vœux et autres nesletter.</t>
  </si>
  <si>
    <t>Obsèque Tignous. J'ai travaillé le lundi à la place</t>
  </si>
  <si>
    <t>Vacances</t>
  </si>
  <si>
    <t>Envoi des vœux LNF?</t>
  </si>
  <si>
    <t>ARRET MALADIE pour burnout</t>
  </si>
  <si>
    <t>Cancer du sein</t>
  </si>
  <si>
    <t>TOTAL SEMAINE</t>
  </si>
  <si>
    <t>TOTAL SEMAINE heures TP + heures sup</t>
  </si>
  <si>
    <t>TOTAL SEMAINE heures heures sup TPl.</t>
  </si>
  <si>
    <t>TOTAL SEMAINE 1</t>
  </si>
  <si>
    <t>TOTAL SEMAINE 2</t>
  </si>
  <si>
    <t>TOTAL SEMAINE 3</t>
  </si>
  <si>
    <t>TOTAL SEMAINE 4</t>
  </si>
  <si>
    <t>TOTAL SEMAINE 5</t>
  </si>
  <si>
    <t>TOTAL SEMAINE 6</t>
  </si>
  <si>
    <t>TOTAL SEMAINE 7</t>
  </si>
  <si>
    <t>TOTAL SEMAINE 8</t>
  </si>
  <si>
    <t>TOTAL SEMAINE 9</t>
  </si>
  <si>
    <t>Taux horaire de base</t>
  </si>
  <si>
    <t>Taux horaire à 10 %</t>
  </si>
  <si>
    <t>Taux horaire à 25 %</t>
  </si>
  <si>
    <t>Taux horaire à 50%</t>
  </si>
  <si>
    <t>Nbre heures complémentaires à 10%</t>
  </si>
  <si>
    <t>Montant en €</t>
  </si>
  <si>
    <t>Nbre heures sup à 25%</t>
  </si>
  <si>
    <t>Nbre heures sup à 50%</t>
  </si>
  <si>
    <t>Nbre total heures sup</t>
  </si>
  <si>
    <t>TOTAL SEMAINE 53</t>
  </si>
  <si>
    <t>TOTAL SEMAINE 52</t>
  </si>
  <si>
    <t>TOTAL SEMAINE 10</t>
  </si>
  <si>
    <t>TOTAL SEMAINE 11</t>
  </si>
  <si>
    <t>TOTAL SEMAINE 12</t>
  </si>
  <si>
    <t>TOTAL SEMAINE 13</t>
  </si>
  <si>
    <t>TOTAL SEMAINE 14</t>
  </si>
  <si>
    <t>TOTAL SEMAINE 15</t>
  </si>
  <si>
    <t>TOTAL SEMAINE 16</t>
  </si>
  <si>
    <t>TOTAL SEMAINE 17</t>
  </si>
  <si>
    <t>TOTAL SEMAINE 18</t>
  </si>
  <si>
    <t>TOTAL SEMAINE 19</t>
  </si>
  <si>
    <t>TOTAL SEMAINE 20</t>
  </si>
  <si>
    <t>TOTAL SEMAINE 21</t>
  </si>
  <si>
    <t>TOTAL SEMAINE 22</t>
  </si>
  <si>
    <t>TOTAL SEMAINE 23</t>
  </si>
  <si>
    <t>TOTAL SEMAINE 24</t>
  </si>
  <si>
    <t>TOTAL SEMAINE 25</t>
  </si>
  <si>
    <t>TOTAL SEMAINE 26</t>
  </si>
  <si>
    <t>TOTAL SEMAINE 27</t>
  </si>
  <si>
    <t>TOTAL SEMAINE 28</t>
  </si>
  <si>
    <t>TOTAL SEMAINE 29</t>
  </si>
  <si>
    <t>TOTAL SEMAINE 30</t>
  </si>
  <si>
    <t>TOTAL SEMAINE 31</t>
  </si>
  <si>
    <t>TOTAL SEMAINE 32</t>
  </si>
  <si>
    <t>TOTAL SEMAINE 33</t>
  </si>
  <si>
    <t>TOTAL SEMAINE 34</t>
  </si>
  <si>
    <t>TOTAL SEMAINE 35</t>
  </si>
  <si>
    <t>TOTAL SEMAINE 36</t>
  </si>
  <si>
    <t>TOTAL SEMAINE 37</t>
  </si>
  <si>
    <t>TOTAL SEMAINE 38</t>
  </si>
  <si>
    <t>TOTAL SEMAINE 39</t>
  </si>
  <si>
    <t>TOTAL SEMAINE 40</t>
  </si>
  <si>
    <t>TOTAL SEMAINE 41</t>
  </si>
  <si>
    <t>TOTAL SEMAINE 42</t>
  </si>
  <si>
    <t>TOTAL SEMAINE 43</t>
  </si>
  <si>
    <t>TOTAL SEMAINE 44</t>
  </si>
  <si>
    <t>TOTAL SEMAINE 45</t>
  </si>
  <si>
    <t>TOTAL SEMAINE 46</t>
  </si>
  <si>
    <t>TOTAL SEMAINE 47</t>
  </si>
  <si>
    <t>TOTAL SEMAINE 48</t>
  </si>
  <si>
    <t>TOTAL SEMAINE 49</t>
  </si>
  <si>
    <t>TOTAL SEMAINE 50</t>
  </si>
  <si>
    <t>TOTAL SEMAINE 51</t>
  </si>
  <si>
    <t>MONTANT TOTAL en €</t>
  </si>
  <si>
    <t>Congé</t>
  </si>
  <si>
    <t>Opération</t>
  </si>
  <si>
    <t>Possibilé de cacher ces lignes en cliquantr sur le petit moins dans la colonne de droite. Menu Données Option Grouper
Ou masquer les lignes</t>
  </si>
  <si>
    <t xml:space="preserve">1 jour = </t>
  </si>
  <si>
    <t>1 heure = 1/24</t>
  </si>
  <si>
    <t>1 minute = 1/24/60</t>
  </si>
  <si>
    <t>Date et heure</t>
  </si>
  <si>
    <t>Correspondance chiffre</t>
  </si>
  <si>
    <t>18h 45 mn =</t>
  </si>
  <si>
    <t>35 h - 18h 45 mn =</t>
  </si>
  <si>
    <t>8h =</t>
  </si>
  <si>
    <t>16h 15mn + 8h =</t>
  </si>
  <si>
    <t>Dans excel, les dates et les heures sont utilisées dans les formules comme des chiffres.</t>
  </si>
  <si>
    <t>Années</t>
  </si>
  <si>
    <t>Liste années</t>
  </si>
  <si>
    <t>Jours fériés</t>
  </si>
  <si>
    <t>Formule</t>
  </si>
  <si>
    <t>Jour de l'an</t>
  </si>
  <si>
    <t>Pâques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</si>
  <si>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</si>
  <si>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</si>
  <si>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</si>
  <si>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</si>
  <si>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</si>
  <si>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</si>
  <si>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</si>
  <si>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</si>
  <si>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</si>
  <si>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</si>
  <si>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</si>
  <si>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 xml:space="preserve">Source : </t>
  </si>
  <si>
    <t>https://www.excel-downloads.com/threads/resolu-probleme-compatibilite-calendrier-1904.219726/</t>
  </si>
  <si>
    <t>=NB.SI(feries;$B5)=1</t>
  </si>
  <si>
    <t>Mise en Forme Conditionnelle pour le calcul des jours fériés: Cellule B5 à F422</t>
  </si>
  <si>
    <t>Cellule B5 à F422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</si>
</sst>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64" formatCode="ddd\ d\-mmm"/>
    <numFmt numFmtId="165" formatCode="[h]:mm"/>
    <numFmt numFmtId="166" formatCode="h:mm"/>
    <numFmt numFmtId="167" formatCode="h:mm:ss"/>
    <numFmt numFmtId="168" formatCode="\+\ [h]:mm:ss"/>
    <numFmt numFmtId="169" formatCode="\-\ [h]:mm:ss"/>
    <numFmt numFmtId="170" formatCode="\ [h]:mm:ss"/>
    <numFmt numFmtId="171" formatCode="[$-F800]dddd\,\ mmmm\ dd\,\ yyyy"/>
    <numFmt numFmtId="172" formatCode="#,##0.00\ _€"/>
    <numFmt numFmtId="173" formatCode="[$-F400]h:mm:ss\ AM/PM"/>
    <numFmt numFmtId="174" formatCode="[h]"/>
    <numFmt numFmtId="175" formatCode="#,##0.00\ &quot;€&quot;"/>
    <numFmt numFmtId="176" formatCode="\ [h]:mm"/>
    <numFmt numFmtId="177" formatCode="0.0000000000000000"/>
    <numFmt numFmtId="178" formatCode="[$-40C]d\ mmmm\ yyyy;@"/>
  </numFmts>
  <fonts count="19">
    <font>
      <sz val="9"/>
      <name val="Geneva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name val="Times New Roman"/>
      <family val="1"/>
    </font>
    <font>
      <b/>
      <sz val="9"/>
      <name val="Times New Roman"/>
      <family val="1"/>
    </font>
    <font>
      <sz val="10"/>
      <name val="Arial"/>
      <family val="2"/>
    </font>
    <font>
      <b/>
      <sz val="9"/>
      <color indexed="10"/>
      <name val="Times New Roman"/>
      <family val="1"/>
    </font>
    <font>
      <i/>
      <sz val="9"/>
      <name val="Times New Roman"/>
      <family val="1"/>
    </font>
    <font>
      <sz val="9"/>
      <color indexed="10"/>
      <name val="Times New Roman"/>
      <family val="1"/>
    </font>
    <font>
      <b/>
      <i/>
      <sz val="9"/>
      <name val="Times New Roman"/>
      <family val="1"/>
    </font>
    <font>
      <b/>
      <sz val="9"/>
      <color rgb="FFFF0000"/>
      <name val="Times New Roman"/>
      <family val="1"/>
    </font>
    <font>
      <sz val="9"/>
      <color rgb="FFFF0000"/>
      <name val="Times New Roman"/>
      <family val="1"/>
    </font>
    <font>
      <sz val="10"/>
      <color rgb="FF000000"/>
      <name val="Times New Roman"/>
      <family val="1"/>
    </font>
    <font>
      <sz val="10"/>
      <name val="Geneva"/>
    </font>
    <font>
      <sz val="10"/>
      <color rgb="FFFF0000"/>
      <name val="Times New Roman"/>
      <family val="1"/>
    </font>
    <font>
      <b/>
      <sz val="9"/>
      <color indexed="8"/>
      <name val="Times New Roman"/>
      <family val="1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</borders>
  <cellStyleXfs count="4">
    <xf numFmtId="0" fontId="0" fillId="0" borderId="0"/>
    <xf numFmtId="0" fontId="5" fillId="0" borderId="0"/>
    <xf numFmtId="0" fontId="1" fillId="0" borderId="0"/>
    <xf numFmtId="0" fontId="18" fillId="0" borderId="0" applyNumberFormat="0" applyFill="0" applyBorder="0" applyAlignment="0" applyProtection="0"/>
  </cellStyleXfs>
  <cellXfs count="263">
    <xf numFmtId="0" fontId="0" fillId="0" borderId="0" xfId="0"/>
    <xf numFmtId="20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center"/>
    </xf>
    <xf numFmtId="20" fontId="4" fillId="0" borderId="0" xfId="0" applyNumberFormat="1" applyFont="1"/>
    <xf numFmtId="0" fontId="4" fillId="0" borderId="0" xfId="0" applyFont="1"/>
    <xf numFmtId="20" fontId="3" fillId="0" borderId="1" xfId="0" applyNumberFormat="1" applyFont="1" applyFill="1" applyBorder="1" applyAlignment="1">
      <alignment horizontal="center" vertical="center"/>
    </xf>
    <xf numFmtId="166" fontId="3" fillId="2" borderId="1" xfId="0" applyNumberFormat="1" applyFont="1" applyFill="1" applyBorder="1" applyAlignment="1">
      <alignment horizontal="center" vertical="center"/>
    </xf>
    <xf numFmtId="167" fontId="3" fillId="0" borderId="0" xfId="1" applyNumberFormat="1" applyFont="1"/>
    <xf numFmtId="14" fontId="3" fillId="0" borderId="0" xfId="0" applyNumberFormat="1" applyFont="1" applyAlignment="1">
      <alignment horizontal="right"/>
    </xf>
    <xf numFmtId="164" fontId="3" fillId="0" borderId="2" xfId="0" applyNumberFormat="1" applyFont="1" applyFill="1" applyBorder="1" applyAlignment="1">
      <alignment horizontal="right" vertical="center"/>
    </xf>
    <xf numFmtId="164" fontId="3" fillId="0" borderId="1" xfId="0" applyNumberFormat="1" applyFont="1" applyFill="1" applyBorder="1" applyAlignment="1">
      <alignment horizontal="right" vertical="center"/>
    </xf>
    <xf numFmtId="14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46" fontId="4" fillId="0" borderId="0" xfId="0" applyNumberFormat="1" applyFont="1" applyAlignment="1">
      <alignment horizontal="center"/>
    </xf>
    <xf numFmtId="0" fontId="3" fillId="0" borderId="0" xfId="0" applyFont="1" applyAlignment="1">
      <alignment vertical="center"/>
    </xf>
    <xf numFmtId="20" fontId="3" fillId="2" borderId="1" xfId="0" applyNumberFormat="1" applyFont="1" applyFill="1" applyBorder="1" applyAlignment="1">
      <alignment vertical="center"/>
    </xf>
    <xf numFmtId="165" fontId="3" fillId="0" borderId="3" xfId="0" applyNumberFormat="1" applyFont="1" applyBorder="1" applyAlignment="1">
      <alignment horizontal="right" vertical="center"/>
    </xf>
    <xf numFmtId="20" fontId="3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right" vertical="center"/>
    </xf>
    <xf numFmtId="20" fontId="4" fillId="0" borderId="0" xfId="0" applyNumberFormat="1" applyFont="1" applyBorder="1" applyAlignment="1">
      <alignment horizontal="right" vertical="center"/>
    </xf>
    <xf numFmtId="46" fontId="4" fillId="0" borderId="0" xfId="0" applyNumberFormat="1" applyFont="1" applyFill="1" applyBorder="1" applyAlignment="1">
      <alignment horizontal="right" vertical="center"/>
    </xf>
    <xf numFmtId="46" fontId="3" fillId="0" borderId="0" xfId="0" applyNumberFormat="1" applyFont="1" applyAlignment="1">
      <alignment vertical="center"/>
    </xf>
    <xf numFmtId="165" fontId="3" fillId="0" borderId="6" xfId="0" applyNumberFormat="1" applyFont="1" applyBorder="1" applyAlignment="1">
      <alignment horizontal="right" vertical="center"/>
    </xf>
    <xf numFmtId="46" fontId="3" fillId="0" borderId="1" xfId="0" applyNumberFormat="1" applyFont="1" applyBorder="1" applyAlignment="1">
      <alignment horizontal="center" vertical="center"/>
    </xf>
    <xf numFmtId="20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165" fontId="4" fillId="0" borderId="0" xfId="0" applyNumberFormat="1" applyFont="1" applyBorder="1" applyAlignment="1">
      <alignment horizontal="right" vertical="center"/>
    </xf>
    <xf numFmtId="46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4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right" vertical="center"/>
    </xf>
    <xf numFmtId="20" fontId="3" fillId="0" borderId="0" xfId="0" applyNumberFormat="1" applyFont="1" applyAlignment="1">
      <alignment vertical="center"/>
    </xf>
    <xf numFmtId="20" fontId="4" fillId="0" borderId="0" xfId="0" applyNumberFormat="1" applyFont="1" applyAlignment="1">
      <alignment vertical="center"/>
    </xf>
    <xf numFmtId="46" fontId="3" fillId="0" borderId="7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21" fontId="3" fillId="0" borderId="1" xfId="0" applyNumberFormat="1" applyFont="1" applyBorder="1" applyAlignment="1">
      <alignment horizontal="center" vertical="center"/>
    </xf>
    <xf numFmtId="46" fontId="4" fillId="0" borderId="0" xfId="0" applyNumberFormat="1" applyFont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20" fontId="4" fillId="0" borderId="0" xfId="0" applyNumberFormat="1" applyFont="1" applyAlignment="1">
      <alignment horizontal="center" vertical="center"/>
    </xf>
    <xf numFmtId="20" fontId="2" fillId="0" borderId="1" xfId="0" applyNumberFormat="1" applyFont="1" applyFill="1" applyBorder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167" fontId="4" fillId="0" borderId="4" xfId="0" applyNumberFormat="1" applyFont="1" applyBorder="1" applyAlignment="1">
      <alignment horizontal="center" vertical="center"/>
    </xf>
    <xf numFmtId="21" fontId="3" fillId="0" borderId="7" xfId="0" applyNumberFormat="1" applyFont="1" applyBorder="1" applyAlignment="1">
      <alignment horizontal="center" vertical="center"/>
    </xf>
    <xf numFmtId="14" fontId="4" fillId="0" borderId="0" xfId="0" applyNumberFormat="1" applyFont="1" applyAlignment="1">
      <alignment horizontal="right" vertical="center"/>
    </xf>
    <xf numFmtId="167" fontId="4" fillId="0" borderId="0" xfId="0" applyNumberFormat="1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4" fontId="3" fillId="0" borderId="0" xfId="0" applyNumberFormat="1" applyFont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/>
    </xf>
    <xf numFmtId="20" fontId="3" fillId="0" borderId="1" xfId="0" applyNumberFormat="1" applyFont="1" applyBorder="1" applyAlignment="1">
      <alignment vertical="center"/>
    </xf>
    <xf numFmtId="2" fontId="3" fillId="0" borderId="0" xfId="0" applyNumberFormat="1" applyFont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21" fontId="4" fillId="3" borderId="1" xfId="0" applyNumberFormat="1" applyFont="1" applyFill="1" applyBorder="1" applyAlignment="1">
      <alignment horizontal="center" vertical="center"/>
    </xf>
    <xf numFmtId="46" fontId="4" fillId="3" borderId="1" xfId="0" applyNumberFormat="1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20" fontId="4" fillId="4" borderId="1" xfId="0" applyNumberFormat="1" applyFont="1" applyFill="1" applyBorder="1" applyAlignment="1">
      <alignment horizontal="centerContinuous" vertical="center"/>
    </xf>
    <xf numFmtId="20" fontId="4" fillId="4" borderId="1" xfId="0" applyNumberFormat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20" fontId="4" fillId="4" borderId="9" xfId="0" applyNumberFormat="1" applyFont="1" applyFill="1" applyBorder="1" applyAlignment="1">
      <alignment horizontal="center" vertical="center"/>
    </xf>
    <xf numFmtId="46" fontId="3" fillId="0" borderId="0" xfId="1" applyNumberFormat="1" applyFont="1" applyFill="1" applyAlignment="1">
      <alignment horizontal="left" vertical="center"/>
    </xf>
    <xf numFmtId="46" fontId="3" fillId="0" borderId="0" xfId="1" applyNumberFormat="1" applyFont="1" applyFill="1" applyAlignment="1">
      <alignment horizontal="left" vertical="center" wrapText="1"/>
    </xf>
    <xf numFmtId="171" fontId="4" fillId="5" borderId="1" xfId="1" applyNumberFormat="1" applyFont="1" applyFill="1" applyBorder="1" applyAlignment="1">
      <alignment horizontal="center" vertical="center"/>
    </xf>
    <xf numFmtId="171" fontId="3" fillId="0" borderId="1" xfId="1" applyNumberFormat="1" applyFont="1" applyFill="1" applyBorder="1" applyAlignment="1">
      <alignment horizontal="right" vertical="center"/>
    </xf>
    <xf numFmtId="171" fontId="3" fillId="0" borderId="0" xfId="1" applyNumberFormat="1" applyFont="1" applyAlignment="1">
      <alignment horizontal="right" vertical="center"/>
    </xf>
    <xf numFmtId="171" fontId="3" fillId="0" borderId="0" xfId="1" applyNumberFormat="1" applyFont="1" applyFill="1" applyAlignment="1">
      <alignment horizontal="right" vertical="center"/>
    </xf>
    <xf numFmtId="166" fontId="4" fillId="5" borderId="1" xfId="1" applyNumberFormat="1" applyFont="1" applyFill="1" applyBorder="1" applyAlignment="1">
      <alignment horizontal="center" vertical="center" textRotation="90"/>
    </xf>
    <xf numFmtId="0" fontId="3" fillId="0" borderId="0" xfId="1" applyFont="1" applyAlignment="1">
      <alignment vertical="center"/>
    </xf>
    <xf numFmtId="0" fontId="3" fillId="0" borderId="0" xfId="1" applyFont="1" applyFill="1" applyAlignment="1">
      <alignment vertical="center"/>
    </xf>
    <xf numFmtId="22" fontId="3" fillId="0" borderId="0" xfId="1" applyNumberFormat="1" applyFont="1" applyFill="1" applyAlignment="1">
      <alignment vertical="center"/>
    </xf>
    <xf numFmtId="20" fontId="3" fillId="0" borderId="0" xfId="1" applyNumberFormat="1" applyFont="1" applyFill="1" applyAlignment="1">
      <alignment vertical="center"/>
    </xf>
    <xf numFmtId="168" fontId="3" fillId="0" borderId="0" xfId="1" applyNumberFormat="1" applyFont="1" applyFill="1" applyAlignment="1">
      <alignment vertical="center"/>
    </xf>
    <xf numFmtId="20" fontId="3" fillId="5" borderId="1" xfId="1" applyNumberFormat="1" applyFont="1" applyFill="1" applyBorder="1" applyAlignment="1">
      <alignment horizontal="center" vertical="center"/>
    </xf>
    <xf numFmtId="166" fontId="3" fillId="5" borderId="1" xfId="1" applyNumberFormat="1" applyFont="1" applyFill="1" applyBorder="1" applyAlignment="1">
      <alignment horizontal="center" vertical="center"/>
    </xf>
    <xf numFmtId="168" fontId="6" fillId="5" borderId="1" xfId="1" applyNumberFormat="1" applyFont="1" applyFill="1" applyBorder="1" applyAlignment="1">
      <alignment vertical="center"/>
    </xf>
    <xf numFmtId="20" fontId="3" fillId="0" borderId="1" xfId="1" applyNumberFormat="1" applyFont="1" applyFill="1" applyBorder="1" applyAlignment="1">
      <alignment horizontal="center" vertical="center"/>
    </xf>
    <xf numFmtId="166" fontId="3" fillId="0" borderId="1" xfId="1" applyNumberFormat="1" applyFont="1" applyFill="1" applyBorder="1" applyAlignment="1">
      <alignment horizontal="center" vertical="center"/>
    </xf>
    <xf numFmtId="46" fontId="7" fillId="0" borderId="1" xfId="1" applyNumberFormat="1" applyFont="1" applyFill="1" applyBorder="1" applyAlignment="1">
      <alignment horizontal="center" vertical="center"/>
    </xf>
    <xf numFmtId="169" fontId="3" fillId="0" borderId="0" xfId="1" applyNumberFormat="1" applyFont="1" applyAlignment="1">
      <alignment vertical="center"/>
    </xf>
    <xf numFmtId="20" fontId="3" fillId="0" borderId="0" xfId="1" applyNumberFormat="1" applyFont="1" applyAlignment="1">
      <alignment vertical="center"/>
    </xf>
    <xf numFmtId="46" fontId="9" fillId="0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20" fontId="3" fillId="0" borderId="1" xfId="1" applyNumberFormat="1" applyFont="1" applyBorder="1" applyAlignment="1">
      <alignment horizontal="center" vertical="center"/>
    </xf>
    <xf numFmtId="46" fontId="3" fillId="0" borderId="0" xfId="1" applyNumberFormat="1" applyFont="1" applyAlignment="1">
      <alignment horizontal="center" vertical="center"/>
    </xf>
    <xf numFmtId="167" fontId="3" fillId="0" borderId="0" xfId="1" applyNumberFormat="1" applyFont="1" applyAlignment="1">
      <alignment vertical="center"/>
    </xf>
    <xf numFmtId="20" fontId="3" fillId="0" borderId="1" xfId="1" applyNumberFormat="1" applyFont="1" applyFill="1" applyBorder="1" applyAlignment="1">
      <alignment horizontal="left" vertical="center"/>
    </xf>
    <xf numFmtId="165" fontId="3" fillId="0" borderId="1" xfId="1" applyNumberFormat="1" applyFont="1" applyFill="1" applyBorder="1" applyAlignment="1">
      <alignment horizontal="center" vertical="center"/>
    </xf>
    <xf numFmtId="46" fontId="3" fillId="0" borderId="1" xfId="1" applyNumberFormat="1" applyFont="1" applyBorder="1" applyAlignment="1">
      <alignment horizontal="center" vertical="center"/>
    </xf>
    <xf numFmtId="168" fontId="8" fillId="0" borderId="0" xfId="1" applyNumberFormat="1" applyFont="1" applyFill="1" applyAlignment="1">
      <alignment vertical="center"/>
    </xf>
    <xf numFmtId="0" fontId="3" fillId="0" borderId="0" xfId="1" applyFont="1" applyAlignment="1">
      <alignment horizontal="center" vertical="center"/>
    </xf>
    <xf numFmtId="46" fontId="8" fillId="0" borderId="0" xfId="1" applyNumberFormat="1" applyFont="1" applyAlignment="1">
      <alignment vertical="center"/>
    </xf>
    <xf numFmtId="168" fontId="3" fillId="0" borderId="0" xfId="1" applyNumberFormat="1" applyFont="1" applyFill="1" applyBorder="1" applyAlignment="1">
      <alignment vertical="center"/>
    </xf>
    <xf numFmtId="0" fontId="3" fillId="0" borderId="0" xfId="1" applyFont="1" applyFill="1" applyAlignment="1">
      <alignment horizontal="center" vertical="center"/>
    </xf>
    <xf numFmtId="46" fontId="3" fillId="0" borderId="0" xfId="1" applyNumberFormat="1" applyFont="1" applyFill="1" applyAlignment="1">
      <alignment horizontal="center" vertical="center"/>
    </xf>
    <xf numFmtId="171" fontId="3" fillId="0" borderId="0" xfId="1" applyNumberFormat="1" applyFont="1" applyFill="1" applyBorder="1" applyAlignment="1">
      <alignment horizontal="right" vertical="center"/>
    </xf>
    <xf numFmtId="20" fontId="3" fillId="0" borderId="0" xfId="1" applyNumberFormat="1" applyFont="1" applyFill="1" applyBorder="1" applyAlignment="1">
      <alignment horizontal="center" vertical="center"/>
    </xf>
    <xf numFmtId="20" fontId="3" fillId="6" borderId="1" xfId="1" applyNumberFormat="1" applyFont="1" applyFill="1" applyBorder="1" applyAlignment="1">
      <alignment horizontal="center" vertical="center"/>
    </xf>
    <xf numFmtId="46" fontId="7" fillId="6" borderId="1" xfId="1" applyNumberFormat="1" applyFont="1" applyFill="1" applyBorder="1" applyAlignment="1">
      <alignment horizontal="center" vertical="center"/>
    </xf>
    <xf numFmtId="20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textRotation="90"/>
    </xf>
    <xf numFmtId="46" fontId="4" fillId="5" borderId="1" xfId="1" applyNumberFormat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171" fontId="3" fillId="0" borderId="0" xfId="1" applyNumberFormat="1" applyFont="1" applyAlignment="1">
      <alignment horizontal="right" vertical="center" wrapText="1"/>
    </xf>
    <xf numFmtId="46" fontId="8" fillId="0" borderId="0" xfId="1" applyNumberFormat="1" applyFont="1" applyBorder="1" applyAlignment="1">
      <alignment vertical="center"/>
    </xf>
    <xf numFmtId="168" fontId="6" fillId="0" borderId="0" xfId="1" applyNumberFormat="1" applyFont="1" applyFill="1" applyBorder="1" applyAlignment="1">
      <alignment vertical="center"/>
    </xf>
    <xf numFmtId="20" fontId="4" fillId="5" borderId="1" xfId="1" applyNumberFormat="1" applyFont="1" applyFill="1" applyBorder="1" applyAlignment="1">
      <alignment horizontal="center" vertical="center"/>
    </xf>
    <xf numFmtId="20" fontId="4" fillId="5" borderId="1" xfId="1" applyNumberFormat="1" applyFont="1" applyFill="1" applyBorder="1" applyAlignment="1">
      <alignment horizontal="center" vertical="center" textRotation="90"/>
    </xf>
    <xf numFmtId="20" fontId="3" fillId="0" borderId="0" xfId="1" applyNumberFormat="1" applyFont="1" applyFill="1" applyAlignment="1">
      <alignment horizontal="center" vertical="center"/>
    </xf>
    <xf numFmtId="20" fontId="8" fillId="0" borderId="0" xfId="1" applyNumberFormat="1" applyFont="1" applyFill="1" applyAlignment="1">
      <alignment vertical="center"/>
    </xf>
    <xf numFmtId="20" fontId="4" fillId="5" borderId="1" xfId="1" applyNumberFormat="1" applyFont="1" applyFill="1" applyBorder="1" applyAlignment="1">
      <alignment horizontal="center" vertical="center" textRotation="90" wrapText="1"/>
    </xf>
    <xf numFmtId="20" fontId="8" fillId="0" borderId="0" xfId="1" applyNumberFormat="1" applyFont="1" applyAlignment="1">
      <alignment horizontal="center" vertical="center"/>
    </xf>
    <xf numFmtId="20" fontId="3" fillId="0" borderId="7" xfId="1" applyNumberFormat="1" applyFont="1" applyFill="1" applyBorder="1" applyAlignment="1">
      <alignment vertical="center"/>
    </xf>
    <xf numFmtId="20" fontId="3" fillId="6" borderId="11" xfId="1" applyNumberFormat="1" applyFont="1" applyFill="1" applyBorder="1" applyAlignment="1">
      <alignment vertical="center"/>
    </xf>
    <xf numFmtId="20" fontId="3" fillId="6" borderId="7" xfId="1" applyNumberFormat="1" applyFont="1" applyFill="1" applyBorder="1" applyAlignment="1">
      <alignment vertical="center"/>
    </xf>
    <xf numFmtId="20" fontId="9" fillId="0" borderId="0" xfId="1" applyNumberFormat="1" applyFont="1" applyFill="1" applyBorder="1" applyAlignment="1">
      <alignment horizontal="center" vertical="center"/>
    </xf>
    <xf numFmtId="20" fontId="3" fillId="7" borderId="1" xfId="1" applyNumberFormat="1" applyFont="1" applyFill="1" applyBorder="1" applyAlignment="1">
      <alignment horizontal="center" vertical="center"/>
    </xf>
    <xf numFmtId="20" fontId="9" fillId="5" borderId="1" xfId="1" applyNumberFormat="1" applyFont="1" applyFill="1" applyBorder="1" applyAlignment="1">
      <alignment horizontal="center" vertical="center"/>
    </xf>
    <xf numFmtId="46" fontId="3" fillId="0" borderId="0" xfId="1" applyNumberFormat="1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left" vertical="center" wrapText="1"/>
    </xf>
    <xf numFmtId="168" fontId="3" fillId="0" borderId="0" xfId="1" applyNumberFormat="1" applyFont="1" applyFill="1" applyAlignment="1">
      <alignment horizontal="left" vertical="center" wrapText="1"/>
    </xf>
    <xf numFmtId="20" fontId="3" fillId="0" borderId="0" xfId="1" applyNumberFormat="1" applyFont="1" applyFill="1" applyBorder="1" applyAlignment="1">
      <alignment horizontal="left" vertical="center" wrapText="1"/>
    </xf>
    <xf numFmtId="46" fontId="10" fillId="0" borderId="0" xfId="1" applyNumberFormat="1" applyFont="1" applyFill="1" applyAlignment="1">
      <alignment horizontal="left" vertical="center" wrapText="1"/>
    </xf>
    <xf numFmtId="46" fontId="7" fillId="0" borderId="1" xfId="1" applyNumberFormat="1" applyFont="1" applyFill="1" applyBorder="1" applyAlignment="1">
      <alignment horizontal="left" vertical="center"/>
    </xf>
    <xf numFmtId="2" fontId="9" fillId="0" borderId="0" xfId="1" applyNumberFormat="1" applyFont="1" applyFill="1" applyBorder="1" applyAlignment="1">
      <alignment horizontal="center" vertical="center"/>
    </xf>
    <xf numFmtId="0" fontId="3" fillId="0" borderId="0" xfId="1" applyFont="1"/>
    <xf numFmtId="0" fontId="3" fillId="0" borderId="0" xfId="1" applyFont="1" applyFill="1"/>
    <xf numFmtId="20" fontId="3" fillId="0" borderId="1" xfId="1" applyNumberFormat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/>
    </xf>
    <xf numFmtId="171" fontId="3" fillId="0" borderId="0" xfId="1" applyNumberFormat="1" applyFont="1" applyAlignment="1">
      <alignment horizontal="right"/>
    </xf>
    <xf numFmtId="0" fontId="3" fillId="0" borderId="0" xfId="1" applyFont="1" applyAlignment="1">
      <alignment horizontal="center"/>
    </xf>
    <xf numFmtId="166" fontId="3" fillId="0" borderId="0" xfId="1" applyNumberFormat="1" applyFont="1" applyFill="1" applyAlignment="1">
      <alignment horizontal="center"/>
    </xf>
    <xf numFmtId="166" fontId="3" fillId="0" borderId="0" xfId="1" applyNumberFormat="1" applyFont="1" applyAlignment="1">
      <alignment horizontal="center"/>
    </xf>
    <xf numFmtId="171" fontId="3" fillId="0" borderId="0" xfId="1" applyNumberFormat="1" applyFont="1" applyFill="1" applyAlignment="1">
      <alignment horizontal="right"/>
    </xf>
    <xf numFmtId="0" fontId="3" fillId="0" borderId="0" xfId="1" applyFont="1" applyFill="1" applyAlignment="1">
      <alignment horizontal="center"/>
    </xf>
    <xf numFmtId="46" fontId="11" fillId="0" borderId="0" xfId="1" applyNumberFormat="1" applyFont="1" applyFill="1" applyAlignment="1">
      <alignment horizontal="left" vertical="center" wrapText="1"/>
    </xf>
    <xf numFmtId="22" fontId="3" fillId="0" borderId="0" xfId="1" applyNumberFormat="1" applyFont="1" applyFill="1"/>
    <xf numFmtId="20" fontId="3" fillId="0" borderId="0" xfId="1" applyNumberFormat="1" applyFont="1" applyFill="1"/>
    <xf numFmtId="168" fontId="3" fillId="0" borderId="0" xfId="1" applyNumberFormat="1" applyFont="1" applyFill="1"/>
    <xf numFmtId="169" fontId="3" fillId="0" borderId="0" xfId="1" applyNumberFormat="1" applyFont="1"/>
    <xf numFmtId="20" fontId="3" fillId="0" borderId="0" xfId="1" applyNumberFormat="1" applyFont="1"/>
    <xf numFmtId="20" fontId="3" fillId="0" borderId="1" xfId="1" applyNumberFormat="1" applyFont="1" applyBorder="1" applyAlignment="1">
      <alignment horizontal="left"/>
    </xf>
    <xf numFmtId="0" fontId="3" fillId="0" borderId="0" xfId="1" applyFont="1" applyFill="1" applyAlignment="1">
      <alignment wrapText="1"/>
    </xf>
    <xf numFmtId="0" fontId="3" fillId="0" borderId="0" xfId="1" applyFont="1" applyAlignment="1">
      <alignment vertical="top" wrapText="1"/>
    </xf>
    <xf numFmtId="46" fontId="3" fillId="0" borderId="0" xfId="1" applyNumberFormat="1" applyFont="1" applyFill="1" applyAlignment="1">
      <alignment vertical="top" wrapText="1"/>
    </xf>
    <xf numFmtId="168" fontId="3" fillId="0" borderId="0" xfId="1" applyNumberFormat="1" applyFont="1" applyFill="1" applyAlignment="1">
      <alignment vertical="top" wrapText="1"/>
    </xf>
    <xf numFmtId="0" fontId="3" fillId="0" borderId="0" xfId="1" applyFont="1" applyFill="1" applyAlignment="1">
      <alignment vertical="top" wrapText="1"/>
    </xf>
    <xf numFmtId="171" fontId="4" fillId="5" borderId="1" xfId="1" applyNumberFormat="1" applyFont="1" applyFill="1" applyBorder="1" applyAlignment="1">
      <alignment horizontal="right" vertical="center"/>
    </xf>
    <xf numFmtId="172" fontId="8" fillId="0" borderId="0" xfId="1" applyNumberFormat="1" applyFont="1" applyAlignment="1">
      <alignment vertical="center" wrapText="1"/>
    </xf>
    <xf numFmtId="20" fontId="3" fillId="0" borderId="8" xfId="1" applyNumberFormat="1" applyFont="1" applyFill="1" applyBorder="1" applyAlignment="1">
      <alignment horizontal="center" vertical="center"/>
    </xf>
    <xf numFmtId="20" fontId="3" fillId="0" borderId="1" xfId="1" applyNumberFormat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/>
    </xf>
    <xf numFmtId="20" fontId="3" fillId="0" borderId="7" xfId="1" applyNumberFormat="1" applyFont="1" applyBorder="1" applyAlignment="1">
      <alignment horizontal="center" vertical="center"/>
    </xf>
    <xf numFmtId="167" fontId="3" fillId="0" borderId="0" xfId="1" applyNumberFormat="1" applyFont="1" applyAlignment="1">
      <alignment horizontal="center" vertical="center"/>
    </xf>
    <xf numFmtId="46" fontId="4" fillId="0" borderId="0" xfId="1" applyNumberFormat="1" applyFont="1" applyFill="1" applyAlignment="1">
      <alignment horizontal="left" vertical="center" wrapText="1"/>
    </xf>
    <xf numFmtId="20" fontId="3" fillId="7" borderId="7" xfId="1" applyNumberFormat="1" applyFont="1" applyFill="1" applyBorder="1" applyAlignment="1">
      <alignment vertical="center"/>
    </xf>
    <xf numFmtId="20" fontId="3" fillId="7" borderId="11" xfId="1" applyNumberFormat="1" applyFont="1" applyFill="1" applyBorder="1" applyAlignment="1">
      <alignment vertical="center"/>
    </xf>
    <xf numFmtId="0" fontId="3" fillId="6" borderId="7" xfId="1" applyFont="1" applyFill="1" applyBorder="1" applyAlignment="1">
      <alignment vertical="center"/>
    </xf>
    <xf numFmtId="0" fontId="3" fillId="0" borderId="0" xfId="1" applyFont="1" applyAlignment="1">
      <alignment horizontal="left" vertical="center"/>
    </xf>
    <xf numFmtId="20" fontId="8" fillId="0" borderId="0" xfId="1" applyNumberFormat="1" applyFont="1" applyFill="1" applyAlignment="1">
      <alignment vertical="center" wrapText="1"/>
    </xf>
    <xf numFmtId="46" fontId="8" fillId="0" borderId="0" xfId="1" applyNumberFormat="1" applyFont="1" applyAlignment="1">
      <alignment horizontal="right" vertical="center"/>
    </xf>
    <xf numFmtId="20" fontId="3" fillId="6" borderId="7" xfId="1" applyNumberFormat="1" applyFont="1" applyFill="1" applyBorder="1" applyAlignment="1">
      <alignment horizontal="center" vertical="center"/>
    </xf>
    <xf numFmtId="20" fontId="3" fillId="0" borderId="7" xfId="1" applyNumberFormat="1" applyFont="1" applyFill="1" applyBorder="1" applyAlignment="1">
      <alignment horizontal="center" vertical="center"/>
    </xf>
    <xf numFmtId="46" fontId="8" fillId="0" borderId="0" xfId="1" applyNumberFormat="1" applyFont="1" applyAlignment="1">
      <alignment horizontal="center" vertical="center"/>
    </xf>
    <xf numFmtId="20" fontId="3" fillId="0" borderId="10" xfId="1" applyNumberFormat="1" applyFont="1" applyFill="1" applyBorder="1" applyAlignment="1">
      <alignment vertical="top"/>
    </xf>
    <xf numFmtId="20" fontId="3" fillId="0" borderId="1" xfId="1" applyNumberFormat="1" applyFont="1" applyFill="1" applyBorder="1" applyAlignment="1">
      <alignment vertical="top" wrapText="1"/>
    </xf>
    <xf numFmtId="173" fontId="3" fillId="0" borderId="1" xfId="1" applyNumberFormat="1" applyFont="1" applyFill="1" applyBorder="1" applyAlignment="1">
      <alignment horizontal="center" vertical="center"/>
    </xf>
    <xf numFmtId="20" fontId="3" fillId="0" borderId="7" xfId="1" applyNumberFormat="1" applyFont="1" applyFill="1" applyBorder="1" applyAlignment="1">
      <alignment vertical="top" wrapText="1"/>
    </xf>
    <xf numFmtId="20" fontId="3" fillId="0" borderId="7" xfId="1" applyNumberFormat="1" applyFont="1" applyFill="1" applyBorder="1" applyAlignment="1">
      <alignment horizontal="left" vertical="center"/>
    </xf>
    <xf numFmtId="168" fontId="6" fillId="5" borderId="9" xfId="1" applyNumberFormat="1" applyFont="1" applyFill="1" applyBorder="1" applyAlignment="1">
      <alignment vertical="center"/>
    </xf>
    <xf numFmtId="20" fontId="3" fillId="0" borderId="1" xfId="1" applyNumberFormat="1" applyFont="1" applyFill="1" applyBorder="1" applyAlignment="1">
      <alignment vertical="center"/>
    </xf>
    <xf numFmtId="20" fontId="3" fillId="0" borderId="1" xfId="0" applyNumberFormat="1" applyFont="1" applyBorder="1" applyAlignment="1">
      <alignment horizontal="center" vertical="center"/>
    </xf>
    <xf numFmtId="0" fontId="3" fillId="6" borderId="1" xfId="1" applyFont="1" applyFill="1" applyBorder="1" applyAlignment="1">
      <alignment vertical="center"/>
    </xf>
    <xf numFmtId="20" fontId="3" fillId="0" borderId="10" xfId="1" applyNumberFormat="1" applyFont="1" applyFill="1" applyBorder="1" applyAlignment="1">
      <alignment vertical="center"/>
    </xf>
    <xf numFmtId="20" fontId="3" fillId="0" borderId="13" xfId="1" applyNumberFormat="1" applyFont="1" applyFill="1" applyBorder="1" applyAlignment="1">
      <alignment vertical="center"/>
    </xf>
    <xf numFmtId="20" fontId="3" fillId="0" borderId="8" xfId="1" applyNumberFormat="1" applyFont="1" applyFill="1" applyBorder="1" applyAlignment="1">
      <alignment vertical="center"/>
    </xf>
    <xf numFmtId="20" fontId="3" fillId="0" borderId="0" xfId="1" applyNumberFormat="1" applyFont="1" applyFill="1" applyBorder="1" applyAlignment="1">
      <alignment vertical="center"/>
    </xf>
    <xf numFmtId="20" fontId="3" fillId="0" borderId="14" xfId="1" applyNumberFormat="1" applyFont="1" applyFill="1" applyBorder="1" applyAlignment="1">
      <alignment vertical="center"/>
    </xf>
    <xf numFmtId="20" fontId="3" fillId="0" borderId="15" xfId="1" applyNumberFormat="1" applyFont="1" applyFill="1" applyBorder="1" applyAlignment="1">
      <alignment vertical="center"/>
    </xf>
    <xf numFmtId="20" fontId="7" fillId="0" borderId="1" xfId="1" applyNumberFormat="1" applyFont="1" applyFill="1" applyBorder="1" applyAlignment="1">
      <alignment horizontal="center" vertical="center"/>
    </xf>
    <xf numFmtId="20" fontId="9" fillId="0" borderId="1" xfId="1" applyNumberFormat="1" applyFont="1" applyFill="1" applyBorder="1" applyAlignment="1">
      <alignment horizontal="center" vertical="center"/>
    </xf>
    <xf numFmtId="20" fontId="7" fillId="7" borderId="1" xfId="1" applyNumberFormat="1" applyFont="1" applyFill="1" applyBorder="1" applyAlignment="1">
      <alignment horizontal="center" vertical="center"/>
    </xf>
    <xf numFmtId="20" fontId="7" fillId="0" borderId="10" xfId="1" applyNumberFormat="1" applyFont="1" applyFill="1" applyBorder="1" applyAlignment="1">
      <alignment horizontal="center" vertical="center"/>
    </xf>
    <xf numFmtId="20" fontId="7" fillId="0" borderId="0" xfId="1" applyNumberFormat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vertical="center"/>
    </xf>
    <xf numFmtId="165" fontId="9" fillId="0" borderId="0" xfId="1" applyNumberFormat="1" applyFont="1" applyFill="1" applyBorder="1" applyAlignment="1">
      <alignment horizontal="center" vertical="center"/>
    </xf>
    <xf numFmtId="171" fontId="3" fillId="0" borderId="3" xfId="1" applyNumberFormat="1" applyFont="1" applyFill="1" applyBorder="1" applyAlignment="1">
      <alignment horizontal="right" vertical="center"/>
    </xf>
    <xf numFmtId="174" fontId="9" fillId="0" borderId="0" xfId="1" applyNumberFormat="1" applyFont="1" applyFill="1" applyBorder="1" applyAlignment="1">
      <alignment horizontal="center" vertical="center"/>
    </xf>
    <xf numFmtId="2" fontId="3" fillId="0" borderId="0" xfId="1" applyNumberFormat="1" applyFont="1" applyAlignment="1">
      <alignment vertical="center"/>
    </xf>
    <xf numFmtId="2" fontId="3" fillId="0" borderId="0" xfId="1" applyNumberFormat="1" applyFont="1" applyFill="1" applyAlignment="1">
      <alignment vertical="center"/>
    </xf>
    <xf numFmtId="165" fontId="9" fillId="5" borderId="1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13" fillId="0" borderId="0" xfId="0" applyFont="1"/>
    <xf numFmtId="168" fontId="8" fillId="0" borderId="0" xfId="1" applyNumberFormat="1" applyFont="1" applyFill="1" applyBorder="1" applyAlignment="1">
      <alignment vertical="center"/>
    </xf>
    <xf numFmtId="20" fontId="4" fillId="5" borderId="7" xfId="1" applyNumberFormat="1" applyFont="1" applyFill="1" applyBorder="1" applyAlignment="1">
      <alignment horizontal="center" vertical="center"/>
    </xf>
    <xf numFmtId="175" fontId="6" fillId="0" borderId="0" xfId="1" applyNumberFormat="1" applyFont="1" applyFill="1" applyBorder="1" applyAlignment="1">
      <alignment vertical="center"/>
    </xf>
    <xf numFmtId="0" fontId="14" fillId="0" borderId="0" xfId="0" applyFont="1" applyAlignment="1">
      <alignment vertical="center" wrapText="1"/>
    </xf>
    <xf numFmtId="176" fontId="10" fillId="8" borderId="1" xfId="1" applyNumberFormat="1" applyFont="1" applyFill="1" applyBorder="1" applyAlignment="1">
      <alignment horizontal="center" vertical="center" wrapText="1"/>
    </xf>
    <xf numFmtId="169" fontId="10" fillId="8" borderId="1" xfId="1" applyNumberFormat="1" applyFont="1" applyFill="1" applyBorder="1" applyAlignment="1">
      <alignment horizontal="center" vertical="center" wrapText="1"/>
    </xf>
    <xf numFmtId="175" fontId="10" fillId="8" borderId="1" xfId="1" applyNumberFormat="1" applyFont="1" applyFill="1" applyBorder="1" applyAlignment="1">
      <alignment vertical="center"/>
    </xf>
    <xf numFmtId="175" fontId="10" fillId="8" borderId="1" xfId="0" applyNumberFormat="1" applyFont="1" applyFill="1" applyBorder="1"/>
    <xf numFmtId="165" fontId="4" fillId="5" borderId="1" xfId="1" applyNumberFormat="1" applyFont="1" applyFill="1" applyBorder="1" applyAlignment="1">
      <alignment horizontal="center" vertical="center" wrapText="1"/>
    </xf>
    <xf numFmtId="176" fontId="15" fillId="5" borderId="1" xfId="0" applyNumberFormat="1" applyFont="1" applyFill="1" applyBorder="1"/>
    <xf numFmtId="2" fontId="4" fillId="5" borderId="1" xfId="1" applyNumberFormat="1" applyFont="1" applyFill="1" applyBorder="1" applyAlignment="1">
      <alignment vertical="center"/>
    </xf>
    <xf numFmtId="165" fontId="15" fillId="5" borderId="1" xfId="0" applyNumberFormat="1" applyFont="1" applyFill="1" applyBorder="1"/>
    <xf numFmtId="175" fontId="15" fillId="5" borderId="1" xfId="0" applyNumberFormat="1" applyFont="1" applyFill="1" applyBorder="1"/>
    <xf numFmtId="165" fontId="9" fillId="0" borderId="0" xfId="1" applyNumberFormat="1" applyFont="1" applyAlignment="1">
      <alignment horizontal="center" vertical="center"/>
    </xf>
    <xf numFmtId="176" fontId="9" fillId="0" borderId="0" xfId="1" applyNumberFormat="1" applyFont="1" applyAlignment="1">
      <alignment horizontal="center" vertical="center"/>
    </xf>
    <xf numFmtId="2" fontId="9" fillId="0" borderId="0" xfId="1" applyNumberFormat="1" applyFont="1" applyAlignment="1">
      <alignment horizontal="center" vertical="center"/>
    </xf>
    <xf numFmtId="175" fontId="4" fillId="0" borderId="1" xfId="1" applyNumberFormat="1" applyFont="1" applyBorder="1" applyAlignment="1">
      <alignment horizontal="left" vertical="center" wrapText="1"/>
    </xf>
    <xf numFmtId="176" fontId="4" fillId="5" borderId="3" xfId="1" applyNumberFormat="1" applyFont="1" applyFill="1" applyBorder="1" applyAlignment="1">
      <alignment horizontal="center" vertical="center" wrapText="1"/>
    </xf>
    <xf numFmtId="165" fontId="4" fillId="5" borderId="3" xfId="1" applyNumberFormat="1" applyFont="1" applyFill="1" applyBorder="1" applyAlignment="1">
      <alignment horizontal="center" vertical="center" wrapText="1"/>
    </xf>
    <xf numFmtId="170" fontId="6" fillId="0" borderId="0" xfId="1" applyNumberFormat="1" applyFont="1" applyFill="1" applyBorder="1" applyAlignment="1">
      <alignment vertical="center"/>
    </xf>
    <xf numFmtId="20" fontId="3" fillId="0" borderId="0" xfId="1" applyNumberFormat="1" applyFont="1" applyBorder="1" applyAlignment="1">
      <alignment horizontal="center" vertical="center"/>
    </xf>
    <xf numFmtId="168" fontId="3" fillId="0" borderId="0" xfId="1" applyNumberFormat="1" applyFont="1" applyFill="1" applyBorder="1" applyAlignment="1">
      <alignment horizontal="center" vertical="center"/>
    </xf>
    <xf numFmtId="46" fontId="9" fillId="0" borderId="0" xfId="1" applyNumberFormat="1" applyFont="1" applyFill="1" applyBorder="1" applyAlignment="1">
      <alignment horizontal="center" vertical="center"/>
    </xf>
    <xf numFmtId="175" fontId="15" fillId="5" borderId="1" xfId="0" applyNumberFormat="1" applyFont="1" applyFill="1" applyBorder="1" applyAlignment="1">
      <alignment vertical="center"/>
    </xf>
    <xf numFmtId="20" fontId="4" fillId="5" borderId="7" xfId="1" applyNumberFormat="1" applyFont="1" applyFill="1" applyBorder="1" applyAlignment="1">
      <alignment horizontal="center" vertical="center" wrapText="1"/>
    </xf>
    <xf numFmtId="20" fontId="9" fillId="5" borderId="7" xfId="1" applyNumberFormat="1" applyFont="1" applyFill="1" applyBorder="1" applyAlignment="1">
      <alignment horizontal="center" vertical="center"/>
    </xf>
    <xf numFmtId="20" fontId="7" fillId="0" borderId="7" xfId="1" applyNumberFormat="1" applyFont="1" applyFill="1" applyBorder="1" applyAlignment="1">
      <alignment horizontal="center" vertical="center"/>
    </xf>
    <xf numFmtId="20" fontId="9" fillId="0" borderId="7" xfId="1" applyNumberFormat="1" applyFont="1" applyFill="1" applyBorder="1" applyAlignment="1">
      <alignment horizontal="center" vertical="center"/>
    </xf>
    <xf numFmtId="176" fontId="4" fillId="5" borderId="12" xfId="1" applyNumberFormat="1" applyFont="1" applyFill="1" applyBorder="1" applyAlignment="1">
      <alignment horizontal="center" vertical="center" wrapText="1"/>
    </xf>
    <xf numFmtId="20" fontId="3" fillId="6" borderId="1" xfId="1" applyNumberFormat="1" applyFont="1" applyFill="1" applyBorder="1" applyAlignment="1">
      <alignment vertical="center"/>
    </xf>
    <xf numFmtId="46" fontId="3" fillId="0" borderId="0" xfId="1" applyNumberFormat="1" applyFont="1" applyFill="1" applyBorder="1" applyAlignment="1">
      <alignment vertical="center"/>
    </xf>
    <xf numFmtId="165" fontId="3" fillId="0" borderId="0" xfId="1" applyNumberFormat="1" applyFont="1" applyAlignment="1">
      <alignment horizontal="center" vertical="center"/>
    </xf>
    <xf numFmtId="165" fontId="7" fillId="0" borderId="1" xfId="1" applyNumberFormat="1" applyFont="1" applyFill="1" applyBorder="1" applyAlignment="1">
      <alignment horizontal="center" vertical="center"/>
    </xf>
    <xf numFmtId="165" fontId="7" fillId="5" borderId="1" xfId="1" applyNumberFormat="1" applyFont="1" applyFill="1" applyBorder="1" applyAlignment="1">
      <alignment horizontal="center" vertical="center"/>
    </xf>
    <xf numFmtId="165" fontId="3" fillId="0" borderId="0" xfId="1" applyNumberFormat="1" applyFont="1" applyFill="1" applyAlignment="1">
      <alignment horizontal="center" vertical="center"/>
    </xf>
    <xf numFmtId="46" fontId="7" fillId="0" borderId="0" xfId="1" applyNumberFormat="1" applyFont="1" applyFill="1" applyAlignment="1">
      <alignment vertical="top"/>
    </xf>
    <xf numFmtId="175" fontId="3" fillId="0" borderId="0" xfId="1" applyNumberFormat="1" applyFont="1"/>
    <xf numFmtId="0" fontId="3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horizontal="center" vertical="center"/>
    </xf>
    <xf numFmtId="165" fontId="3" fillId="0" borderId="0" xfId="1" applyNumberFormat="1" applyFont="1" applyAlignment="1">
      <alignment vertical="center"/>
    </xf>
    <xf numFmtId="178" fontId="3" fillId="0" borderId="0" xfId="1" applyNumberFormat="1" applyFont="1" applyFill="1" applyAlignment="1">
      <alignment vertical="center"/>
    </xf>
    <xf numFmtId="3" fontId="3" fillId="0" borderId="0" xfId="1" applyNumberFormat="1" applyFont="1" applyFill="1" applyAlignment="1">
      <alignment vertical="center"/>
    </xf>
    <xf numFmtId="14" fontId="3" fillId="0" borderId="0" xfId="1" applyNumberFormat="1" applyFont="1" applyFill="1" applyAlignment="1">
      <alignment vertical="center"/>
    </xf>
    <xf numFmtId="0" fontId="16" fillId="9" borderId="16" xfId="2" applyFont="1" applyFill="1" applyBorder="1" applyAlignment="1">
      <alignment horizontal="center" vertical="center" wrapText="1"/>
    </xf>
    <xf numFmtId="0" fontId="16" fillId="9" borderId="17" xfId="2" applyFont="1" applyFill="1" applyBorder="1" applyAlignment="1">
      <alignment horizontal="center" vertical="center" wrapText="1"/>
    </xf>
    <xf numFmtId="0" fontId="17" fillId="0" borderId="0" xfId="2" applyFont="1" applyAlignment="1">
      <alignment horizontal="center" vertical="center" wrapText="1"/>
    </xf>
    <xf numFmtId="171" fontId="17" fillId="0" borderId="0" xfId="2" applyNumberFormat="1" applyFont="1" applyAlignment="1">
      <alignment horizontal="center" vertical="center" wrapText="1"/>
    </xf>
    <xf numFmtId="0" fontId="1" fillId="0" borderId="0" xfId="2" applyAlignment="1">
      <alignment vertical="center" wrapText="1"/>
    </xf>
    <xf numFmtId="171" fontId="1" fillId="0" borderId="0" xfId="2" applyNumberFormat="1" applyAlignment="1">
      <alignment horizontal="center" vertical="center" wrapText="1"/>
    </xf>
    <xf numFmtId="1" fontId="1" fillId="10" borderId="0" xfId="2" applyNumberFormat="1" applyFill="1" applyAlignment="1">
      <alignment horizontal="center" vertical="center"/>
    </xf>
    <xf numFmtId="0" fontId="1" fillId="0" borderId="0" xfId="2" applyAlignment="1">
      <alignment vertical="center"/>
    </xf>
    <xf numFmtId="171" fontId="1" fillId="0" borderId="0" xfId="2" applyNumberFormat="1" applyAlignment="1">
      <alignment vertical="center"/>
    </xf>
    <xf numFmtId="0" fontId="1" fillId="0" borderId="0" xfId="2" applyAlignment="1">
      <alignment horizontal="center" vertical="center"/>
    </xf>
    <xf numFmtId="171" fontId="18" fillId="0" borderId="0" xfId="3" applyNumberFormat="1" applyAlignment="1">
      <alignment vertical="center"/>
    </xf>
    <xf numFmtId="46" fontId="3" fillId="0" borderId="0" xfId="1" applyNumberFormat="1" applyFont="1" applyFill="1" applyAlignment="1">
      <alignment horizontal="center" vertical="center" wrapText="1"/>
    </xf>
    <xf numFmtId="0" fontId="3" fillId="0" borderId="0" xfId="1" quotePrefix="1" applyFont="1" applyFill="1" applyAlignment="1">
      <alignment vertical="center"/>
    </xf>
  </cellXfs>
  <cellStyles count="4">
    <cellStyle name="Lien hypertexte 2" xfId="3" xr:uid="{8B104F2B-126D-4B8E-9189-A8E6064A0A5D}"/>
    <cellStyle name="Normal" xfId="0" builtinId="0"/>
    <cellStyle name="Normal 2" xfId="2" xr:uid="{788F23A5-4627-425F-8BB5-A216D1619B4F}"/>
    <cellStyle name="Normal_presence02" xfId="1" xr:uid="{00000000-0005-0000-0000-000001000000}"/>
  </cellStyles>
  <dxfs count="1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0" indent="0" justifyLastLine="0" shrinkToFit="0" readingOrder="0"/>
    </dxf>
    <dxf>
      <border outline="0">
        <top style="thin">
          <color rgb="FF4472C4"/>
        </top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numFmt numFmtId="0" formatCode="General"/>
      <alignment vertical="center" textRotation="0" indent="0" justifyLastLine="0" shrinkToFit="0" readingOrder="0"/>
    </dxf>
    <dxf>
      <numFmt numFmtId="171" formatCode="[$-F800]dddd\,\ mmmm\ dd\,\ yyyy"/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F37A574-BB14-4FBE-9936-8EAC937C8EC1}" name="T_Feries" displayName="T_Feries" ref="A4:C17" totalsRowShown="0" headerRowDxfId="117" dataDxfId="116">
  <autoFilter ref="A4:C17" xr:uid="{575BEE1C-F4AC-4662-A307-382A1B1340A7}">
    <filterColumn colId="0" hiddenButton="1"/>
    <filterColumn colId="1" hiddenButton="1"/>
    <filterColumn colId="2" hiddenButton="1"/>
  </autoFilter>
  <tableColumns count="3">
    <tableColumn id="1" xr3:uid="{9EF46359-C34F-459F-868E-CB37D3B6E065}" name="Jours fériés" dataDxfId="115"/>
    <tableColumn id="2" xr3:uid="{2F944ED4-0B75-4B2D-911D-4D0C8520AF25}" name="Date" dataDxfId="114"/>
    <tableColumn id="3" xr3:uid="{6D23E9F6-A65F-4CBF-9CBD-1FAF081D43A0}" name="Formule" dataDxfId="113">
      <calculatedColumnFormula>_xlfn.FORMULATEXT(T_Feries[[#This Row],[Date]])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834F23A-47E1-4FAF-AD79-7D753298C4E9}" name="T_Annees" displayName="T_Annees" ref="F2:F17" totalsRowShown="0" headerRowDxfId="112" dataDxfId="111" tableBorderDxfId="110">
  <autoFilter ref="F2:F17" xr:uid="{0052B7DF-3854-4897-87C0-5A4683452E45}">
    <filterColumn colId="0" hiddenButton="1"/>
  </autoFilter>
  <tableColumns count="1">
    <tableColumn id="1" xr3:uid="{0375A5F5-B35F-4F4F-B71F-3FDAE7481E46}" name="Liste années" dataDxfId="109">
      <calculatedColumnFormula>F2+1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excel-downloads.com/threads/resolu-probleme-compatibilite-calendrier-1904.219726/" TargetMode="Externa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94"/>
  <sheetViews>
    <sheetView workbookViewId="0">
      <selection activeCell="M33" sqref="M33"/>
    </sheetView>
  </sheetViews>
  <sheetFormatPr baseColWidth="10" defaultRowHeight="12"/>
  <cols>
    <col min="1" max="1" width="11.42578125" style="2"/>
    <col min="2" max="2" width="9" style="9" customWidth="1"/>
    <col min="3" max="3" width="7.5703125" style="1" customWidth="1"/>
    <col min="4" max="4" width="6.140625" style="1" customWidth="1"/>
    <col min="5" max="5" width="7" style="1" customWidth="1"/>
    <col min="6" max="6" width="6.42578125" style="1" customWidth="1"/>
    <col min="7" max="7" width="7.85546875" style="1" customWidth="1"/>
    <col min="8" max="8" width="9.85546875" style="2" customWidth="1"/>
    <col min="9" max="9" width="11.42578125" style="3"/>
    <col min="10" max="10" width="15.140625" style="13" customWidth="1"/>
    <col min="11" max="16384" width="11.42578125" style="2"/>
  </cols>
  <sheetData>
    <row r="1" spans="1:10" s="42" customFormat="1">
      <c r="B1" s="65" t="s">
        <v>9</v>
      </c>
      <c r="C1" s="66" t="s">
        <v>0</v>
      </c>
      <c r="D1" s="66"/>
      <c r="E1" s="67" t="s">
        <v>1</v>
      </c>
      <c r="F1" s="66" t="s">
        <v>2</v>
      </c>
      <c r="G1" s="66"/>
      <c r="H1" s="68" t="s">
        <v>8</v>
      </c>
      <c r="I1" s="69" t="s">
        <v>3</v>
      </c>
      <c r="J1" s="70" t="s">
        <v>4</v>
      </c>
    </row>
    <row r="2" spans="1:10" s="15" customFormat="1">
      <c r="A2" s="15">
        <v>2011</v>
      </c>
      <c r="B2" s="10">
        <v>39416</v>
      </c>
      <c r="C2" s="6">
        <v>0.375</v>
      </c>
      <c r="D2" s="6">
        <v>0.51736111111111105</v>
      </c>
      <c r="E2" s="16">
        <f>F2-D2</f>
        <v>3.6111111111111205E-2</v>
      </c>
      <c r="F2" s="6">
        <v>0.55347222222222225</v>
      </c>
      <c r="G2" s="6">
        <v>0.75</v>
      </c>
      <c r="H2" s="17">
        <f>(D2-C2)+(G2-F2)</f>
        <v>0.3388888888888888</v>
      </c>
      <c r="I2" s="18"/>
      <c r="J2" s="19"/>
    </row>
    <row r="3" spans="1:10" s="15" customFormat="1">
      <c r="B3" s="10">
        <f>B2+1</f>
        <v>39417</v>
      </c>
      <c r="C3" s="6">
        <v>0.3888888888888889</v>
      </c>
      <c r="D3" s="6">
        <v>0.52638888888888891</v>
      </c>
      <c r="E3" s="16">
        <f>F3-D3</f>
        <v>3.6111111111111094E-2</v>
      </c>
      <c r="F3" s="6">
        <v>0.5625</v>
      </c>
      <c r="G3" s="6">
        <v>0.72916666666666663</v>
      </c>
      <c r="H3" s="17">
        <f>(D3-C3)+(G3-F3)</f>
        <v>0.30416666666666664</v>
      </c>
      <c r="I3" s="18"/>
      <c r="J3" s="19"/>
    </row>
    <row r="4" spans="1:10" s="15" customFormat="1">
      <c r="B4" s="10">
        <f>B3+1</f>
        <v>39418</v>
      </c>
      <c r="C4" s="6">
        <v>0.375</v>
      </c>
      <c r="D4" s="6">
        <v>0.5395833333333333</v>
      </c>
      <c r="E4" s="16">
        <f>F4-D4</f>
        <v>3.3333333333333326E-2</v>
      </c>
      <c r="F4" s="6">
        <v>0.57291666666666663</v>
      </c>
      <c r="G4" s="6">
        <v>0.73263888888888884</v>
      </c>
      <c r="H4" s="17">
        <f>(D4-C4)+(G4-F4)</f>
        <v>0.32430555555555551</v>
      </c>
      <c r="I4" s="20"/>
      <c r="J4" s="19"/>
    </row>
    <row r="5" spans="1:10" s="15" customFormat="1">
      <c r="B5" s="10">
        <f>B4+1</f>
        <v>39419</v>
      </c>
      <c r="C5" s="6">
        <v>0.38541666666666669</v>
      </c>
      <c r="D5" s="6">
        <v>0.51388888888888895</v>
      </c>
      <c r="E5" s="16">
        <f>F5-D5</f>
        <v>5.2083333333333259E-2</v>
      </c>
      <c r="F5" s="6">
        <v>0.56597222222222221</v>
      </c>
      <c r="G5" s="6">
        <v>0.72916666666666663</v>
      </c>
      <c r="H5" s="17">
        <f>(D5-C5)+(G5-F5)</f>
        <v>0.29166666666666669</v>
      </c>
      <c r="I5" s="20"/>
      <c r="J5" s="19"/>
    </row>
    <row r="6" spans="1:10" s="15" customFormat="1" ht="14.1" customHeight="1">
      <c r="B6" s="10">
        <f>B5+1</f>
        <v>39420</v>
      </c>
      <c r="C6" s="6">
        <v>0.37847222222222227</v>
      </c>
      <c r="D6" s="6">
        <v>0.50347222222222221</v>
      </c>
      <c r="E6" s="16">
        <f>F6-D6</f>
        <v>5.208333333333337E-2</v>
      </c>
      <c r="F6" s="6">
        <v>0.55555555555555558</v>
      </c>
      <c r="G6" s="6">
        <v>0.72569444444444453</v>
      </c>
      <c r="H6" s="21">
        <f>(D6-C6)+(G6-F6)</f>
        <v>0.2951388888888889</v>
      </c>
      <c r="I6" s="22"/>
      <c r="J6" s="19"/>
    </row>
    <row r="7" spans="1:10" s="15" customFormat="1">
      <c r="B7" s="23"/>
      <c r="C7" s="24"/>
      <c r="D7" s="24"/>
      <c r="E7" s="25"/>
      <c r="F7" s="24"/>
      <c r="G7" s="26">
        <v>1.5486111111111109</v>
      </c>
      <c r="H7" s="27">
        <f>SUM(H2:H6)</f>
        <v>1.5541666666666665</v>
      </c>
      <c r="I7" s="28">
        <f>H7-G7</f>
        <v>5.5555555555555358E-3</v>
      </c>
      <c r="J7" s="64">
        <f>I7</f>
        <v>5.5555555555555358E-3</v>
      </c>
    </row>
    <row r="8" spans="1:10" s="30" customFormat="1">
      <c r="B8" s="23"/>
      <c r="C8" s="24"/>
      <c r="D8" s="24"/>
      <c r="E8" s="29"/>
      <c r="F8" s="24"/>
      <c r="H8" s="31"/>
      <c r="I8" s="32"/>
      <c r="J8" s="33"/>
    </row>
    <row r="9" spans="1:10" s="42" customFormat="1">
      <c r="B9" s="65" t="s">
        <v>9</v>
      </c>
      <c r="C9" s="66" t="s">
        <v>0</v>
      </c>
      <c r="D9" s="66"/>
      <c r="E9" s="67" t="s">
        <v>1</v>
      </c>
      <c r="F9" s="66" t="s">
        <v>2</v>
      </c>
      <c r="G9" s="66"/>
      <c r="H9" s="68" t="s">
        <v>8</v>
      </c>
      <c r="I9" s="69" t="s">
        <v>3</v>
      </c>
      <c r="J9" s="70" t="s">
        <v>4</v>
      </c>
    </row>
    <row r="10" spans="1:10" s="15" customFormat="1">
      <c r="B10" s="10">
        <v>39420</v>
      </c>
      <c r="C10" s="6">
        <v>0.36805555555555558</v>
      </c>
      <c r="D10" s="6">
        <v>0.50416666666666665</v>
      </c>
      <c r="E10" s="7">
        <f>F10-D10</f>
        <v>3.6805555555555536E-2</v>
      </c>
      <c r="F10" s="6">
        <v>0.54097222222222219</v>
      </c>
      <c r="G10" s="6">
        <v>0.74583333333333324</v>
      </c>
      <c r="H10" s="21">
        <f>(D10-C10)+(G10-F10)</f>
        <v>0.34097222222222212</v>
      </c>
      <c r="I10" s="18"/>
      <c r="J10" s="19"/>
    </row>
    <row r="11" spans="1:10" s="15" customFormat="1">
      <c r="B11" s="10">
        <f>B10+1</f>
        <v>39421</v>
      </c>
      <c r="C11" s="6">
        <v>0.39166666666666666</v>
      </c>
      <c r="D11" s="6">
        <v>0.54722222222222217</v>
      </c>
      <c r="E11" s="7">
        <f>F11-D11</f>
        <v>3.125E-2</v>
      </c>
      <c r="F11" s="6">
        <v>0.57847222222222217</v>
      </c>
      <c r="G11" s="6">
        <v>0.75486111111111109</v>
      </c>
      <c r="H11" s="21">
        <f>(D11-C11)+(G11-F11)</f>
        <v>0.33194444444444443</v>
      </c>
      <c r="I11" s="18"/>
      <c r="J11" s="19"/>
    </row>
    <row r="12" spans="1:10" s="15" customFormat="1">
      <c r="B12" s="10">
        <f>B11+1</f>
        <v>39422</v>
      </c>
      <c r="C12" s="6">
        <v>0.37638888888888888</v>
      </c>
      <c r="D12" s="6">
        <v>0.52986111111111112</v>
      </c>
      <c r="E12" s="7">
        <f>F12-D12</f>
        <v>3.3333333333333326E-2</v>
      </c>
      <c r="F12" s="6">
        <v>0.56319444444444444</v>
      </c>
      <c r="G12" s="6">
        <v>0.78194444444444444</v>
      </c>
      <c r="H12" s="21">
        <f>(D12-C12)+(G12-F12)</f>
        <v>0.37222222222222223</v>
      </c>
      <c r="I12" s="20"/>
      <c r="J12" s="19"/>
    </row>
    <row r="13" spans="1:10" s="15" customFormat="1">
      <c r="B13" s="10">
        <f>B12+1</f>
        <v>39423</v>
      </c>
      <c r="C13" s="6">
        <v>0.37708333333333338</v>
      </c>
      <c r="D13" s="6">
        <v>0.51458333333333328</v>
      </c>
      <c r="E13" s="7">
        <f>F13-D13</f>
        <v>4.0972222222222299E-2</v>
      </c>
      <c r="F13" s="6">
        <v>0.55555555555555558</v>
      </c>
      <c r="G13" s="6">
        <v>0.76041666666666663</v>
      </c>
      <c r="H13" s="21">
        <f>(D13-C13)+(G13-F13)</f>
        <v>0.34236111111111095</v>
      </c>
      <c r="I13" s="20"/>
      <c r="J13" s="19"/>
    </row>
    <row r="14" spans="1:10" s="15" customFormat="1">
      <c r="B14" s="10">
        <f>B13+1</f>
        <v>39424</v>
      </c>
      <c r="C14" s="6">
        <v>0.38750000000000001</v>
      </c>
      <c r="D14" s="47"/>
      <c r="E14" s="7">
        <v>3.125E-2</v>
      </c>
      <c r="F14" s="6"/>
      <c r="G14" s="6">
        <v>0.75486111111111109</v>
      </c>
      <c r="H14" s="21">
        <f>(D14-C14)+(G14-F14)-E14</f>
        <v>0.33611111111111108</v>
      </c>
      <c r="I14" s="22"/>
      <c r="J14" s="19"/>
    </row>
    <row r="15" spans="1:10" s="15" customFormat="1">
      <c r="B15" s="34"/>
      <c r="C15" s="38"/>
      <c r="D15" s="38"/>
      <c r="E15" s="38"/>
      <c r="F15" s="39"/>
      <c r="G15" s="26">
        <v>1.5486111111111109</v>
      </c>
      <c r="H15" s="21">
        <f>SUM(H10:H14)</f>
        <v>1.7236111111111108</v>
      </c>
      <c r="I15" s="28">
        <f>H15-G15</f>
        <v>0.17499999999999982</v>
      </c>
      <c r="J15" s="64">
        <f>J25+I15</f>
        <v>0.23611111111111072</v>
      </c>
    </row>
    <row r="16" spans="1:10" s="42" customFormat="1">
      <c r="B16" s="65" t="s">
        <v>9</v>
      </c>
      <c r="C16" s="66" t="s">
        <v>0</v>
      </c>
      <c r="D16" s="66"/>
      <c r="E16" s="67" t="s">
        <v>1</v>
      </c>
      <c r="F16" s="66" t="s">
        <v>2</v>
      </c>
      <c r="G16" s="66"/>
      <c r="H16" s="68" t="s">
        <v>8</v>
      </c>
      <c r="I16" s="69" t="s">
        <v>3</v>
      </c>
      <c r="J16" s="70" t="s">
        <v>4</v>
      </c>
    </row>
    <row r="17" spans="2:10" s="15" customFormat="1">
      <c r="B17" s="11">
        <v>36767</v>
      </c>
      <c r="C17" s="6">
        <v>0.38194444444444442</v>
      </c>
      <c r="D17" s="6">
        <v>0.51527777777777783</v>
      </c>
      <c r="E17" s="7">
        <f>F17-D17</f>
        <v>3.5416666666666652E-2</v>
      </c>
      <c r="F17" s="6">
        <v>0.55069444444444449</v>
      </c>
      <c r="G17" s="6">
        <v>0.77916666666666667</v>
      </c>
      <c r="H17" s="17">
        <f>(D17-C17)+(G17-F17)</f>
        <v>0.3618055555555556</v>
      </c>
      <c r="I17" s="35"/>
      <c r="J17" s="36"/>
    </row>
    <row r="18" spans="2:10" s="15" customFormat="1">
      <c r="B18" s="11">
        <v>36768</v>
      </c>
      <c r="C18" s="6">
        <v>0.3923611111111111</v>
      </c>
      <c r="D18" s="6">
        <v>0.55277777777777781</v>
      </c>
      <c r="E18" s="7">
        <f>F18-D18</f>
        <v>3.472222222222221E-2</v>
      </c>
      <c r="F18" s="6">
        <v>0.58750000000000002</v>
      </c>
      <c r="G18" s="6">
        <v>0.72916666666666663</v>
      </c>
      <c r="H18" s="37">
        <f>(D18-C18)+(G18-F18)</f>
        <v>0.30208333333333331</v>
      </c>
      <c r="I18" s="35"/>
      <c r="J18" s="36"/>
    </row>
    <row r="19" spans="2:10" s="15" customFormat="1">
      <c r="B19" s="34"/>
      <c r="C19" s="38"/>
      <c r="D19" s="38"/>
      <c r="E19" s="38"/>
      <c r="F19" s="39"/>
      <c r="G19" s="26">
        <v>0.61944444444444446</v>
      </c>
      <c r="H19" s="21">
        <f>SUM(H17:H18)</f>
        <v>0.66388888888888897</v>
      </c>
      <c r="I19" s="40">
        <f>H19-G19</f>
        <v>4.4444444444444509E-2</v>
      </c>
      <c r="J19" s="64">
        <f>J7+I19</f>
        <v>5.0000000000000044E-2</v>
      </c>
    </row>
    <row r="20" spans="2:10" s="42" customFormat="1">
      <c r="B20" s="41"/>
      <c r="C20" s="39"/>
      <c r="D20" s="39"/>
      <c r="E20" s="39"/>
      <c r="F20" s="39"/>
      <c r="I20" s="43"/>
      <c r="J20" s="43"/>
    </row>
    <row r="21" spans="2:10" s="42" customFormat="1">
      <c r="B21" s="65" t="s">
        <v>9</v>
      </c>
      <c r="C21" s="66" t="s">
        <v>0</v>
      </c>
      <c r="D21" s="66"/>
      <c r="E21" s="67" t="s">
        <v>1</v>
      </c>
      <c r="F21" s="66" t="s">
        <v>2</v>
      </c>
      <c r="G21" s="66"/>
      <c r="H21" s="68" t="s">
        <v>8</v>
      </c>
      <c r="I21" s="69" t="s">
        <v>3</v>
      </c>
      <c r="J21" s="70" t="s">
        <v>4</v>
      </c>
    </row>
    <row r="22" spans="2:10" s="15" customFormat="1">
      <c r="B22" s="11">
        <v>36769</v>
      </c>
      <c r="C22" s="6">
        <v>0.38680555555555557</v>
      </c>
      <c r="D22" s="6">
        <v>0.49444444444444446</v>
      </c>
      <c r="E22" s="7">
        <f>F22-D22</f>
        <v>2.777777777777779E-2</v>
      </c>
      <c r="F22" s="6">
        <v>0.52222222222222225</v>
      </c>
      <c r="G22" s="6">
        <v>0.74861111111111101</v>
      </c>
      <c r="H22" s="21">
        <f>(D22-C22)+(G22-F22)</f>
        <v>0.33402777777777765</v>
      </c>
      <c r="I22" s="44"/>
      <c r="J22" s="36"/>
    </row>
    <row r="23" spans="2:10" s="15" customFormat="1">
      <c r="B23" s="11">
        <v>36770</v>
      </c>
      <c r="C23" s="6">
        <v>0.3923611111111111</v>
      </c>
      <c r="D23" s="6">
        <v>0.50694444444444442</v>
      </c>
      <c r="E23" s="7">
        <f>F23-D23</f>
        <v>3.2638888888888884E-2</v>
      </c>
      <c r="F23" s="6">
        <v>0.5395833333333333</v>
      </c>
      <c r="G23" s="6">
        <v>0.74444444444444446</v>
      </c>
      <c r="H23" s="21">
        <f>(D23-C23)+(G23-F23)</f>
        <v>0.31944444444444448</v>
      </c>
      <c r="I23" s="44"/>
      <c r="J23" s="36"/>
    </row>
    <row r="24" spans="2:10" s="15" customFormat="1">
      <c r="B24" s="11">
        <v>36771</v>
      </c>
      <c r="C24" s="6">
        <v>0.39374999999999999</v>
      </c>
      <c r="D24" s="6">
        <v>0.53749999999999998</v>
      </c>
      <c r="E24" s="7">
        <f>F24-D24</f>
        <v>4.4444444444444509E-2</v>
      </c>
      <c r="F24" s="6">
        <v>0.58194444444444449</v>
      </c>
      <c r="G24" s="6">
        <v>0.72499999999999998</v>
      </c>
      <c r="H24" s="21">
        <f>(D24-C24)+(G24-F24)</f>
        <v>0.28680555555555548</v>
      </c>
      <c r="I24" s="44"/>
      <c r="J24" s="36"/>
    </row>
    <row r="25" spans="2:10" s="15" customFormat="1">
      <c r="B25" s="34"/>
      <c r="C25" s="38"/>
      <c r="D25" s="38"/>
      <c r="E25" s="38"/>
      <c r="F25" s="39"/>
      <c r="G25" s="26">
        <v>0.9291666666666667</v>
      </c>
      <c r="H25" s="21">
        <f>SUM(H22:H24)</f>
        <v>0.94027777777777755</v>
      </c>
      <c r="I25" s="45">
        <f>H25-G25</f>
        <v>1.111111111111085E-2</v>
      </c>
      <c r="J25" s="64">
        <f>J19+I25</f>
        <v>6.1111111111110894E-2</v>
      </c>
    </row>
    <row r="26" spans="2:10" s="42" customFormat="1">
      <c r="B26" s="41"/>
      <c r="C26" s="39"/>
      <c r="D26" s="39"/>
      <c r="E26" s="39"/>
      <c r="F26" s="39"/>
      <c r="I26" s="46"/>
      <c r="J26" s="43"/>
    </row>
    <row r="27" spans="2:10" s="42" customFormat="1">
      <c r="B27" s="23"/>
      <c r="C27" s="39"/>
      <c r="D27" s="39"/>
      <c r="E27" s="39"/>
      <c r="F27" s="39"/>
      <c r="I27" s="46"/>
      <c r="J27" s="48"/>
    </row>
    <row r="28" spans="2:10" s="42" customFormat="1">
      <c r="B28" s="65" t="s">
        <v>9</v>
      </c>
      <c r="C28" s="66" t="s">
        <v>0</v>
      </c>
      <c r="D28" s="66"/>
      <c r="E28" s="67" t="s">
        <v>1</v>
      </c>
      <c r="F28" s="66" t="s">
        <v>2</v>
      </c>
      <c r="G28" s="66"/>
      <c r="H28" s="68" t="s">
        <v>8</v>
      </c>
      <c r="I28" s="69" t="s">
        <v>3</v>
      </c>
      <c r="J28" s="70" t="s">
        <v>4</v>
      </c>
    </row>
    <row r="29" spans="2:10" s="15" customFormat="1">
      <c r="B29" s="11">
        <v>36781</v>
      </c>
      <c r="C29" s="6">
        <v>0.38194444444444442</v>
      </c>
      <c r="D29" s="6">
        <v>0.49791666666666662</v>
      </c>
      <c r="E29" s="7">
        <f>F29-D29</f>
        <v>2.9861111111111172E-2</v>
      </c>
      <c r="F29" s="6">
        <v>0.52777777777777779</v>
      </c>
      <c r="G29" s="6">
        <v>0.75902777777777775</v>
      </c>
      <c r="H29" s="21">
        <f>(D29-C29)+(G29-F29)</f>
        <v>0.34722222222222215</v>
      </c>
      <c r="I29" s="18"/>
      <c r="J29" s="19"/>
    </row>
    <row r="30" spans="2:10" s="15" customFormat="1">
      <c r="B30" s="11">
        <v>36782</v>
      </c>
      <c r="C30" s="6">
        <v>0.4152777777777778</v>
      </c>
      <c r="D30" s="49">
        <v>0.49583333333333335</v>
      </c>
      <c r="E30" s="7">
        <f>F30-D30</f>
        <v>7.5694444444444398E-2</v>
      </c>
      <c r="F30" s="6">
        <v>0.57152777777777775</v>
      </c>
      <c r="G30" s="6">
        <v>0.77916666666666667</v>
      </c>
      <c r="H30" s="21">
        <f>(D30-C30)+(G30-F30)</f>
        <v>0.28819444444444448</v>
      </c>
      <c r="I30" s="18"/>
      <c r="J30" s="19"/>
    </row>
    <row r="31" spans="2:10" s="15" customFormat="1">
      <c r="B31" s="11">
        <v>36783</v>
      </c>
      <c r="C31" s="6">
        <v>0.36458333333333331</v>
      </c>
      <c r="D31" s="6">
        <v>0.51597222222222217</v>
      </c>
      <c r="E31" s="7">
        <f>F31-D31</f>
        <v>2.8472222222222232E-2</v>
      </c>
      <c r="F31" s="6">
        <v>0.5444444444444444</v>
      </c>
      <c r="G31" s="6">
        <v>0.7416666666666667</v>
      </c>
      <c r="H31" s="21">
        <f>(D31-C31)+(G31-F31)</f>
        <v>0.34861111111111115</v>
      </c>
      <c r="I31" s="20"/>
      <c r="J31" s="19"/>
    </row>
    <row r="32" spans="2:10" s="15" customFormat="1">
      <c r="B32" s="11">
        <v>36784</v>
      </c>
      <c r="C32" s="6">
        <v>0.37708333333333338</v>
      </c>
      <c r="D32" s="6"/>
      <c r="E32" s="7">
        <v>3.125E-2</v>
      </c>
      <c r="F32" s="6"/>
      <c r="G32" s="6">
        <v>0.75277777777777777</v>
      </c>
      <c r="H32" s="21">
        <f>(D32-C32)+(G32-F32)-E32</f>
        <v>0.34444444444444439</v>
      </c>
      <c r="I32" s="20"/>
      <c r="J32" s="19"/>
    </row>
    <row r="33" spans="2:10" s="15" customFormat="1">
      <c r="B33" s="11">
        <v>36785</v>
      </c>
      <c r="C33" s="6">
        <v>0.39305555555555555</v>
      </c>
      <c r="D33" s="6">
        <v>0.50486111111111109</v>
      </c>
      <c r="E33" s="7">
        <f>F33-D33</f>
        <v>3.1944444444444442E-2</v>
      </c>
      <c r="F33" s="6">
        <v>0.53680555555555554</v>
      </c>
      <c r="G33" s="6">
        <v>0.70763888888888893</v>
      </c>
      <c r="H33" s="21">
        <f>(D33-C33)+(G33-F33)</f>
        <v>0.28263888888888894</v>
      </c>
      <c r="I33" s="22"/>
      <c r="J33" s="19"/>
    </row>
    <row r="34" spans="2:10" s="15" customFormat="1">
      <c r="B34" s="23"/>
      <c r="C34" s="38"/>
      <c r="D34" s="38"/>
      <c r="E34" s="38"/>
      <c r="F34" s="39"/>
      <c r="G34" s="26">
        <v>1.5486111111111109</v>
      </c>
      <c r="H34" s="21">
        <f>SUM(H29:H33)</f>
        <v>1.6111111111111109</v>
      </c>
      <c r="I34" s="28">
        <f>H34-G34</f>
        <v>6.25E-2</v>
      </c>
      <c r="J34" s="64">
        <f>J15+I34</f>
        <v>0.29861111111111072</v>
      </c>
    </row>
    <row r="35" spans="2:10" s="42" customFormat="1">
      <c r="B35" s="23"/>
      <c r="C35" s="39"/>
      <c r="D35" s="39"/>
      <c r="E35" s="39"/>
      <c r="F35" s="39"/>
      <c r="G35" s="39"/>
      <c r="I35" s="46"/>
      <c r="J35" s="43"/>
    </row>
    <row r="36" spans="2:10" s="42" customFormat="1">
      <c r="B36" s="65" t="s">
        <v>9</v>
      </c>
      <c r="C36" s="66" t="s">
        <v>0</v>
      </c>
      <c r="D36" s="66"/>
      <c r="E36" s="67" t="s">
        <v>1</v>
      </c>
      <c r="F36" s="66" t="s">
        <v>2</v>
      </c>
      <c r="G36" s="66"/>
      <c r="H36" s="68" t="s">
        <v>8</v>
      </c>
      <c r="I36" s="69" t="s">
        <v>3</v>
      </c>
      <c r="J36" s="70" t="s">
        <v>4</v>
      </c>
    </row>
    <row r="37" spans="2:10" s="15" customFormat="1">
      <c r="B37" s="11">
        <v>36788</v>
      </c>
      <c r="C37" s="6">
        <v>0.38611111111111113</v>
      </c>
      <c r="D37" s="6">
        <v>0.51180555555555551</v>
      </c>
      <c r="E37" s="7">
        <f>F37-D37</f>
        <v>2.9861111111111116E-2</v>
      </c>
      <c r="F37" s="6">
        <v>0.54166666666666663</v>
      </c>
      <c r="G37" s="6">
        <v>0.76388888888888884</v>
      </c>
      <c r="H37" s="21">
        <f>(D37-C37)+(G37-F37)</f>
        <v>0.3479166666666666</v>
      </c>
      <c r="I37" s="18"/>
      <c r="J37" s="19"/>
    </row>
    <row r="38" spans="2:10" s="15" customFormat="1">
      <c r="B38" s="11">
        <v>36789</v>
      </c>
      <c r="C38" s="6">
        <v>0.40069444444444446</v>
      </c>
      <c r="D38" s="6">
        <v>0.49444444444444446</v>
      </c>
      <c r="E38" s="7">
        <f>F38-D38</f>
        <v>7.3611111111111072E-2</v>
      </c>
      <c r="F38" s="6">
        <v>0.56805555555555554</v>
      </c>
      <c r="G38" s="6">
        <v>0.75902777777777775</v>
      </c>
      <c r="H38" s="21">
        <f>(D38-C38)+(G38-F38)</f>
        <v>0.28472222222222221</v>
      </c>
      <c r="I38" s="18"/>
      <c r="J38" s="19"/>
    </row>
    <row r="39" spans="2:10" s="15" customFormat="1">
      <c r="B39" s="11">
        <v>36790</v>
      </c>
      <c r="C39" s="6">
        <v>0.37638888888888888</v>
      </c>
      <c r="D39" s="6">
        <v>0.50416666666666665</v>
      </c>
      <c r="E39" s="7">
        <f>F39-D39</f>
        <v>3.4027777777777768E-2</v>
      </c>
      <c r="F39" s="6">
        <v>0.53819444444444442</v>
      </c>
      <c r="G39" s="6">
        <v>0.74583333333333324</v>
      </c>
      <c r="H39" s="21">
        <f>(D39-C39)+(G39-F39)</f>
        <v>0.33541666666666659</v>
      </c>
      <c r="I39" s="20"/>
      <c r="J39" s="19"/>
    </row>
    <row r="40" spans="2:10" s="15" customFormat="1">
      <c r="B40" s="11">
        <v>36791</v>
      </c>
      <c r="C40" s="6">
        <v>0.38819444444444445</v>
      </c>
      <c r="D40" s="6">
        <v>0.52430555555555558</v>
      </c>
      <c r="E40" s="7">
        <f>F40-D40</f>
        <v>4.3055555555555514E-2</v>
      </c>
      <c r="F40" s="6">
        <v>0.56736111111111109</v>
      </c>
      <c r="G40" s="6">
        <v>0.75486111111111109</v>
      </c>
      <c r="H40" s="21">
        <f>(D40-C40)+(G40-F40)</f>
        <v>0.32361111111111113</v>
      </c>
      <c r="I40" s="20"/>
      <c r="J40" s="19"/>
    </row>
    <row r="41" spans="2:10" s="15" customFormat="1">
      <c r="B41" s="11">
        <v>36792</v>
      </c>
      <c r="C41" s="6">
        <v>0.3666666666666667</v>
      </c>
      <c r="D41" s="6">
        <v>0.55138888888888882</v>
      </c>
      <c r="E41" s="7">
        <f>F41-D41</f>
        <v>1.8055555555555602E-2</v>
      </c>
      <c r="F41" s="6">
        <v>0.56944444444444442</v>
      </c>
      <c r="G41" s="6">
        <v>0.69166666666666676</v>
      </c>
      <c r="H41" s="21">
        <f>(D41-C41)+(G41-F41)</f>
        <v>0.30694444444444446</v>
      </c>
      <c r="I41" s="22"/>
      <c r="J41" s="19"/>
    </row>
    <row r="42" spans="2:10" s="15" customFormat="1">
      <c r="B42" s="23"/>
      <c r="C42" s="38"/>
      <c r="D42" s="38"/>
      <c r="E42" s="38"/>
      <c r="F42" s="39"/>
      <c r="G42" s="26">
        <v>1.5486111111111109</v>
      </c>
      <c r="H42" s="21">
        <f>SUM(H37:H41)</f>
        <v>1.598611111111111</v>
      </c>
      <c r="I42" s="28">
        <f>H42-G42</f>
        <v>5.0000000000000044E-2</v>
      </c>
      <c r="J42" s="64">
        <f>J34+I42</f>
        <v>0.34861111111111076</v>
      </c>
    </row>
    <row r="43" spans="2:10" s="15" customFormat="1">
      <c r="B43" s="23"/>
      <c r="C43" s="39"/>
      <c r="D43" s="39"/>
      <c r="E43" s="39"/>
      <c r="F43" s="39"/>
      <c r="G43" s="39"/>
      <c r="H43" s="42"/>
      <c r="I43" s="46"/>
      <c r="J43" s="43"/>
    </row>
    <row r="44" spans="2:10" s="42" customFormat="1">
      <c r="B44" s="65" t="s">
        <v>9</v>
      </c>
      <c r="C44" s="66" t="s">
        <v>0</v>
      </c>
      <c r="D44" s="66"/>
      <c r="E44" s="67" t="s">
        <v>1</v>
      </c>
      <c r="F44" s="66" t="s">
        <v>2</v>
      </c>
      <c r="G44" s="66"/>
      <c r="H44" s="68" t="s">
        <v>8</v>
      </c>
      <c r="I44" s="69" t="s">
        <v>3</v>
      </c>
      <c r="J44" s="70" t="s">
        <v>4</v>
      </c>
    </row>
    <row r="45" spans="2:10" s="15" customFormat="1">
      <c r="B45" s="11">
        <v>36795</v>
      </c>
      <c r="C45" s="6">
        <v>0.37361111111111112</v>
      </c>
      <c r="D45" s="6">
        <v>0.53125</v>
      </c>
      <c r="E45" s="7">
        <f>F45-D45</f>
        <v>4.6527777777777835E-2</v>
      </c>
      <c r="F45" s="6">
        <v>0.57777777777777783</v>
      </c>
      <c r="G45" s="6">
        <v>0.79166666666666663</v>
      </c>
      <c r="H45" s="21">
        <f>(D45-C45)+(G45-F45)</f>
        <v>0.37152777777777768</v>
      </c>
      <c r="I45" s="50"/>
      <c r="J45" s="36"/>
    </row>
    <row r="46" spans="2:10" s="15" customFormat="1">
      <c r="B46" s="11">
        <v>36796</v>
      </c>
      <c r="C46" s="6">
        <v>0.37847222222222227</v>
      </c>
      <c r="D46" s="6"/>
      <c r="E46" s="7">
        <v>3.125E-2</v>
      </c>
      <c r="F46" s="6"/>
      <c r="G46" s="6">
        <v>0.8027777777777777</v>
      </c>
      <c r="H46" s="21">
        <f>(D46-C46)+(G46-F46)-E46</f>
        <v>0.39305555555555544</v>
      </c>
      <c r="I46" s="50"/>
      <c r="J46" s="36"/>
    </row>
    <row r="47" spans="2:10" s="15" customFormat="1">
      <c r="B47" s="11">
        <v>36797</v>
      </c>
      <c r="C47" s="6">
        <v>0.39444444444444443</v>
      </c>
      <c r="D47" s="6"/>
      <c r="E47" s="7">
        <v>3.125E-2</v>
      </c>
      <c r="F47" s="6"/>
      <c r="G47" s="6">
        <v>0.7402777777777777</v>
      </c>
      <c r="H47" s="21">
        <f>(D47-C47)+(G47-F47)-E47</f>
        <v>0.31458333333333327</v>
      </c>
      <c r="I47" s="50"/>
      <c r="J47" s="36"/>
    </row>
    <row r="48" spans="2:10" s="15" customFormat="1">
      <c r="B48" s="11">
        <v>36798</v>
      </c>
      <c r="C48" s="6">
        <v>0.39583333333333331</v>
      </c>
      <c r="D48" s="6">
        <v>0.52083333333333337</v>
      </c>
      <c r="E48" s="7">
        <f>F48-D48</f>
        <v>4.513888888888884E-2</v>
      </c>
      <c r="F48" s="6">
        <v>0.56597222222222221</v>
      </c>
      <c r="G48" s="6">
        <v>0.72291666666666676</v>
      </c>
      <c r="H48" s="21">
        <f>(D48-C48)+(G48-F48)</f>
        <v>0.28194444444444461</v>
      </c>
      <c r="I48" s="51"/>
      <c r="J48" s="52"/>
    </row>
    <row r="49" spans="2:10" s="15" customFormat="1">
      <c r="B49" s="11"/>
      <c r="C49" s="38"/>
      <c r="D49" s="38"/>
      <c r="E49" s="38"/>
      <c r="F49" s="39"/>
      <c r="G49" s="26">
        <v>1.2388888888888889</v>
      </c>
      <c r="H49" s="21">
        <f>SUM(H44:H48)</f>
        <v>1.3611111111111109</v>
      </c>
      <c r="I49" s="53">
        <f>H49-G49</f>
        <v>0.12222222222222201</v>
      </c>
      <c r="J49" s="63">
        <f>J42+I49</f>
        <v>0.47083333333333277</v>
      </c>
    </row>
    <row r="50" spans="2:10" s="15" customFormat="1">
      <c r="B50" s="54"/>
      <c r="C50" s="39"/>
      <c r="D50" s="39"/>
      <c r="E50" s="39"/>
      <c r="F50" s="39"/>
      <c r="G50" s="39"/>
      <c r="H50" s="42"/>
      <c r="I50" s="46"/>
      <c r="J50" s="55"/>
    </row>
    <row r="51" spans="2:10" s="42" customFormat="1">
      <c r="B51" s="65" t="s">
        <v>9</v>
      </c>
      <c r="C51" s="66" t="s">
        <v>0</v>
      </c>
      <c r="D51" s="66"/>
      <c r="E51" s="67" t="s">
        <v>1</v>
      </c>
      <c r="F51" s="66" t="s">
        <v>2</v>
      </c>
      <c r="G51" s="66"/>
      <c r="H51" s="68" t="s">
        <v>8</v>
      </c>
      <c r="I51" s="69" t="s">
        <v>3</v>
      </c>
      <c r="J51" s="70" t="s">
        <v>4</v>
      </c>
    </row>
    <row r="52" spans="2:10" s="15" customFormat="1">
      <c r="B52" s="11">
        <v>39416</v>
      </c>
      <c r="C52" s="6">
        <v>0.375</v>
      </c>
      <c r="D52" s="6"/>
      <c r="E52" s="7">
        <v>3.125E-2</v>
      </c>
      <c r="F52" s="6"/>
      <c r="G52" s="6">
        <v>0.71597222222222223</v>
      </c>
      <c r="H52" s="21">
        <f>(D52-C52)+(G52-F52)-E52</f>
        <v>0.30972222222222223</v>
      </c>
      <c r="I52" s="56"/>
      <c r="J52" s="57"/>
    </row>
    <row r="53" spans="2:10" s="15" customFormat="1">
      <c r="B53" s="58"/>
      <c r="C53" s="38"/>
      <c r="D53" s="38"/>
      <c r="E53" s="38"/>
      <c r="F53" s="39"/>
      <c r="G53" s="26">
        <v>0.30972222222222223</v>
      </c>
      <c r="H53" s="21">
        <f>SUM(H51:H52)</f>
        <v>0.30972222222222223</v>
      </c>
      <c r="I53" s="45">
        <f>H53-G53</f>
        <v>0</v>
      </c>
      <c r="J53" s="63">
        <f>J49+I53</f>
        <v>0.47083333333333277</v>
      </c>
    </row>
    <row r="54" spans="2:10" s="15" customFormat="1">
      <c r="B54" s="54"/>
      <c r="C54" s="39"/>
      <c r="D54" s="39"/>
      <c r="E54" s="39"/>
      <c r="F54" s="39"/>
      <c r="G54" s="39"/>
      <c r="H54" s="42"/>
      <c r="I54" s="46"/>
      <c r="J54" s="43"/>
    </row>
    <row r="55" spans="2:10" s="42" customFormat="1">
      <c r="B55" s="65" t="s">
        <v>9</v>
      </c>
      <c r="C55" s="66" t="s">
        <v>0</v>
      </c>
      <c r="D55" s="66"/>
      <c r="E55" s="67" t="s">
        <v>1</v>
      </c>
      <c r="F55" s="66" t="s">
        <v>2</v>
      </c>
      <c r="G55" s="66"/>
      <c r="H55" s="68" t="s">
        <v>8</v>
      </c>
      <c r="I55" s="69" t="s">
        <v>3</v>
      </c>
      <c r="J55" s="70" t="s">
        <v>4</v>
      </c>
    </row>
    <row r="56" spans="2:10" s="15" customFormat="1">
      <c r="B56" s="59">
        <v>36802</v>
      </c>
      <c r="C56" s="60">
        <v>0.40902777777777777</v>
      </c>
      <c r="D56" s="60">
        <v>0.51736111111111105</v>
      </c>
      <c r="E56" s="7">
        <f>F56-D56</f>
        <v>3.6111111111111205E-2</v>
      </c>
      <c r="F56" s="60">
        <v>0.55347222222222225</v>
      </c>
      <c r="G56" s="60">
        <v>0.7006944444444444</v>
      </c>
      <c r="H56" s="21">
        <f>(D56-C56)+(G56-F56)</f>
        <v>0.25555555555555542</v>
      </c>
      <c r="I56" s="56"/>
      <c r="J56" s="36"/>
    </row>
    <row r="57" spans="2:10" s="15" customFormat="1">
      <c r="B57" s="59">
        <v>36803</v>
      </c>
      <c r="C57" s="60">
        <v>0.40763888888888888</v>
      </c>
      <c r="D57" s="60">
        <v>0.51180555555555551</v>
      </c>
      <c r="E57" s="7">
        <f>F57-D57</f>
        <v>2.430555555555558E-2</v>
      </c>
      <c r="F57" s="60">
        <v>0.53611111111111109</v>
      </c>
      <c r="G57" s="60">
        <v>0.7416666666666667</v>
      </c>
      <c r="H57" s="21">
        <f>(D57-C57)+(G57-F57)</f>
        <v>0.30972222222222223</v>
      </c>
      <c r="I57" s="56"/>
      <c r="J57" s="36"/>
    </row>
    <row r="58" spans="2:10" s="15" customFormat="1">
      <c r="B58" s="59">
        <v>36804</v>
      </c>
      <c r="C58" s="60">
        <v>0.37638888888888888</v>
      </c>
      <c r="D58" s="60">
        <v>0.50208333333333333</v>
      </c>
      <c r="E58" s="7">
        <f>F58-D58</f>
        <v>3.3333333333333326E-2</v>
      </c>
      <c r="F58" s="60">
        <v>0.53541666666666665</v>
      </c>
      <c r="G58" s="60">
        <v>0.74513888888888891</v>
      </c>
      <c r="H58" s="21">
        <f>(D58-C58)+(G58-F58)</f>
        <v>0.3354166666666667</v>
      </c>
      <c r="I58" s="56"/>
      <c r="J58" s="36"/>
    </row>
    <row r="59" spans="2:10" s="15" customFormat="1">
      <c r="B59" s="59">
        <v>36805</v>
      </c>
      <c r="C59" s="60">
        <v>0.38611111111111113</v>
      </c>
      <c r="D59" s="60">
        <v>0.52361111111111114</v>
      </c>
      <c r="E59" s="7">
        <f>F59-D59</f>
        <v>5.6249999999999911E-2</v>
      </c>
      <c r="F59" s="60">
        <v>0.57986111111111105</v>
      </c>
      <c r="G59" s="60">
        <v>0.75347222222222221</v>
      </c>
      <c r="H59" s="21">
        <f>(D59-C59)+(G59-F59)</f>
        <v>0.31111111111111117</v>
      </c>
      <c r="I59" s="61"/>
      <c r="J59" s="36"/>
    </row>
    <row r="60" spans="2:10" s="15" customFormat="1">
      <c r="B60" s="59">
        <v>36806</v>
      </c>
      <c r="C60" s="60">
        <v>0.37847222222222227</v>
      </c>
      <c r="D60" s="60">
        <v>0.50416666666666665</v>
      </c>
      <c r="E60" s="7">
        <f>F60-D60</f>
        <v>3.0555555555555558E-2</v>
      </c>
      <c r="F60" s="60">
        <v>0.53472222222222221</v>
      </c>
      <c r="G60" s="60">
        <v>0.77430555555555547</v>
      </c>
      <c r="H60" s="21">
        <f>(D60-C60)+(G60-F60)</f>
        <v>0.36527777777777765</v>
      </c>
      <c r="I60" s="61"/>
      <c r="J60" s="36"/>
    </row>
    <row r="61" spans="2:10" s="15" customFormat="1">
      <c r="B61" s="58"/>
      <c r="C61" s="38"/>
      <c r="D61" s="38"/>
      <c r="E61" s="38"/>
      <c r="F61" s="39"/>
      <c r="G61" s="26">
        <v>1.5486111111111109</v>
      </c>
      <c r="H61" s="21">
        <f>SUM(H55:H60)</f>
        <v>1.5770833333333332</v>
      </c>
      <c r="I61" s="53">
        <f>H61-G61</f>
        <v>2.8472222222222232E-2</v>
      </c>
      <c r="J61" s="63">
        <f>J53+I61</f>
        <v>0.499305555555555</v>
      </c>
    </row>
    <row r="62" spans="2:10" s="15" customFormat="1">
      <c r="B62" s="54"/>
      <c r="C62" s="39"/>
      <c r="D62" s="39"/>
      <c r="E62" s="39"/>
      <c r="F62" s="39"/>
      <c r="G62" s="39"/>
      <c r="H62" s="42"/>
      <c r="I62" s="46"/>
      <c r="J62" s="43"/>
    </row>
    <row r="63" spans="2:10" s="42" customFormat="1">
      <c r="B63" s="65" t="s">
        <v>9</v>
      </c>
      <c r="C63" s="66" t="s">
        <v>0</v>
      </c>
      <c r="D63" s="66"/>
      <c r="E63" s="67" t="s">
        <v>1</v>
      </c>
      <c r="F63" s="66" t="s">
        <v>2</v>
      </c>
      <c r="G63" s="66"/>
      <c r="H63" s="68" t="s">
        <v>8</v>
      </c>
      <c r="I63" s="69" t="s">
        <v>3</v>
      </c>
      <c r="J63" s="70" t="s">
        <v>4</v>
      </c>
    </row>
    <row r="64" spans="2:10" s="15" customFormat="1">
      <c r="B64" s="59">
        <v>36809</v>
      </c>
      <c r="C64" s="60">
        <v>0.4069444444444445</v>
      </c>
      <c r="D64" s="60"/>
      <c r="E64" s="16">
        <v>3.125E-2</v>
      </c>
      <c r="F64" s="60"/>
      <c r="G64" s="60">
        <v>0.76249999999999996</v>
      </c>
      <c r="H64" s="21">
        <f>(D64-C64)+(G64-F64)-E64</f>
        <v>0.32430555555555546</v>
      </c>
      <c r="I64" s="44"/>
      <c r="J64" s="36"/>
    </row>
    <row r="65" spans="2:10" s="15" customFormat="1">
      <c r="B65" s="59">
        <v>36810</v>
      </c>
      <c r="C65" s="60">
        <v>0.40902777777777777</v>
      </c>
      <c r="D65" s="60">
        <v>0.50902777777777775</v>
      </c>
      <c r="E65" s="16">
        <f>F65-D65</f>
        <v>3.6805555555555536E-2</v>
      </c>
      <c r="F65" s="60">
        <v>0.54583333333333328</v>
      </c>
      <c r="G65" s="60">
        <v>0.77916666666666667</v>
      </c>
      <c r="H65" s="21">
        <f>(D65-C65)+(G65-F65)</f>
        <v>0.33333333333333337</v>
      </c>
      <c r="I65" s="44"/>
      <c r="J65" s="36"/>
    </row>
    <row r="66" spans="2:10" s="15" customFormat="1">
      <c r="B66" s="59">
        <v>36811</v>
      </c>
      <c r="C66" s="60">
        <v>0.39583333333333331</v>
      </c>
      <c r="D66" s="60">
        <v>0.50972222222222219</v>
      </c>
      <c r="E66" s="16">
        <f>F66-D66</f>
        <v>7.2222222222222299E-2</v>
      </c>
      <c r="F66" s="60">
        <v>0.58194444444444449</v>
      </c>
      <c r="G66" s="60">
        <v>0.7416666666666667</v>
      </c>
      <c r="H66" s="21">
        <f>(D66-C66)+(G66-F66)</f>
        <v>0.27361111111111108</v>
      </c>
      <c r="I66" s="44"/>
      <c r="J66" s="36"/>
    </row>
    <row r="67" spans="2:10" s="15" customFormat="1">
      <c r="B67" s="59">
        <v>36812</v>
      </c>
      <c r="C67" s="60">
        <v>0.39374999999999999</v>
      </c>
      <c r="D67" s="60">
        <v>0.52222222222222225</v>
      </c>
      <c r="E67" s="16">
        <f>F67-D67</f>
        <v>3.4027777777777768E-2</v>
      </c>
      <c r="F67" s="60">
        <v>0.55625000000000002</v>
      </c>
      <c r="G67" s="60">
        <v>0.74652777777777779</v>
      </c>
      <c r="H67" s="21">
        <f>(D67-C67)+(G67-F67)</f>
        <v>0.31875000000000003</v>
      </c>
      <c r="I67" s="62"/>
      <c r="J67" s="36"/>
    </row>
    <row r="68" spans="2:10" s="15" customFormat="1">
      <c r="B68" s="59">
        <v>36813</v>
      </c>
      <c r="C68" s="60">
        <v>0.38472222222222219</v>
      </c>
      <c r="D68" s="60">
        <v>0.5131944444444444</v>
      </c>
      <c r="E68" s="16">
        <f>F68-D68</f>
        <v>2.083333333333337E-2</v>
      </c>
      <c r="F68" s="60">
        <v>0.53402777777777777</v>
      </c>
      <c r="G68" s="60">
        <v>0.72013888888888899</v>
      </c>
      <c r="H68" s="21">
        <f>(D68-C68)+(G68-F68)</f>
        <v>0.31458333333333344</v>
      </c>
      <c r="I68" s="62"/>
      <c r="J68" s="36"/>
    </row>
    <row r="69" spans="2:10" s="15" customFormat="1">
      <c r="B69" s="58"/>
      <c r="C69" s="38"/>
      <c r="D69" s="38"/>
      <c r="E69" s="38"/>
      <c r="F69" s="39"/>
      <c r="G69" s="26">
        <v>1.5486111111111109</v>
      </c>
      <c r="H69" s="27">
        <f>SUM(H63:H68)</f>
        <v>1.5645833333333334</v>
      </c>
      <c r="I69" s="45">
        <f>H69-G69</f>
        <v>1.5972222222222499E-2</v>
      </c>
      <c r="J69" s="63">
        <f>J61+I69</f>
        <v>0.5152777777777775</v>
      </c>
    </row>
    <row r="70" spans="2:10" s="15" customFormat="1">
      <c r="B70" s="54"/>
      <c r="C70" s="39"/>
      <c r="D70" s="39"/>
      <c r="E70" s="39"/>
      <c r="F70" s="39"/>
      <c r="G70" s="39"/>
      <c r="H70" s="42"/>
      <c r="I70" s="46"/>
      <c r="J70" s="43"/>
    </row>
    <row r="71" spans="2:10" s="42" customFormat="1">
      <c r="B71" s="65" t="s">
        <v>9</v>
      </c>
      <c r="C71" s="66" t="s">
        <v>0</v>
      </c>
      <c r="D71" s="66"/>
      <c r="E71" s="67" t="s">
        <v>1</v>
      </c>
      <c r="F71" s="66" t="s">
        <v>2</v>
      </c>
      <c r="G71" s="66"/>
      <c r="H71" s="68" t="s">
        <v>8</v>
      </c>
      <c r="I71" s="69" t="s">
        <v>3</v>
      </c>
      <c r="J71" s="70" t="s">
        <v>4</v>
      </c>
    </row>
    <row r="72" spans="2:10" s="15" customFormat="1">
      <c r="B72" s="59">
        <v>36816</v>
      </c>
      <c r="C72" s="60">
        <v>0.37916666666666665</v>
      </c>
      <c r="D72" s="60">
        <v>0.52152777777777781</v>
      </c>
      <c r="E72" s="16">
        <v>3.125E-2</v>
      </c>
      <c r="F72" s="60">
        <v>0.57013888888888886</v>
      </c>
      <c r="G72" s="60">
        <v>0.74513888888888891</v>
      </c>
      <c r="H72" s="21">
        <f>(D72-C72)+(G72-F72)</f>
        <v>0.3173611111111112</v>
      </c>
      <c r="I72" s="44"/>
      <c r="J72" s="36"/>
    </row>
    <row r="73" spans="2:10" s="15" customFormat="1">
      <c r="B73" s="59">
        <v>36817</v>
      </c>
      <c r="C73" s="60">
        <v>0.4548611111111111</v>
      </c>
      <c r="D73" s="60">
        <v>0.51527777777777783</v>
      </c>
      <c r="E73" s="16">
        <v>7.2916666666666699E-2</v>
      </c>
      <c r="F73" s="60">
        <v>0.5625</v>
      </c>
      <c r="G73" s="60">
        <v>0.72916666666666663</v>
      </c>
      <c r="H73" s="21">
        <f>(D73-C73)+(G73-F73)</f>
        <v>0.22708333333333336</v>
      </c>
      <c r="I73" s="44"/>
      <c r="J73" s="36"/>
    </row>
    <row r="74" spans="2:10" s="15" customFormat="1">
      <c r="B74" s="59">
        <v>36818</v>
      </c>
      <c r="C74" s="60"/>
      <c r="D74" s="60"/>
      <c r="E74" s="16">
        <v>0.114583333333333</v>
      </c>
      <c r="F74" s="60"/>
      <c r="G74" s="60"/>
      <c r="H74" s="21">
        <f>(D74-C74)+(G74-F74)</f>
        <v>0</v>
      </c>
      <c r="I74" s="44"/>
      <c r="J74" s="36"/>
    </row>
    <row r="75" spans="2:10" s="15" customFormat="1">
      <c r="B75" s="59">
        <v>36819</v>
      </c>
      <c r="C75" s="60"/>
      <c r="D75" s="60"/>
      <c r="E75" s="16">
        <v>0.15625</v>
      </c>
      <c r="F75" s="60"/>
      <c r="G75" s="60"/>
      <c r="H75" s="21">
        <f>(D75-C75)+(G75-F75)</f>
        <v>0</v>
      </c>
      <c r="I75" s="62"/>
      <c r="J75" s="36"/>
    </row>
    <row r="76" spans="2:10" s="15" customFormat="1">
      <c r="B76" s="59">
        <v>36820</v>
      </c>
      <c r="C76" s="60"/>
      <c r="D76" s="60"/>
      <c r="E76" s="16">
        <v>0.19791666666666699</v>
      </c>
      <c r="F76" s="60"/>
      <c r="G76" s="60"/>
      <c r="H76" s="21">
        <f>(D76-C76)+(G76-F76)</f>
        <v>0</v>
      </c>
      <c r="I76" s="62"/>
      <c r="J76" s="36"/>
    </row>
    <row r="77" spans="2:10" s="15" customFormat="1">
      <c r="B77" s="58"/>
      <c r="C77" s="38"/>
      <c r="D77" s="38"/>
      <c r="E77" s="38"/>
      <c r="F77" s="39"/>
      <c r="G77" s="26">
        <v>1.5486111111111109</v>
      </c>
      <c r="H77" s="27">
        <f>SUM(H71:H76)</f>
        <v>0.54444444444444451</v>
      </c>
      <c r="I77" s="45">
        <f>H77-G77</f>
        <v>-1.0041666666666664</v>
      </c>
      <c r="J77" s="63">
        <f>J69+I77</f>
        <v>-0.48888888888888893</v>
      </c>
    </row>
    <row r="78" spans="2:10" s="15" customFormat="1">
      <c r="B78" s="54"/>
      <c r="C78" s="39"/>
      <c r="D78" s="39"/>
      <c r="E78" s="39"/>
      <c r="F78" s="39"/>
      <c r="G78" s="39"/>
      <c r="H78" s="42"/>
      <c r="I78" s="46"/>
      <c r="J78" s="43"/>
    </row>
    <row r="79" spans="2:10" s="42" customFormat="1">
      <c r="B79" s="65" t="s">
        <v>9</v>
      </c>
      <c r="C79" s="66" t="s">
        <v>0</v>
      </c>
      <c r="D79" s="66"/>
      <c r="E79" s="67" t="s">
        <v>1</v>
      </c>
      <c r="F79" s="66" t="s">
        <v>2</v>
      </c>
      <c r="G79" s="66"/>
      <c r="H79" s="68" t="s">
        <v>8</v>
      </c>
      <c r="I79" s="69" t="s">
        <v>3</v>
      </c>
      <c r="J79" s="70" t="s">
        <v>4</v>
      </c>
    </row>
    <row r="80" spans="2:10" s="15" customFormat="1">
      <c r="B80" s="59">
        <v>36823</v>
      </c>
      <c r="C80" s="60"/>
      <c r="D80" s="60"/>
      <c r="E80" s="16"/>
      <c r="F80" s="60"/>
      <c r="G80" s="60"/>
      <c r="H80" s="21">
        <f>(D80-C80)+(G80-F80)</f>
        <v>0</v>
      </c>
      <c r="I80" s="44"/>
      <c r="J80" s="36"/>
    </row>
    <row r="81" spans="2:10" s="15" customFormat="1">
      <c r="B81" s="59">
        <v>36824</v>
      </c>
      <c r="C81" s="60"/>
      <c r="D81" s="60"/>
      <c r="E81" s="16"/>
      <c r="F81" s="60"/>
      <c r="G81" s="60"/>
      <c r="H81" s="21">
        <f>(D81-C81)+(G81-F81)</f>
        <v>0</v>
      </c>
      <c r="I81" s="44"/>
      <c r="J81" s="36"/>
    </row>
    <row r="82" spans="2:10" s="15" customFormat="1">
      <c r="B82" s="59">
        <v>36825</v>
      </c>
      <c r="C82" s="60"/>
      <c r="D82" s="60"/>
      <c r="E82" s="16"/>
      <c r="F82" s="60"/>
      <c r="G82" s="60"/>
      <c r="H82" s="21">
        <f>(D82-C82)+(G82-F82)</f>
        <v>0</v>
      </c>
      <c r="I82" s="44"/>
      <c r="J82" s="36"/>
    </row>
    <row r="83" spans="2:10" s="15" customFormat="1">
      <c r="B83" s="59">
        <v>36826</v>
      </c>
      <c r="C83" s="60"/>
      <c r="D83" s="60"/>
      <c r="E83" s="16"/>
      <c r="F83" s="60"/>
      <c r="G83" s="60"/>
      <c r="H83" s="21">
        <f>(D83-C83)+(G83-F83)</f>
        <v>0</v>
      </c>
      <c r="I83" s="62"/>
      <c r="J83" s="36"/>
    </row>
    <row r="84" spans="2:10" s="15" customFormat="1">
      <c r="B84" s="59">
        <v>36827</v>
      </c>
      <c r="C84" s="60"/>
      <c r="D84" s="60"/>
      <c r="E84" s="16"/>
      <c r="F84" s="60"/>
      <c r="G84" s="60"/>
      <c r="H84" s="21">
        <f>(D84-C84)+(G84-F84)</f>
        <v>0</v>
      </c>
      <c r="I84" s="62"/>
      <c r="J84" s="36"/>
    </row>
    <row r="85" spans="2:10" s="15" customFormat="1">
      <c r="B85" s="58"/>
      <c r="C85" s="38"/>
      <c r="D85" s="38"/>
      <c r="E85" s="38"/>
      <c r="F85" s="39"/>
      <c r="G85" s="26">
        <v>1.5486111111111109</v>
      </c>
      <c r="H85" s="27">
        <f>SUM(H79:H84)</f>
        <v>0</v>
      </c>
      <c r="I85" s="45">
        <f>H85-G85</f>
        <v>-1.5486111111111109</v>
      </c>
      <c r="J85" s="63">
        <f>J77+I85</f>
        <v>-2.0374999999999996</v>
      </c>
    </row>
    <row r="86" spans="2:10" s="15" customFormat="1">
      <c r="B86" s="34"/>
      <c r="C86" s="38"/>
      <c r="D86" s="38"/>
      <c r="E86" s="38"/>
      <c r="F86" s="38"/>
      <c r="G86" s="38"/>
      <c r="I86" s="35"/>
      <c r="J86" s="43"/>
    </row>
    <row r="87" spans="2:10" s="42" customFormat="1">
      <c r="B87" s="65" t="s">
        <v>9</v>
      </c>
      <c r="C87" s="66" t="s">
        <v>0</v>
      </c>
      <c r="D87" s="66"/>
      <c r="E87" s="67" t="s">
        <v>1</v>
      </c>
      <c r="F87" s="66" t="s">
        <v>2</v>
      </c>
      <c r="G87" s="66"/>
      <c r="H87" s="68" t="s">
        <v>8</v>
      </c>
      <c r="I87" s="69" t="s">
        <v>3</v>
      </c>
      <c r="J87" s="70" t="s">
        <v>4</v>
      </c>
    </row>
    <row r="88" spans="2:10" s="15" customFormat="1">
      <c r="B88" s="59"/>
      <c r="C88" s="60"/>
      <c r="D88" s="60"/>
      <c r="E88" s="16"/>
      <c r="F88" s="60"/>
      <c r="G88" s="60"/>
      <c r="H88" s="21">
        <f>(D88-C88)+(G88-F88)</f>
        <v>0</v>
      </c>
      <c r="I88" s="44"/>
      <c r="J88" s="36"/>
    </row>
    <row r="89" spans="2:10" s="15" customFormat="1">
      <c r="B89" s="59"/>
      <c r="C89" s="60"/>
      <c r="D89" s="60"/>
      <c r="E89" s="16"/>
      <c r="F89" s="60"/>
      <c r="G89" s="60"/>
      <c r="H89" s="21">
        <f>(D89-C89)+(G89-F89)</f>
        <v>0</v>
      </c>
      <c r="I89" s="44"/>
      <c r="J89" s="36"/>
    </row>
    <row r="90" spans="2:10" s="15" customFormat="1">
      <c r="B90" s="59"/>
      <c r="C90" s="60"/>
      <c r="D90" s="60"/>
      <c r="E90" s="16"/>
      <c r="F90" s="60"/>
      <c r="G90" s="60"/>
      <c r="H90" s="21">
        <f>(D90-C90)+(G90-F90)</f>
        <v>0</v>
      </c>
      <c r="I90" s="44"/>
      <c r="J90" s="36"/>
    </row>
    <row r="91" spans="2:10" s="15" customFormat="1">
      <c r="B91" s="59"/>
      <c r="C91" s="60"/>
      <c r="D91" s="60"/>
      <c r="E91" s="16"/>
      <c r="F91" s="60"/>
      <c r="G91" s="60"/>
      <c r="H91" s="21">
        <f>(D91-C91)+(G91-F91)</f>
        <v>0</v>
      </c>
      <c r="I91" s="62"/>
      <c r="J91" s="36"/>
    </row>
    <row r="92" spans="2:10" s="15" customFormat="1">
      <c r="B92" s="59"/>
      <c r="C92" s="60"/>
      <c r="D92" s="60"/>
      <c r="E92" s="16"/>
      <c r="F92" s="60"/>
      <c r="G92" s="60"/>
      <c r="H92" s="21">
        <f>(D92-C92)+(G92-F92)</f>
        <v>0</v>
      </c>
      <c r="I92" s="62"/>
      <c r="J92" s="36"/>
    </row>
    <row r="93" spans="2:10" s="15" customFormat="1">
      <c r="B93" s="58"/>
      <c r="C93" s="38"/>
      <c r="D93" s="38"/>
      <c r="E93" s="38"/>
      <c r="F93" s="39"/>
      <c r="G93" s="26">
        <v>1.5486111111111109</v>
      </c>
      <c r="H93" s="21">
        <f>SUM(H87:H92)</f>
        <v>0</v>
      </c>
      <c r="I93" s="45">
        <f>H93-G93</f>
        <v>-1.5486111111111109</v>
      </c>
      <c r="J93" s="63">
        <f>J85+I93</f>
        <v>-3.5861111111111104</v>
      </c>
    </row>
    <row r="94" spans="2:10">
      <c r="B94" s="12"/>
      <c r="C94" s="4"/>
      <c r="D94" s="4"/>
      <c r="E94" s="4"/>
      <c r="F94" s="4"/>
      <c r="G94" s="4"/>
      <c r="H94" s="5"/>
      <c r="I94" s="14"/>
    </row>
  </sheetData>
  <phoneticPr fontId="0"/>
  <pageMargins left="0.78740157499999996" right="0.78740157499999996" top="0.39" bottom="0.4" header="0.2" footer="0.2"/>
  <pageSetup paperSize="9" orientation="portrait" horizontalDpi="4294967292" verticalDpi="4294967292" r:id="rId1"/>
  <headerFooter alignWithMargins="0">
    <oddHeader>&amp;CHoraires C. Chenuaud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R1691"/>
  <sheetViews>
    <sheetView tabSelected="1" zoomScale="150" zoomScaleNormal="150" workbookViewId="0">
      <pane xSplit="6" ySplit="4" topLeftCell="H38" activePane="bottomRight" state="frozenSplit"/>
      <selection pane="topRight" activeCell="B1" sqref="B1"/>
      <selection pane="bottomLeft" activeCell="A2" sqref="A2"/>
      <selection pane="bottomRight" activeCell="Q28" sqref="Q28"/>
    </sheetView>
  </sheetViews>
  <sheetFormatPr baseColWidth="10" defaultColWidth="16.28515625" defaultRowHeight="12" outlineLevelRow="1"/>
  <cols>
    <col min="1" max="1" width="2.7109375" style="78" bestFit="1" customWidth="1"/>
    <col min="2" max="2" width="21.140625" style="75" customWidth="1"/>
    <col min="3" max="3" width="5.42578125" style="110" customWidth="1"/>
    <col min="4" max="4" width="5.28515625" style="110" bestFit="1" customWidth="1"/>
    <col min="5" max="5" width="6" style="95" customWidth="1"/>
    <col min="6" max="6" width="11.42578125" style="110" customWidth="1"/>
    <col min="7" max="7" width="9.42578125" style="102" customWidth="1"/>
    <col min="8" max="8" width="7.42578125" style="102" customWidth="1"/>
    <col min="9" max="9" width="8.140625" style="102" customWidth="1"/>
    <col min="10" max="10" width="7.28515625" style="102" customWidth="1"/>
    <col min="11" max="11" width="7.85546875" style="102" customWidth="1"/>
    <col min="12" max="12" width="7.140625" style="102" customWidth="1"/>
    <col min="13" max="13" width="8.42578125" style="102" customWidth="1"/>
    <col min="14" max="14" width="9.5703125" style="102" customWidth="1"/>
    <col min="15" max="15" width="7.140625" style="72" bestFit="1" customWidth="1"/>
    <col min="16" max="16" width="19.28515625" style="78" customWidth="1"/>
    <col min="17" max="17" width="16.7109375" style="78" customWidth="1"/>
    <col min="18" max="18" width="20.28515625" style="78" customWidth="1"/>
    <col min="19" max="16384" width="16.28515625" style="78"/>
  </cols>
  <sheetData>
    <row r="1" spans="1:18" ht="36" outlineLevel="1">
      <c r="G1" s="210" t="s">
        <v>56</v>
      </c>
      <c r="H1" s="211" t="s">
        <v>57</v>
      </c>
      <c r="I1" s="211" t="s">
        <v>58</v>
      </c>
      <c r="J1" s="211" t="s">
        <v>59</v>
      </c>
      <c r="O1" s="261" t="s">
        <v>112</v>
      </c>
      <c r="P1" s="261"/>
      <c r="Q1" s="261"/>
    </row>
    <row r="2" spans="1:18" outlineLevel="1">
      <c r="G2" s="212">
        <v>13.18</v>
      </c>
      <c r="H2" s="213">
        <f>$G$2*1.1</f>
        <v>14.498000000000001</v>
      </c>
      <c r="I2" s="213">
        <f>$G$2*1.25</f>
        <v>16.475000000000001</v>
      </c>
      <c r="J2" s="213">
        <f>$G$2*1.5</f>
        <v>19.77</v>
      </c>
      <c r="O2" s="261"/>
      <c r="P2" s="261"/>
      <c r="Q2" s="261"/>
    </row>
    <row r="3" spans="1:18" outlineLevel="1">
      <c r="O3" s="261"/>
      <c r="P3" s="261"/>
      <c r="Q3" s="261"/>
    </row>
    <row r="4" spans="1:18" ht="60">
      <c r="A4" s="111" t="s">
        <v>23</v>
      </c>
      <c r="B4" s="73" t="s">
        <v>5</v>
      </c>
      <c r="C4" s="120" t="s">
        <v>16</v>
      </c>
      <c r="D4" s="120" t="s">
        <v>17</v>
      </c>
      <c r="E4" s="112" t="s">
        <v>7</v>
      </c>
      <c r="F4" s="123" t="s">
        <v>6</v>
      </c>
      <c r="G4" s="223" t="s">
        <v>60</v>
      </c>
      <c r="H4" s="223" t="s">
        <v>61</v>
      </c>
      <c r="I4" s="224" t="s">
        <v>62</v>
      </c>
      <c r="J4" s="223" t="s">
        <v>61</v>
      </c>
      <c r="K4" s="224" t="s">
        <v>63</v>
      </c>
      <c r="L4" s="223" t="s">
        <v>61</v>
      </c>
      <c r="M4" s="214" t="s">
        <v>64</v>
      </c>
      <c r="N4" s="214" t="s">
        <v>109</v>
      </c>
      <c r="O4" s="78"/>
      <c r="P4" s="78" t="s">
        <v>122</v>
      </c>
    </row>
    <row r="5" spans="1:18" s="79" customFormat="1" ht="12.75">
      <c r="A5" s="79">
        <v>1</v>
      </c>
      <c r="B5" s="74">
        <v>40543</v>
      </c>
      <c r="C5" s="125" t="s">
        <v>13</v>
      </c>
      <c r="D5" s="183"/>
      <c r="E5" s="183"/>
      <c r="F5" s="125"/>
      <c r="G5" s="206"/>
      <c r="H5" s="206"/>
      <c r="I5" s="206"/>
      <c r="J5" s="206"/>
      <c r="K5" s="206"/>
      <c r="L5" s="206"/>
      <c r="M5" s="206"/>
      <c r="N5" s="206"/>
      <c r="O5" s="209" t="b">
        <f>COUNTIF(feries,$B5)=1</f>
        <v>1</v>
      </c>
      <c r="Q5" s="245" t="s">
        <v>116</v>
      </c>
      <c r="R5" s="245" t="s">
        <v>117</v>
      </c>
    </row>
    <row r="6" spans="1:18" s="79" customFormat="1" ht="12.75">
      <c r="B6" s="74">
        <f>B5+1</f>
        <v>40544</v>
      </c>
      <c r="C6" s="125" t="s">
        <v>13</v>
      </c>
      <c r="D6" s="183"/>
      <c r="E6" s="183"/>
      <c r="F6" s="125"/>
      <c r="G6" s="206"/>
      <c r="H6" s="206"/>
      <c r="I6" s="206"/>
      <c r="J6" s="206"/>
      <c r="K6" s="206"/>
      <c r="L6" s="206"/>
      <c r="M6" s="206"/>
      <c r="N6" s="206"/>
      <c r="O6" s="209"/>
      <c r="P6" s="80" t="s">
        <v>113</v>
      </c>
      <c r="Q6" s="243">
        <v>1</v>
      </c>
    </row>
    <row r="7" spans="1:18" s="79" customFormat="1">
      <c r="B7" s="74">
        <f t="shared" ref="B7:B79" si="0">B6+1</f>
        <v>40545</v>
      </c>
      <c r="C7" s="125" t="s">
        <v>13</v>
      </c>
      <c r="D7" s="183"/>
      <c r="E7" s="183"/>
      <c r="F7" s="125"/>
      <c r="G7" s="206"/>
      <c r="H7" s="206"/>
      <c r="I7" s="206"/>
      <c r="J7" s="206"/>
      <c r="K7" s="206"/>
      <c r="L7" s="206"/>
      <c r="M7" s="206"/>
      <c r="N7" s="206"/>
      <c r="P7" s="82" t="s">
        <v>114</v>
      </c>
      <c r="Q7" s="81">
        <v>4.1666666666666664E-2</v>
      </c>
      <c r="R7" s="244">
        <f>Q7</f>
        <v>4.1666666666666664E-2</v>
      </c>
    </row>
    <row r="8" spans="1:18" s="79" customFormat="1" ht="12.75">
      <c r="B8" s="74">
        <f t="shared" si="0"/>
        <v>40546</v>
      </c>
      <c r="C8" s="125" t="s">
        <v>13</v>
      </c>
      <c r="D8" s="183"/>
      <c r="E8" s="183"/>
      <c r="F8" s="125"/>
      <c r="G8" s="206"/>
      <c r="H8" s="206"/>
      <c r="I8" s="206"/>
      <c r="J8" s="206"/>
      <c r="K8" s="206"/>
      <c r="L8" s="206"/>
      <c r="M8" s="206"/>
      <c r="N8" s="206"/>
      <c r="O8" s="205"/>
      <c r="P8" s="202" t="s">
        <v>115</v>
      </c>
      <c r="Q8" s="81">
        <v>6.9444444444444447E-4</v>
      </c>
      <c r="R8" s="244">
        <f>Q8</f>
        <v>6.9444444444444447E-4</v>
      </c>
    </row>
    <row r="9" spans="1:18">
      <c r="B9" s="160" t="s">
        <v>47</v>
      </c>
      <c r="C9" s="207"/>
      <c r="D9" s="119"/>
      <c r="E9" s="130"/>
      <c r="F9" s="203"/>
      <c r="G9" s="215"/>
      <c r="H9" s="216"/>
      <c r="I9" s="217"/>
      <c r="J9" s="216"/>
      <c r="K9" s="217"/>
      <c r="L9" s="216"/>
      <c r="M9" s="217"/>
      <c r="N9" s="218"/>
      <c r="P9" s="201"/>
    </row>
    <row r="10" spans="1:18" ht="12.75">
      <c r="A10" s="78">
        <v>2</v>
      </c>
      <c r="B10" s="74">
        <f>B8+1</f>
        <v>40547</v>
      </c>
      <c r="C10" s="175">
        <v>0.4152777777777778</v>
      </c>
      <c r="D10" s="86">
        <v>0.79305555555555562</v>
      </c>
      <c r="E10" s="88"/>
      <c r="F10" s="86">
        <f>D10-C10</f>
        <v>0.37777777777777782</v>
      </c>
      <c r="G10" s="225"/>
      <c r="H10" s="208"/>
      <c r="I10" s="225"/>
      <c r="J10" s="208"/>
      <c r="K10" s="225"/>
      <c r="L10" s="103"/>
      <c r="M10" s="103"/>
      <c r="N10" s="103"/>
      <c r="O10" s="205"/>
      <c r="P10" s="89" t="s">
        <v>118</v>
      </c>
      <c r="Q10" s="90">
        <v>0.78125</v>
      </c>
      <c r="R10" s="244">
        <f>Q10</f>
        <v>0.78125</v>
      </c>
    </row>
    <row r="11" spans="1:18" ht="12.75">
      <c r="B11" s="74">
        <f t="shared" si="0"/>
        <v>40548</v>
      </c>
      <c r="C11" s="175">
        <v>0.3743055555555555</v>
      </c>
      <c r="D11" s="86">
        <v>0.80069444444444438</v>
      </c>
      <c r="E11" s="86">
        <v>0.26041666666666669</v>
      </c>
      <c r="F11" s="86">
        <f t="shared" ref="F11:F14" si="1">D11-C11</f>
        <v>0.42638888888888887</v>
      </c>
      <c r="G11" s="206"/>
      <c r="H11" s="206"/>
      <c r="I11" s="206"/>
      <c r="J11" s="206"/>
      <c r="K11" s="206"/>
      <c r="L11" s="103"/>
      <c r="M11" s="103"/>
      <c r="N11" s="103"/>
      <c r="O11" s="204"/>
      <c r="P11" s="90" t="s">
        <v>119</v>
      </c>
      <c r="Q11" s="90">
        <v>0.67708333333333337</v>
      </c>
      <c r="R11" s="244">
        <f>Q11</f>
        <v>0.67708333333333337</v>
      </c>
    </row>
    <row r="12" spans="1:18">
      <c r="B12" s="74">
        <f t="shared" si="0"/>
        <v>40549</v>
      </c>
      <c r="C12" s="175">
        <v>0.39583333333333331</v>
      </c>
      <c r="D12" s="86">
        <v>0.7680555555555556</v>
      </c>
      <c r="E12" s="86">
        <v>0.26041666666666669</v>
      </c>
      <c r="F12" s="86">
        <f t="shared" si="1"/>
        <v>0.37222222222222229</v>
      </c>
      <c r="G12" s="206"/>
      <c r="H12" s="206"/>
      <c r="I12" s="206"/>
      <c r="J12" s="206"/>
      <c r="K12" s="206"/>
      <c r="L12" s="103"/>
      <c r="M12" s="103"/>
      <c r="N12" s="103"/>
      <c r="O12" s="131"/>
      <c r="P12" s="90" t="s">
        <v>120</v>
      </c>
      <c r="Q12" s="90">
        <v>0.33333333333333331</v>
      </c>
      <c r="R12" s="78">
        <f>Q12</f>
        <v>0.33333333333333331</v>
      </c>
    </row>
    <row r="13" spans="1:18">
      <c r="B13" s="74">
        <f t="shared" si="0"/>
        <v>40550</v>
      </c>
      <c r="C13" s="175">
        <v>0.41666666666666669</v>
      </c>
      <c r="D13" s="86">
        <v>0.79722222222222217</v>
      </c>
      <c r="E13" s="86">
        <v>0.26041666666666669</v>
      </c>
      <c r="F13" s="86">
        <f t="shared" si="1"/>
        <v>0.38055555555555548</v>
      </c>
      <c r="G13" s="206"/>
      <c r="H13" s="206"/>
      <c r="I13" s="206"/>
      <c r="J13" s="206"/>
      <c r="K13" s="206"/>
      <c r="L13" s="103"/>
      <c r="M13" s="103"/>
      <c r="N13" s="103"/>
      <c r="P13" s="90" t="s">
        <v>121</v>
      </c>
      <c r="Q13" s="246">
        <v>1.0104166666666667</v>
      </c>
      <c r="R13" s="78">
        <f>Q13</f>
        <v>1.0104166666666667</v>
      </c>
    </row>
    <row r="14" spans="1:18" s="79" customFormat="1">
      <c r="B14" s="74">
        <f t="shared" si="0"/>
        <v>40551</v>
      </c>
      <c r="C14" s="175">
        <v>0.41875000000000001</v>
      </c>
      <c r="D14" s="86">
        <v>0.81666666666666676</v>
      </c>
      <c r="E14" s="88"/>
      <c r="F14" s="86">
        <f t="shared" si="1"/>
        <v>0.39791666666666675</v>
      </c>
      <c r="G14" s="206"/>
      <c r="H14" s="206"/>
      <c r="I14" s="206"/>
      <c r="J14" s="206"/>
      <c r="K14" s="206"/>
      <c r="L14" s="103"/>
      <c r="M14" s="103"/>
      <c r="N14" s="103"/>
      <c r="O14" s="72"/>
      <c r="P14" s="81"/>
    </row>
    <row r="15" spans="1:18" s="79" customFormat="1">
      <c r="B15" s="74">
        <f t="shared" si="0"/>
        <v>40552</v>
      </c>
      <c r="C15" s="175"/>
      <c r="D15" s="86"/>
      <c r="E15" s="91"/>
      <c r="F15" s="175"/>
      <c r="G15" s="118"/>
      <c r="H15" s="118"/>
      <c r="I15" s="118"/>
      <c r="J15" s="118"/>
      <c r="K15" s="118"/>
      <c r="L15" s="118"/>
      <c r="M15" s="118"/>
      <c r="N15" s="118"/>
      <c r="O15" s="72"/>
      <c r="P15" s="202"/>
    </row>
    <row r="16" spans="1:18" s="79" customFormat="1">
      <c r="B16" s="74">
        <f>B15+1</f>
        <v>40553</v>
      </c>
      <c r="C16" s="175"/>
      <c r="D16" s="86"/>
      <c r="E16" s="88"/>
      <c r="F16" s="175"/>
      <c r="G16" s="206"/>
      <c r="H16" s="206"/>
      <c r="I16" s="206"/>
      <c r="J16" s="206"/>
      <c r="K16" s="206"/>
      <c r="L16" s="206"/>
      <c r="M16" s="206"/>
      <c r="N16" s="206"/>
      <c r="O16" s="72"/>
      <c r="Q16" s="247">
        <v>0</v>
      </c>
      <c r="R16" s="248">
        <f>Q16</f>
        <v>0</v>
      </c>
    </row>
    <row r="17" spans="1:18">
      <c r="B17" s="160" t="s">
        <v>48</v>
      </c>
      <c r="C17" s="207"/>
      <c r="D17" s="119"/>
      <c r="E17" s="130">
        <f>SUM(E10:E16)</f>
        <v>0.78125</v>
      </c>
      <c r="F17" s="203">
        <f>SUM(F10:F16)</f>
        <v>1.9548611111111112</v>
      </c>
      <c r="G17" s="215">
        <f>IF(F17-E17&gt;0.677083333333333,0.677083333333333,F17-E17)</f>
        <v>0.67708333333333304</v>
      </c>
      <c r="H17" s="216">
        <f>($H$2*G17)*24</f>
        <v>235.59249999999992</v>
      </c>
      <c r="I17" s="217">
        <f>IF(F17-E17&gt;1.01041666666667,0.333333333333333,F17-E17-G17)</f>
        <v>0.33333333333333298</v>
      </c>
      <c r="J17" s="216">
        <f>($I$2*I17)*24</f>
        <v>131.79999999999987</v>
      </c>
      <c r="K17" s="217">
        <f>F17-G17-I17-E17</f>
        <v>0.16319444444444509</v>
      </c>
      <c r="L17" s="216">
        <f>($J$2*K17)*24</f>
        <v>77.432500000000303</v>
      </c>
      <c r="M17" s="217">
        <f>G17+I17+K17</f>
        <v>1.1736111111111112</v>
      </c>
      <c r="N17" s="218">
        <f>H17+J17+L17</f>
        <v>444.8250000000001</v>
      </c>
      <c r="Q17" s="247">
        <v>365</v>
      </c>
      <c r="R17" s="248">
        <f>Q17</f>
        <v>365</v>
      </c>
    </row>
    <row r="18" spans="1:18" s="79" customFormat="1">
      <c r="A18" s="78">
        <v>3</v>
      </c>
      <c r="B18" s="74">
        <f>B16+1</f>
        <v>40554</v>
      </c>
      <c r="C18" s="175">
        <v>0.46180555555555558</v>
      </c>
      <c r="D18" s="86">
        <v>0.84166666666666667</v>
      </c>
      <c r="E18" s="86">
        <v>0.26041666666666669</v>
      </c>
      <c r="F18" s="86">
        <f>D18-C18</f>
        <v>0.37986111111111109</v>
      </c>
      <c r="G18" s="225"/>
      <c r="H18" s="208"/>
      <c r="I18" s="225"/>
      <c r="J18" s="208"/>
      <c r="K18" s="225"/>
      <c r="L18" s="103"/>
      <c r="M18" s="103"/>
      <c r="N18" s="103"/>
      <c r="O18" s="72"/>
      <c r="Q18" s="82"/>
    </row>
    <row r="19" spans="1:18" s="79" customFormat="1">
      <c r="B19" s="74">
        <f t="shared" si="0"/>
        <v>40555</v>
      </c>
      <c r="C19" s="175">
        <v>0.45833333333333331</v>
      </c>
      <c r="D19" s="86">
        <v>0.81527777777777777</v>
      </c>
      <c r="E19" s="86">
        <v>0.26041666666666669</v>
      </c>
      <c r="F19" s="86">
        <f t="shared" ref="F19:F20" si="2">D19-C19</f>
        <v>0.35694444444444445</v>
      </c>
      <c r="G19" s="206"/>
      <c r="H19" s="206"/>
      <c r="I19" s="206"/>
      <c r="J19" s="206"/>
      <c r="K19" s="206"/>
      <c r="L19" s="103"/>
      <c r="M19" s="103"/>
      <c r="N19" s="103"/>
      <c r="O19" s="72"/>
      <c r="Q19" s="249">
        <v>40543</v>
      </c>
      <c r="R19" s="248">
        <f>Q19</f>
        <v>40543</v>
      </c>
    </row>
    <row r="20" spans="1:18" s="79" customFormat="1">
      <c r="B20" s="74">
        <f t="shared" si="0"/>
        <v>40556</v>
      </c>
      <c r="C20" s="175">
        <v>0.41250000000000003</v>
      </c>
      <c r="D20" s="86">
        <v>0.77500000000000002</v>
      </c>
      <c r="E20" s="86">
        <v>0.26041666666666669</v>
      </c>
      <c r="F20" s="86">
        <f t="shared" si="2"/>
        <v>0.36249999999999999</v>
      </c>
      <c r="G20" s="206"/>
      <c r="H20" s="206"/>
      <c r="I20" s="206"/>
      <c r="J20" s="206"/>
      <c r="K20" s="206"/>
      <c r="L20" s="103"/>
      <c r="M20" s="103"/>
      <c r="N20" s="103"/>
      <c r="O20" s="72"/>
      <c r="Q20" s="249">
        <v>40907</v>
      </c>
      <c r="R20" s="248">
        <f>Q20</f>
        <v>40907</v>
      </c>
    </row>
    <row r="21" spans="1:18" s="79" customFormat="1" ht="12" customHeight="1">
      <c r="B21" s="74">
        <f t="shared" si="0"/>
        <v>40557</v>
      </c>
      <c r="C21" s="177" t="s">
        <v>39</v>
      </c>
      <c r="D21" s="178"/>
      <c r="E21" s="92"/>
      <c r="F21" s="86"/>
      <c r="G21" s="206"/>
      <c r="H21" s="206"/>
      <c r="I21" s="206"/>
      <c r="J21" s="206"/>
      <c r="K21" s="206"/>
      <c r="L21" s="118"/>
      <c r="M21" s="118"/>
      <c r="N21" s="118"/>
      <c r="O21" s="131"/>
      <c r="P21" s="81"/>
    </row>
    <row r="22" spans="1:18" s="79" customFormat="1">
      <c r="B22" s="74">
        <f t="shared" si="0"/>
        <v>40558</v>
      </c>
      <c r="C22" s="180"/>
      <c r="D22" s="178"/>
      <c r="E22" s="88"/>
      <c r="F22" s="86"/>
      <c r="G22" s="206"/>
      <c r="H22" s="206"/>
      <c r="I22" s="206"/>
      <c r="J22" s="206"/>
      <c r="K22" s="206"/>
      <c r="L22" s="103"/>
      <c r="M22" s="103"/>
      <c r="N22" s="103"/>
      <c r="O22" s="132"/>
      <c r="P22" s="79" t="s">
        <v>143</v>
      </c>
    </row>
    <row r="23" spans="1:18" s="79" customFormat="1">
      <c r="B23" s="74">
        <f t="shared" si="0"/>
        <v>40559</v>
      </c>
      <c r="C23" s="180"/>
      <c r="D23" s="178"/>
      <c r="E23" s="88"/>
      <c r="F23" s="175"/>
      <c r="G23" s="206"/>
      <c r="H23" s="206"/>
      <c r="I23" s="206"/>
      <c r="J23" s="206"/>
      <c r="K23" s="206"/>
      <c r="L23" s="206"/>
      <c r="M23" s="206"/>
      <c r="N23" s="206"/>
      <c r="O23" s="133"/>
      <c r="Q23" s="79" t="s">
        <v>144</v>
      </c>
    </row>
    <row r="24" spans="1:18" s="79" customFormat="1">
      <c r="B24" s="74">
        <f t="shared" si="0"/>
        <v>40560</v>
      </c>
      <c r="C24" s="81"/>
      <c r="D24" s="86"/>
      <c r="E24" s="88"/>
      <c r="F24" s="175"/>
      <c r="G24" s="206"/>
      <c r="H24" s="206"/>
      <c r="I24" s="206"/>
      <c r="J24" s="206"/>
      <c r="K24" s="206"/>
      <c r="L24" s="206"/>
      <c r="M24" s="206"/>
      <c r="N24" s="206"/>
      <c r="O24" s="134"/>
      <c r="Q24" s="262" t="s">
        <v>142</v>
      </c>
    </row>
    <row r="25" spans="1:18">
      <c r="B25" s="160" t="s">
        <v>49</v>
      </c>
      <c r="C25" s="207"/>
      <c r="D25" s="119"/>
      <c r="E25" s="130">
        <f>SUM(E18:E24)</f>
        <v>0.78125</v>
      </c>
      <c r="F25" s="203">
        <f>SUM(F18:F24)</f>
        <v>1.0993055555555555</v>
      </c>
      <c r="G25" s="215">
        <f>IF(F25-E25&gt;0.677083333333333,0.677083333333333,F25-E25)</f>
        <v>0.31805555555555554</v>
      </c>
      <c r="H25" s="216">
        <f>($H$2*G25)*24</f>
        <v>110.66806666666666</v>
      </c>
      <c r="I25" s="217">
        <f>IF(F25-E25&gt;1.01041666666667,0.333333333333333,F25-E25-G25)</f>
        <v>0</v>
      </c>
      <c r="J25" s="216">
        <f>($I$2*I25)*24</f>
        <v>0</v>
      </c>
      <c r="K25" s="217">
        <f>F25-G25-I25-E25</f>
        <v>0</v>
      </c>
      <c r="L25" s="216">
        <f>($J$2*K25)*24</f>
        <v>0</v>
      </c>
      <c r="M25" s="217">
        <f>G25+I25+K25</f>
        <v>0.31805555555555554</v>
      </c>
      <c r="N25" s="218">
        <f>H25+J25+L25</f>
        <v>110.66806666666666</v>
      </c>
      <c r="P25" s="201"/>
    </row>
    <row r="26" spans="1:18" s="79" customFormat="1">
      <c r="A26" s="79">
        <v>4</v>
      </c>
      <c r="B26" s="74">
        <f>B24+1</f>
        <v>40561</v>
      </c>
      <c r="C26" s="175"/>
      <c r="D26" s="86"/>
      <c r="E26" s="88"/>
      <c r="F26" s="86"/>
      <c r="G26" s="225"/>
      <c r="H26" s="208"/>
      <c r="I26" s="225"/>
      <c r="J26" s="208"/>
      <c r="K26" s="225"/>
      <c r="L26" s="103"/>
      <c r="M26" s="103"/>
      <c r="N26" s="103"/>
      <c r="O26" s="72"/>
    </row>
    <row r="27" spans="1:18" s="79" customFormat="1">
      <c r="B27" s="74">
        <f t="shared" si="0"/>
        <v>40562</v>
      </c>
      <c r="C27" s="175">
        <v>0.39999999999999997</v>
      </c>
      <c r="D27" s="86">
        <v>0.79236111111111107</v>
      </c>
      <c r="E27" s="86">
        <v>0.26041666666666669</v>
      </c>
      <c r="F27" s="86">
        <f>D27-C27</f>
        <v>0.3923611111111111</v>
      </c>
      <c r="G27" s="206"/>
      <c r="H27" s="206"/>
      <c r="I27" s="206"/>
      <c r="J27" s="206"/>
      <c r="K27" s="206"/>
      <c r="L27" s="103"/>
      <c r="M27" s="103"/>
      <c r="N27" s="103"/>
      <c r="O27" s="72"/>
    </row>
    <row r="28" spans="1:18" s="79" customFormat="1">
      <c r="B28" s="74">
        <f t="shared" si="0"/>
        <v>40563</v>
      </c>
      <c r="C28" s="175">
        <v>0.3972222222222222</v>
      </c>
      <c r="D28" s="86">
        <v>0.79513888888888884</v>
      </c>
      <c r="E28" s="86">
        <v>0.26041666666666669</v>
      </c>
      <c r="F28" s="86">
        <f t="shared" ref="F28:F29" si="3">D28-C28</f>
        <v>0.39791666666666664</v>
      </c>
      <c r="G28" s="206"/>
      <c r="H28" s="206"/>
      <c r="I28" s="206"/>
      <c r="J28" s="206"/>
      <c r="K28" s="206"/>
      <c r="L28" s="103"/>
      <c r="M28" s="103"/>
      <c r="N28" s="103"/>
      <c r="O28" s="72"/>
    </row>
    <row r="29" spans="1:18" s="79" customFormat="1">
      <c r="B29" s="74">
        <f t="shared" si="0"/>
        <v>40564</v>
      </c>
      <c r="C29" s="175">
        <v>0.39583333333333331</v>
      </c>
      <c r="D29" s="86">
        <v>0.79166666666666663</v>
      </c>
      <c r="E29" s="86">
        <v>0.26041666666666669</v>
      </c>
      <c r="F29" s="86">
        <f t="shared" si="3"/>
        <v>0.39583333333333331</v>
      </c>
      <c r="G29" s="206"/>
      <c r="H29" s="206"/>
      <c r="I29" s="206"/>
      <c r="J29" s="206"/>
      <c r="K29" s="206"/>
      <c r="L29" s="103"/>
      <c r="M29" s="103"/>
      <c r="N29" s="103"/>
      <c r="O29" s="72"/>
    </row>
    <row r="30" spans="1:18" s="79" customFormat="1">
      <c r="B30" s="74">
        <f t="shared" si="0"/>
        <v>40565</v>
      </c>
      <c r="C30" s="175">
        <v>0.39097222222222222</v>
      </c>
      <c r="D30" s="86">
        <v>0.82916666666666661</v>
      </c>
      <c r="E30" s="88"/>
      <c r="F30" s="86">
        <f t="shared" ref="F30" si="4">D30-C30</f>
        <v>0.43819444444444439</v>
      </c>
      <c r="G30" s="206"/>
      <c r="H30" s="206"/>
      <c r="I30" s="206"/>
      <c r="J30" s="206"/>
      <c r="K30" s="206"/>
      <c r="L30" s="103"/>
      <c r="M30" s="103"/>
      <c r="N30" s="103"/>
      <c r="O30" s="72"/>
    </row>
    <row r="31" spans="1:18" s="79" customFormat="1">
      <c r="B31" s="74">
        <f t="shared" si="0"/>
        <v>40566</v>
      </c>
      <c r="C31" s="175"/>
      <c r="D31" s="86"/>
      <c r="E31" s="91"/>
      <c r="F31" s="175"/>
      <c r="G31" s="118"/>
      <c r="H31" s="118"/>
      <c r="I31" s="118"/>
      <c r="J31" s="118"/>
      <c r="K31" s="118"/>
      <c r="L31" s="118"/>
      <c r="M31" s="118"/>
      <c r="N31" s="118"/>
      <c r="O31" s="72"/>
    </row>
    <row r="32" spans="1:18" s="79" customFormat="1">
      <c r="B32" s="74">
        <f t="shared" si="0"/>
        <v>40567</v>
      </c>
      <c r="C32" s="175"/>
      <c r="D32" s="86"/>
      <c r="E32" s="88"/>
      <c r="F32" s="175"/>
      <c r="G32" s="206"/>
      <c r="H32" s="206"/>
      <c r="I32" s="206"/>
      <c r="J32" s="206"/>
      <c r="K32" s="206"/>
      <c r="L32" s="206"/>
      <c r="M32" s="206"/>
      <c r="N32" s="206"/>
      <c r="O32" s="132"/>
    </row>
    <row r="33" spans="1:16">
      <c r="B33" s="160" t="s">
        <v>50</v>
      </c>
      <c r="C33" s="207"/>
      <c r="D33" s="119"/>
      <c r="E33" s="130">
        <f>SUM(E26:E32)</f>
        <v>0.78125</v>
      </c>
      <c r="F33" s="203">
        <f>SUM(F26:F32)</f>
        <v>1.6243055555555554</v>
      </c>
      <c r="G33" s="215">
        <f>IF(F33-E33&gt;0.677083333333333,0.677083333333333,F33-E33)</f>
        <v>0.67708333333333304</v>
      </c>
      <c r="H33" s="216">
        <f>($H$2*G33)*24</f>
        <v>235.59249999999992</v>
      </c>
      <c r="I33" s="217">
        <f>IF(F33-E33&gt;1.01041666666667,0.333333333333333,F33-E33-G33)</f>
        <v>0.16597222222222241</v>
      </c>
      <c r="J33" s="216">
        <f>($I$2*I33)*24</f>
        <v>65.625416666666752</v>
      </c>
      <c r="K33" s="217">
        <f>F33-G33-I33-E33</f>
        <v>0</v>
      </c>
      <c r="L33" s="216">
        <f>($J$2*K33)*24</f>
        <v>0</v>
      </c>
      <c r="M33" s="217">
        <f>G33+I33+K33</f>
        <v>0.84305555555555545</v>
      </c>
      <c r="N33" s="218">
        <f>H33+J33+L33</f>
        <v>301.21791666666667</v>
      </c>
      <c r="P33" s="201"/>
    </row>
    <row r="34" spans="1:16" s="79" customFormat="1">
      <c r="A34" s="79">
        <v>5</v>
      </c>
      <c r="B34" s="74">
        <f>B32+1</f>
        <v>40568</v>
      </c>
      <c r="C34" s="175"/>
      <c r="D34" s="86"/>
      <c r="E34" s="88"/>
      <c r="F34" s="86"/>
      <c r="G34" s="225"/>
      <c r="H34" s="208"/>
      <c r="I34" s="225"/>
      <c r="J34" s="208"/>
      <c r="K34" s="225"/>
      <c r="L34" s="103"/>
      <c r="M34" s="103"/>
      <c r="N34" s="103"/>
      <c r="O34" s="133"/>
    </row>
    <row r="35" spans="1:16" s="79" customFormat="1">
      <c r="B35" s="74">
        <f t="shared" si="0"/>
        <v>40569</v>
      </c>
      <c r="C35" s="175">
        <v>0.37638888888888888</v>
      </c>
      <c r="D35" s="86">
        <v>0.79375000000000007</v>
      </c>
      <c r="E35" s="86">
        <v>0.26041666666666669</v>
      </c>
      <c r="F35" s="86">
        <f>D35-C35</f>
        <v>0.41736111111111118</v>
      </c>
      <c r="G35" s="206"/>
      <c r="H35" s="206"/>
      <c r="I35" s="206"/>
      <c r="J35" s="206"/>
      <c r="K35" s="206"/>
      <c r="L35" s="103"/>
      <c r="M35" s="103"/>
      <c r="N35" s="103"/>
      <c r="O35" s="72"/>
    </row>
    <row r="36" spans="1:16" s="79" customFormat="1">
      <c r="B36" s="74">
        <f t="shared" si="0"/>
        <v>40570</v>
      </c>
      <c r="C36" s="175">
        <v>0.41666666666666669</v>
      </c>
      <c r="D36" s="86">
        <v>0.79861111111111116</v>
      </c>
      <c r="E36" s="86">
        <v>0.26041666666666669</v>
      </c>
      <c r="F36" s="86">
        <f t="shared" ref="F36:F37" si="5">D36-C36</f>
        <v>0.38194444444444448</v>
      </c>
      <c r="G36" s="206"/>
      <c r="H36" s="206"/>
      <c r="I36" s="206"/>
      <c r="J36" s="206"/>
      <c r="K36" s="206"/>
      <c r="L36" s="103"/>
      <c r="M36" s="103"/>
      <c r="N36" s="103"/>
      <c r="O36" s="72"/>
    </row>
    <row r="37" spans="1:16" s="79" customFormat="1">
      <c r="B37" s="74">
        <f t="shared" si="0"/>
        <v>40571</v>
      </c>
      <c r="C37" s="175">
        <v>0.37916666666666665</v>
      </c>
      <c r="D37" s="86">
        <v>0.79236111111111107</v>
      </c>
      <c r="E37" s="86">
        <v>0.26041666666666669</v>
      </c>
      <c r="F37" s="86">
        <f t="shared" si="5"/>
        <v>0.41319444444444442</v>
      </c>
      <c r="G37" s="206"/>
      <c r="H37" s="206"/>
      <c r="I37" s="206"/>
      <c r="J37" s="206"/>
      <c r="K37" s="206"/>
      <c r="L37" s="103"/>
      <c r="M37" s="103"/>
      <c r="N37" s="103"/>
      <c r="O37" s="72"/>
    </row>
    <row r="38" spans="1:16" s="79" customFormat="1">
      <c r="B38" s="74">
        <f t="shared" si="0"/>
        <v>40572</v>
      </c>
      <c r="C38" s="81"/>
      <c r="D38" s="86"/>
      <c r="E38" s="91"/>
      <c r="F38" s="184"/>
      <c r="G38" s="206"/>
      <c r="H38" s="206"/>
      <c r="I38" s="206"/>
      <c r="J38" s="206"/>
      <c r="K38" s="206"/>
      <c r="L38" s="118"/>
      <c r="M38" s="118"/>
      <c r="N38" s="118"/>
      <c r="O38" s="72"/>
    </row>
    <row r="39" spans="1:16" s="79" customFormat="1">
      <c r="B39" s="74">
        <f t="shared" si="0"/>
        <v>40573</v>
      </c>
      <c r="C39" s="175"/>
      <c r="D39" s="86"/>
      <c r="E39" s="88"/>
      <c r="F39" s="86"/>
      <c r="G39" s="118"/>
      <c r="H39" s="118"/>
      <c r="I39" s="118"/>
      <c r="J39" s="118"/>
      <c r="K39" s="118"/>
      <c r="L39" s="103"/>
      <c r="M39" s="103"/>
      <c r="N39" s="103"/>
      <c r="O39" s="72"/>
    </row>
    <row r="40" spans="1:16" s="79" customFormat="1">
      <c r="B40" s="74">
        <f t="shared" si="0"/>
        <v>40574</v>
      </c>
      <c r="C40" s="175"/>
      <c r="D40" s="86"/>
      <c r="E40" s="88"/>
      <c r="F40" s="86"/>
      <c r="G40" s="206"/>
      <c r="H40" s="206"/>
      <c r="I40" s="206"/>
      <c r="J40" s="206"/>
      <c r="K40" s="206"/>
      <c r="L40" s="103"/>
      <c r="M40" s="103"/>
      <c r="N40" s="103"/>
      <c r="O40" s="72"/>
    </row>
    <row r="41" spans="1:16">
      <c r="B41" s="160" t="s">
        <v>51</v>
      </c>
      <c r="C41" s="207"/>
      <c r="D41" s="119"/>
      <c r="E41" s="130">
        <f>SUM(E34:E40)</f>
        <v>0.78125</v>
      </c>
      <c r="F41" s="203">
        <f>SUM(F34:F40)</f>
        <v>1.2125000000000001</v>
      </c>
      <c r="G41" s="215">
        <f>IF(F41-E41&gt;0.677083333333333,0.677083333333333,F41-E41)</f>
        <v>0.43125000000000013</v>
      </c>
      <c r="H41" s="216">
        <f>($H$2*G41)*24</f>
        <v>150.05430000000007</v>
      </c>
      <c r="I41" s="217">
        <f>IF(F41-E41&gt;1.01041666666667,0.333333333333333,F41-E41-G41)</f>
        <v>0</v>
      </c>
      <c r="J41" s="216">
        <f>($I$2*I41)*24</f>
        <v>0</v>
      </c>
      <c r="K41" s="217">
        <f>F41-G41-I41-E41</f>
        <v>0</v>
      </c>
      <c r="L41" s="216">
        <f>($J$2*K41)*24</f>
        <v>0</v>
      </c>
      <c r="M41" s="217">
        <f>G41+I41+K41</f>
        <v>0.43125000000000013</v>
      </c>
      <c r="N41" s="218">
        <f>H41+J41+L41</f>
        <v>150.05430000000007</v>
      </c>
      <c r="P41" s="201"/>
    </row>
    <row r="42" spans="1:16" s="79" customFormat="1">
      <c r="A42" s="79">
        <v>6</v>
      </c>
      <c r="B42" s="74">
        <f>B40+1</f>
        <v>40575</v>
      </c>
      <c r="C42" s="175"/>
      <c r="D42" s="86"/>
      <c r="E42" s="88"/>
      <c r="F42" s="86"/>
      <c r="G42" s="225"/>
      <c r="H42" s="208"/>
      <c r="I42" s="225"/>
      <c r="J42" s="208"/>
      <c r="K42" s="225"/>
      <c r="L42" s="103"/>
      <c r="M42" s="103"/>
      <c r="N42" s="103"/>
      <c r="O42" s="72"/>
    </row>
    <row r="43" spans="1:16" s="79" customFormat="1">
      <c r="B43" s="74">
        <f t="shared" si="0"/>
        <v>40576</v>
      </c>
      <c r="C43" s="175">
        <v>0.4152777777777778</v>
      </c>
      <c r="D43" s="86">
        <v>0.79236111111111107</v>
      </c>
      <c r="E43" s="86">
        <v>0.26041666666666669</v>
      </c>
      <c r="F43" s="86">
        <f>D43-C43</f>
        <v>0.37708333333333327</v>
      </c>
      <c r="G43" s="206"/>
      <c r="H43" s="206"/>
      <c r="I43" s="206"/>
      <c r="J43" s="206"/>
      <c r="K43" s="206"/>
      <c r="L43" s="103"/>
      <c r="M43" s="103"/>
      <c r="N43" s="103"/>
      <c r="O43" s="72"/>
    </row>
    <row r="44" spans="1:16" s="79" customFormat="1">
      <c r="B44" s="74">
        <f t="shared" si="0"/>
        <v>40577</v>
      </c>
      <c r="C44" s="175">
        <v>0.41736111111111113</v>
      </c>
      <c r="D44" s="86">
        <v>0.79305555555555562</v>
      </c>
      <c r="E44" s="86">
        <v>0.26041666666666669</v>
      </c>
      <c r="F44" s="86">
        <f t="shared" ref="F44:F45" si="6">D44-C44</f>
        <v>0.3756944444444445</v>
      </c>
      <c r="G44" s="206"/>
      <c r="H44" s="206"/>
      <c r="I44" s="206"/>
      <c r="J44" s="206"/>
      <c r="K44" s="206"/>
      <c r="L44" s="103"/>
      <c r="M44" s="103"/>
      <c r="N44" s="103"/>
      <c r="O44" s="72"/>
    </row>
    <row r="45" spans="1:16" s="79" customFormat="1">
      <c r="B45" s="74">
        <f t="shared" si="0"/>
        <v>40578</v>
      </c>
      <c r="C45" s="175">
        <v>0.41666666666666669</v>
      </c>
      <c r="D45" s="86">
        <v>0.79236111111111107</v>
      </c>
      <c r="E45" s="86">
        <v>0.26041666666666669</v>
      </c>
      <c r="F45" s="86">
        <f t="shared" si="6"/>
        <v>0.37569444444444439</v>
      </c>
      <c r="G45" s="206"/>
      <c r="H45" s="206"/>
      <c r="I45" s="206"/>
      <c r="J45" s="206"/>
      <c r="K45" s="206"/>
      <c r="L45" s="103"/>
      <c r="M45" s="103"/>
      <c r="N45" s="103"/>
      <c r="O45" s="72"/>
    </row>
    <row r="46" spans="1:16">
      <c r="B46" s="74">
        <f t="shared" si="0"/>
        <v>40579</v>
      </c>
      <c r="C46" s="175">
        <v>0.3756944444444445</v>
      </c>
      <c r="D46" s="86">
        <v>0.82152777777777775</v>
      </c>
      <c r="E46" s="88"/>
      <c r="F46" s="86">
        <f t="shared" ref="F46" si="7">D46-C46</f>
        <v>0.44583333333333325</v>
      </c>
      <c r="G46" s="206"/>
      <c r="H46" s="206"/>
      <c r="I46" s="206"/>
      <c r="J46" s="206"/>
      <c r="K46" s="206"/>
      <c r="L46" s="103"/>
      <c r="M46" s="103"/>
      <c r="N46" s="103"/>
    </row>
    <row r="47" spans="1:16">
      <c r="B47" s="74">
        <f t="shared" si="0"/>
        <v>40580</v>
      </c>
      <c r="C47" s="165"/>
      <c r="D47" s="94"/>
      <c r="E47" s="99"/>
      <c r="F47" s="86"/>
      <c r="G47" s="118"/>
      <c r="H47" s="118"/>
      <c r="I47" s="118"/>
      <c r="J47" s="118"/>
      <c r="K47" s="118"/>
      <c r="L47" s="117"/>
      <c r="M47" s="117"/>
      <c r="N47" s="117"/>
    </row>
    <row r="48" spans="1:16">
      <c r="B48" s="74">
        <f t="shared" si="0"/>
        <v>40581</v>
      </c>
      <c r="C48" s="165"/>
      <c r="D48" s="94"/>
      <c r="E48" s="88"/>
      <c r="F48" s="86"/>
      <c r="G48" s="206"/>
      <c r="H48" s="206"/>
      <c r="I48" s="206"/>
      <c r="J48" s="206"/>
      <c r="K48" s="206"/>
      <c r="L48" s="103"/>
      <c r="M48" s="103"/>
      <c r="N48" s="103"/>
    </row>
    <row r="49" spans="1:16">
      <c r="B49" s="160" t="s">
        <v>52</v>
      </c>
      <c r="C49" s="207"/>
      <c r="D49" s="119"/>
      <c r="E49" s="130">
        <f>SUM(E42:E48)</f>
        <v>0.78125</v>
      </c>
      <c r="F49" s="203">
        <f>SUM(F42:F48)</f>
        <v>1.5743055555555554</v>
      </c>
      <c r="G49" s="215">
        <f>IF(F49-E49&gt;0.677083333333333,0.677083333333333,F49-E49)</f>
        <v>0.67708333333333304</v>
      </c>
      <c r="H49" s="216">
        <f>($H$2*G49)*24</f>
        <v>235.59249999999992</v>
      </c>
      <c r="I49" s="217">
        <f>IF(F49-E49&gt;1.01041666666667,0.333333333333333,F49-E49-G49)</f>
        <v>0.11597222222222237</v>
      </c>
      <c r="J49" s="216">
        <f>($I$2*I49)*24</f>
        <v>45.855416666666727</v>
      </c>
      <c r="K49" s="217">
        <f>F49-G49-I49-E49</f>
        <v>0</v>
      </c>
      <c r="L49" s="216">
        <f>($J$2*K49)*24</f>
        <v>0</v>
      </c>
      <c r="M49" s="217">
        <f>G49+I49+K49</f>
        <v>0.7930555555555554</v>
      </c>
      <c r="N49" s="218">
        <f>H49+J49+L49</f>
        <v>281.44791666666663</v>
      </c>
      <c r="P49" s="201"/>
    </row>
    <row r="50" spans="1:16">
      <c r="A50" s="78">
        <v>7</v>
      </c>
      <c r="B50" s="74">
        <f>B48+1</f>
        <v>40582</v>
      </c>
      <c r="C50" s="165"/>
      <c r="D50" s="94"/>
      <c r="E50" s="88"/>
      <c r="F50" s="86"/>
      <c r="G50" s="225"/>
      <c r="H50" s="208"/>
      <c r="I50" s="225"/>
      <c r="J50" s="208"/>
      <c r="K50" s="225"/>
      <c r="L50" s="103"/>
      <c r="M50" s="103"/>
      <c r="N50" s="103"/>
    </row>
    <row r="51" spans="1:16">
      <c r="B51" s="74">
        <f t="shared" si="0"/>
        <v>40583</v>
      </c>
      <c r="C51" s="165">
        <v>0.39444444444444443</v>
      </c>
      <c r="D51" s="86">
        <v>0.79513888888888884</v>
      </c>
      <c r="E51" s="86">
        <v>0.26041666666666669</v>
      </c>
      <c r="F51" s="86">
        <f>D51-C51</f>
        <v>0.40069444444444441</v>
      </c>
      <c r="G51" s="206"/>
      <c r="H51" s="206"/>
      <c r="I51" s="206"/>
      <c r="J51" s="206"/>
      <c r="K51" s="206"/>
      <c r="L51" s="103"/>
      <c r="M51" s="103"/>
      <c r="N51" s="103"/>
    </row>
    <row r="52" spans="1:16">
      <c r="B52" s="74">
        <f t="shared" si="0"/>
        <v>40584</v>
      </c>
      <c r="C52" s="165">
        <v>0.41736111111111113</v>
      </c>
      <c r="D52" s="94">
        <v>0.85833333333333339</v>
      </c>
      <c r="E52" s="86">
        <v>0.26041666666666669</v>
      </c>
      <c r="F52" s="86">
        <f t="shared" ref="F52" si="8">D52-C52</f>
        <v>0.44097222222222227</v>
      </c>
      <c r="G52" s="206"/>
      <c r="H52" s="206"/>
      <c r="I52" s="206"/>
      <c r="J52" s="206"/>
      <c r="K52" s="206"/>
      <c r="L52" s="103"/>
      <c r="M52" s="103"/>
      <c r="N52" s="103"/>
    </row>
    <row r="53" spans="1:16">
      <c r="B53" s="74">
        <f t="shared" si="0"/>
        <v>40585</v>
      </c>
      <c r="C53" s="175">
        <v>0.41875000000000001</v>
      </c>
      <c r="D53" s="86">
        <v>0.79375000000000007</v>
      </c>
      <c r="E53" s="86">
        <v>0.26041666666666669</v>
      </c>
      <c r="F53" s="86">
        <f>D53-C53</f>
        <v>0.37500000000000006</v>
      </c>
      <c r="G53" s="206"/>
      <c r="H53" s="206"/>
      <c r="I53" s="206"/>
      <c r="J53" s="206"/>
      <c r="K53" s="206"/>
      <c r="L53" s="103"/>
      <c r="M53" s="103"/>
      <c r="N53" s="103"/>
    </row>
    <row r="54" spans="1:16">
      <c r="B54" s="74">
        <f t="shared" si="0"/>
        <v>40586</v>
      </c>
      <c r="C54" s="165"/>
      <c r="D54" s="94"/>
      <c r="E54" s="91"/>
      <c r="F54" s="86"/>
      <c r="G54" s="206"/>
      <c r="H54" s="206"/>
      <c r="I54" s="206"/>
      <c r="J54" s="206"/>
      <c r="K54" s="206"/>
      <c r="L54" s="118"/>
      <c r="M54" s="118"/>
      <c r="N54" s="118"/>
    </row>
    <row r="55" spans="1:16">
      <c r="B55" s="74">
        <f t="shared" si="0"/>
        <v>40587</v>
      </c>
      <c r="C55" s="165"/>
      <c r="D55" s="94"/>
      <c r="E55" s="88"/>
      <c r="F55" s="86"/>
      <c r="G55" s="118"/>
      <c r="H55" s="118"/>
      <c r="I55" s="118"/>
      <c r="J55" s="118"/>
      <c r="K55" s="118"/>
      <c r="L55" s="103"/>
      <c r="M55" s="103"/>
      <c r="N55" s="103"/>
    </row>
    <row r="56" spans="1:16">
      <c r="B56" s="74">
        <f t="shared" si="0"/>
        <v>40588</v>
      </c>
      <c r="C56" s="165"/>
      <c r="D56" s="94"/>
      <c r="E56" s="88"/>
      <c r="F56" s="86"/>
      <c r="G56" s="206"/>
      <c r="H56" s="206"/>
      <c r="I56" s="206"/>
      <c r="J56" s="206"/>
      <c r="K56" s="206"/>
      <c r="L56" s="103"/>
      <c r="M56" s="103"/>
      <c r="N56" s="103"/>
    </row>
    <row r="57" spans="1:16">
      <c r="B57" s="160" t="s">
        <v>53</v>
      </c>
      <c r="C57" s="207"/>
      <c r="D57" s="119"/>
      <c r="E57" s="130">
        <f>SUM(E50:E56)</f>
        <v>0.78125</v>
      </c>
      <c r="F57" s="203">
        <f>SUM(F50:F56)</f>
        <v>1.2166666666666668</v>
      </c>
      <c r="G57" s="215">
        <f>IF(F57-E57&gt;0.677083333333333,0.677083333333333,F57-E57)</f>
        <v>0.43541666666666679</v>
      </c>
      <c r="H57" s="216">
        <f>($H$2*G57)*24</f>
        <v>151.50410000000005</v>
      </c>
      <c r="I57" s="217">
        <f>IF(F57-E57&gt;1.01041666666667,0.333333333333333,F57-E57-G57)</f>
        <v>0</v>
      </c>
      <c r="J57" s="216">
        <f>($I$2*I57)*24</f>
        <v>0</v>
      </c>
      <c r="K57" s="217">
        <f>F57-G57-I57-E57</f>
        <v>0</v>
      </c>
      <c r="L57" s="216">
        <f>($J$2*K57)*24</f>
        <v>0</v>
      </c>
      <c r="M57" s="217">
        <f>G57+I57+K57</f>
        <v>0.43541666666666679</v>
      </c>
      <c r="N57" s="218">
        <f>H57+J57+L57</f>
        <v>151.50410000000005</v>
      </c>
      <c r="P57" s="201"/>
    </row>
    <row r="58" spans="1:16">
      <c r="A58" s="78">
        <v>8</v>
      </c>
      <c r="B58" s="74">
        <f>B56+1</f>
        <v>40589</v>
      </c>
      <c r="C58" s="165"/>
      <c r="D58" s="94"/>
      <c r="E58" s="88"/>
      <c r="F58" s="86"/>
      <c r="G58" s="225"/>
      <c r="H58" s="208"/>
      <c r="I58" s="225"/>
      <c r="J58" s="208"/>
      <c r="K58" s="225"/>
      <c r="L58" s="103"/>
      <c r="M58" s="103"/>
      <c r="N58" s="103"/>
    </row>
    <row r="59" spans="1:16">
      <c r="B59" s="74">
        <f t="shared" si="0"/>
        <v>40590</v>
      </c>
      <c r="C59" s="165">
        <v>0.3972222222222222</v>
      </c>
      <c r="D59" s="94">
        <v>0.79236111111111107</v>
      </c>
      <c r="E59" s="86">
        <v>0.26041666666666669</v>
      </c>
      <c r="F59" s="86">
        <f>D59-C59</f>
        <v>0.39513888888888887</v>
      </c>
      <c r="G59" s="206"/>
      <c r="H59" s="206"/>
      <c r="I59" s="206"/>
      <c r="J59" s="206"/>
      <c r="K59" s="206"/>
      <c r="L59" s="103"/>
      <c r="M59" s="103"/>
      <c r="N59" s="103"/>
    </row>
    <row r="60" spans="1:16">
      <c r="B60" s="74">
        <f t="shared" si="0"/>
        <v>40591</v>
      </c>
      <c r="C60" s="175">
        <v>0.375</v>
      </c>
      <c r="D60" s="86">
        <v>0.79583333333333339</v>
      </c>
      <c r="E60" s="86">
        <v>0.26041666666666669</v>
      </c>
      <c r="F60" s="86">
        <f t="shared" ref="F60:F61" si="9">D60-C60</f>
        <v>0.42083333333333339</v>
      </c>
      <c r="G60" s="206"/>
      <c r="H60" s="206"/>
      <c r="I60" s="206"/>
      <c r="J60" s="206"/>
      <c r="K60" s="206"/>
      <c r="L60" s="103"/>
      <c r="M60" s="103"/>
      <c r="N60" s="103"/>
    </row>
    <row r="61" spans="1:16">
      <c r="B61" s="74">
        <f t="shared" si="0"/>
        <v>40592</v>
      </c>
      <c r="C61" s="175">
        <v>0.37847222222222227</v>
      </c>
      <c r="D61" s="86">
        <v>0.79236111111111107</v>
      </c>
      <c r="E61" s="86">
        <v>0.26041666666666669</v>
      </c>
      <c r="F61" s="86">
        <f t="shared" si="9"/>
        <v>0.41388888888888881</v>
      </c>
      <c r="G61" s="206"/>
      <c r="H61" s="206"/>
      <c r="I61" s="206"/>
      <c r="J61" s="206"/>
      <c r="K61" s="206"/>
      <c r="L61" s="103"/>
      <c r="M61" s="103"/>
      <c r="N61" s="103"/>
    </row>
    <row r="62" spans="1:16">
      <c r="B62" s="74">
        <f t="shared" si="0"/>
        <v>40593</v>
      </c>
      <c r="C62" s="175">
        <v>0.41666666666666669</v>
      </c>
      <c r="D62" s="86">
        <v>0.77083333333333337</v>
      </c>
      <c r="E62" s="88"/>
      <c r="F62" s="86">
        <f>D62-C62</f>
        <v>0.35416666666666669</v>
      </c>
      <c r="G62" s="206"/>
      <c r="H62" s="206"/>
      <c r="I62" s="206"/>
      <c r="J62" s="206"/>
      <c r="K62" s="206"/>
      <c r="L62" s="103"/>
      <c r="M62" s="103"/>
      <c r="N62" s="103"/>
    </row>
    <row r="63" spans="1:16">
      <c r="B63" s="74">
        <f t="shared" si="0"/>
        <v>40594</v>
      </c>
      <c r="C63" s="175">
        <v>0.71111111111111114</v>
      </c>
      <c r="D63" s="86">
        <v>0.75277777777777777</v>
      </c>
      <c r="E63" s="91"/>
      <c r="F63" s="86">
        <v>0.26041666666666669</v>
      </c>
      <c r="G63" s="118"/>
      <c r="H63" s="118"/>
      <c r="I63" s="118"/>
      <c r="J63" s="118"/>
      <c r="K63" s="118"/>
      <c r="L63" s="118"/>
      <c r="M63" s="118"/>
      <c r="N63" s="118"/>
    </row>
    <row r="64" spans="1:16">
      <c r="B64" s="74">
        <f t="shared" si="0"/>
        <v>40595</v>
      </c>
      <c r="C64" s="175">
        <v>0.59375</v>
      </c>
      <c r="D64" s="86">
        <v>0.8618055555555556</v>
      </c>
      <c r="E64" s="88"/>
      <c r="F64" s="86">
        <f>D64-C64</f>
        <v>0.2680555555555556</v>
      </c>
      <c r="G64" s="206"/>
      <c r="H64" s="206"/>
      <c r="I64" s="206"/>
      <c r="J64" s="206"/>
      <c r="K64" s="206"/>
      <c r="L64" s="103"/>
      <c r="M64" s="103"/>
      <c r="N64" s="103"/>
    </row>
    <row r="65" spans="1:16">
      <c r="B65" s="160" t="s">
        <v>54</v>
      </c>
      <c r="C65" s="207"/>
      <c r="D65" s="119"/>
      <c r="E65" s="130">
        <f>SUM(E58:E64)</f>
        <v>0.78125</v>
      </c>
      <c r="F65" s="203">
        <f>SUM(F58:F64)</f>
        <v>2.1125000000000003</v>
      </c>
      <c r="G65" s="215">
        <f>IF(F65-E65&gt;0.677083333333333,0.677083333333333,F65-E65)</f>
        <v>0.67708333333333304</v>
      </c>
      <c r="H65" s="216">
        <f>($H$2*G65)*24</f>
        <v>235.59249999999992</v>
      </c>
      <c r="I65" s="217">
        <f>IF(F65-E65&gt;1.01041666666667,0.333333333333333,F65-E65-G65)</f>
        <v>0.33333333333333298</v>
      </c>
      <c r="J65" s="216">
        <f>($I$2*I65)*24</f>
        <v>131.79999999999987</v>
      </c>
      <c r="K65" s="217">
        <f>F65-G65-I65-E65</f>
        <v>0.32083333333333419</v>
      </c>
      <c r="L65" s="216">
        <f>($J$2*K65)*24</f>
        <v>152.22900000000041</v>
      </c>
      <c r="M65" s="217">
        <f>G65+I65+K65</f>
        <v>1.3312500000000003</v>
      </c>
      <c r="N65" s="218">
        <f>H65+J65+L65</f>
        <v>519.6215000000002</v>
      </c>
      <c r="P65" s="201"/>
    </row>
    <row r="66" spans="1:16">
      <c r="A66" s="78">
        <v>9</v>
      </c>
      <c r="B66" s="74">
        <f>B64+1</f>
        <v>40596</v>
      </c>
      <c r="C66" s="175">
        <v>0.41805555555555557</v>
      </c>
      <c r="D66" s="86">
        <v>0.83472222222222225</v>
      </c>
      <c r="E66" s="86">
        <v>0.26041666666666669</v>
      </c>
      <c r="F66" s="86">
        <f>D66-C66</f>
        <v>0.41666666666666669</v>
      </c>
      <c r="G66" s="225"/>
      <c r="H66" s="208"/>
      <c r="I66" s="225"/>
      <c r="J66" s="208"/>
      <c r="K66" s="225"/>
      <c r="L66" s="103"/>
      <c r="M66" s="103"/>
      <c r="N66" s="103"/>
    </row>
    <row r="67" spans="1:16">
      <c r="B67" s="74">
        <f t="shared" si="0"/>
        <v>40597</v>
      </c>
      <c r="C67" s="175">
        <v>0.41666666666666669</v>
      </c>
      <c r="D67" s="86">
        <v>0.79166666666666663</v>
      </c>
      <c r="E67" s="86">
        <v>0.26041666666666669</v>
      </c>
      <c r="F67" s="86">
        <f t="shared" ref="F67:F68" si="10">D67-C67</f>
        <v>0.37499999999999994</v>
      </c>
      <c r="G67" s="206"/>
      <c r="H67" s="206"/>
      <c r="I67" s="206"/>
      <c r="J67" s="206"/>
      <c r="K67" s="206"/>
      <c r="L67" s="103"/>
      <c r="M67" s="103"/>
      <c r="N67" s="103"/>
    </row>
    <row r="68" spans="1:16">
      <c r="B68" s="74">
        <f t="shared" si="0"/>
        <v>40598</v>
      </c>
      <c r="C68" s="175">
        <v>0.41666666666666669</v>
      </c>
      <c r="D68" s="86">
        <v>0.79236111111111107</v>
      </c>
      <c r="E68" s="86">
        <v>0.26041666666666669</v>
      </c>
      <c r="F68" s="86">
        <f t="shared" si="10"/>
        <v>0.37569444444444439</v>
      </c>
      <c r="G68" s="206"/>
      <c r="H68" s="206"/>
      <c r="I68" s="206"/>
      <c r="J68" s="206"/>
      <c r="K68" s="206"/>
      <c r="L68" s="103"/>
      <c r="M68" s="103"/>
      <c r="N68" s="103"/>
    </row>
    <row r="69" spans="1:16">
      <c r="B69" s="74">
        <f t="shared" si="0"/>
        <v>40599</v>
      </c>
      <c r="C69" s="181" t="s">
        <v>12</v>
      </c>
      <c r="D69" s="86"/>
      <c r="E69" s="91"/>
      <c r="F69" s="86"/>
      <c r="G69" s="206"/>
      <c r="H69" s="206"/>
      <c r="I69" s="206"/>
      <c r="J69" s="206"/>
      <c r="K69" s="206"/>
      <c r="L69" s="118"/>
      <c r="M69" s="118"/>
      <c r="N69" s="118"/>
    </row>
    <row r="70" spans="1:16">
      <c r="B70" s="74">
        <f t="shared" si="0"/>
        <v>40600</v>
      </c>
      <c r="C70" s="181" t="s">
        <v>12</v>
      </c>
      <c r="D70" s="86"/>
      <c r="E70" s="88"/>
      <c r="F70" s="86"/>
      <c r="G70" s="206"/>
      <c r="H70" s="206"/>
      <c r="I70" s="206"/>
      <c r="J70" s="206"/>
      <c r="K70" s="206"/>
      <c r="L70" s="103"/>
      <c r="M70" s="103"/>
      <c r="N70" s="103"/>
    </row>
    <row r="71" spans="1:16">
      <c r="B71" s="74">
        <f t="shared" si="0"/>
        <v>40601</v>
      </c>
      <c r="C71" s="181" t="s">
        <v>12</v>
      </c>
      <c r="D71" s="86"/>
      <c r="E71" s="88"/>
      <c r="F71" s="86"/>
      <c r="G71" s="118"/>
      <c r="H71" s="118"/>
      <c r="I71" s="118"/>
      <c r="J71" s="118"/>
      <c r="K71" s="118"/>
      <c r="L71" s="103"/>
      <c r="M71" s="103"/>
      <c r="N71" s="103"/>
    </row>
    <row r="72" spans="1:16">
      <c r="B72" s="74">
        <f t="shared" si="0"/>
        <v>40602</v>
      </c>
      <c r="C72" s="181" t="s">
        <v>12</v>
      </c>
      <c r="D72" s="86"/>
      <c r="E72" s="88"/>
      <c r="F72" s="86"/>
      <c r="G72" s="206"/>
      <c r="H72" s="206"/>
      <c r="I72" s="206"/>
      <c r="J72" s="206"/>
      <c r="K72" s="206"/>
      <c r="L72" s="103"/>
      <c r="M72" s="103"/>
      <c r="N72" s="103"/>
    </row>
    <row r="73" spans="1:16">
      <c r="B73" s="160" t="s">
        <v>55</v>
      </c>
      <c r="C73" s="207"/>
      <c r="D73" s="119"/>
      <c r="E73" s="130">
        <f>SUM(E66:E72)</f>
        <v>0.78125</v>
      </c>
      <c r="F73" s="203">
        <f>SUM(F66:F72)</f>
        <v>1.1673611111111111</v>
      </c>
      <c r="G73" s="215">
        <f>IF(F73-E73&gt;0.677083333333333,0.677083333333333,F73-E73)</f>
        <v>0.38611111111111107</v>
      </c>
      <c r="H73" s="216">
        <f>($H$2*G73)*24</f>
        <v>134.34813333333335</v>
      </c>
      <c r="I73" s="217">
        <f>IF(F73-E73&gt;1.01041666666667,0.333333333333333,F73-E73-G73)</f>
        <v>0</v>
      </c>
      <c r="J73" s="216">
        <f>($I$2*I73)*24</f>
        <v>0</v>
      </c>
      <c r="K73" s="217">
        <f>F73-G73-I73-E73</f>
        <v>0</v>
      </c>
      <c r="L73" s="216">
        <f>($J$2*K73)*24</f>
        <v>0</v>
      </c>
      <c r="M73" s="217">
        <f>G73+I73+K73</f>
        <v>0.38611111111111107</v>
      </c>
      <c r="N73" s="218">
        <f>H73+J73+L73</f>
        <v>134.34813333333335</v>
      </c>
      <c r="P73" s="201"/>
    </row>
    <row r="74" spans="1:16">
      <c r="A74" s="78">
        <v>10</v>
      </c>
      <c r="B74" s="74">
        <f>B72+1</f>
        <v>40603</v>
      </c>
      <c r="C74" s="175"/>
      <c r="D74" s="86"/>
      <c r="E74" s="88"/>
      <c r="F74" s="86"/>
      <c r="G74" s="225"/>
      <c r="H74" s="208"/>
      <c r="I74" s="225"/>
      <c r="J74" s="208"/>
      <c r="K74" s="225"/>
      <c r="L74" s="103"/>
      <c r="M74" s="103"/>
      <c r="N74" s="103"/>
    </row>
    <row r="75" spans="1:16">
      <c r="B75" s="74">
        <f t="shared" si="0"/>
        <v>40604</v>
      </c>
      <c r="C75" s="175">
        <v>0.41666666666666669</v>
      </c>
      <c r="D75" s="86">
        <v>0.80069444444444438</v>
      </c>
      <c r="E75" s="86">
        <v>0.26041666666666669</v>
      </c>
      <c r="F75" s="86">
        <f>D75-C75</f>
        <v>0.38402777777777769</v>
      </c>
      <c r="G75" s="206"/>
      <c r="H75" s="206"/>
      <c r="I75" s="206"/>
      <c r="J75" s="206"/>
      <c r="K75" s="206"/>
      <c r="L75" s="103"/>
      <c r="M75" s="103"/>
      <c r="N75" s="103"/>
    </row>
    <row r="76" spans="1:16">
      <c r="B76" s="74">
        <f t="shared" si="0"/>
        <v>40605</v>
      </c>
      <c r="C76" s="175">
        <v>0.41666666666666669</v>
      </c>
      <c r="D76" s="86">
        <v>0.81874999999999998</v>
      </c>
      <c r="E76" s="86">
        <v>0.26041666666666669</v>
      </c>
      <c r="F76" s="86">
        <f t="shared" ref="F76:F77" si="11">D76-C76</f>
        <v>0.40208333333333329</v>
      </c>
      <c r="G76" s="206"/>
      <c r="H76" s="206"/>
      <c r="I76" s="206"/>
      <c r="J76" s="206"/>
      <c r="K76" s="206"/>
      <c r="L76" s="103"/>
      <c r="M76" s="103"/>
      <c r="N76" s="103"/>
    </row>
    <row r="77" spans="1:16">
      <c r="B77" s="74">
        <f t="shared" si="0"/>
        <v>40606</v>
      </c>
      <c r="C77" s="175">
        <v>0.37847222222222227</v>
      </c>
      <c r="D77" s="86">
        <v>0.80763888888888891</v>
      </c>
      <c r="E77" s="86">
        <v>0.26041666666666669</v>
      </c>
      <c r="F77" s="86">
        <f t="shared" si="11"/>
        <v>0.42916666666666664</v>
      </c>
      <c r="G77" s="206"/>
      <c r="H77" s="206"/>
      <c r="I77" s="206"/>
      <c r="J77" s="206"/>
      <c r="K77" s="206"/>
      <c r="L77" s="103"/>
      <c r="M77" s="103"/>
      <c r="N77" s="103"/>
    </row>
    <row r="78" spans="1:16">
      <c r="B78" s="74">
        <f t="shared" si="0"/>
        <v>40607</v>
      </c>
      <c r="C78" s="175"/>
      <c r="D78" s="86"/>
      <c r="E78" s="91"/>
      <c r="F78" s="184"/>
      <c r="G78" s="206"/>
      <c r="H78" s="206"/>
      <c r="I78" s="206"/>
      <c r="J78" s="206"/>
      <c r="K78" s="206"/>
      <c r="L78" s="118"/>
      <c r="M78" s="118"/>
      <c r="N78" s="118"/>
    </row>
    <row r="79" spans="1:16">
      <c r="B79" s="74">
        <f t="shared" si="0"/>
        <v>40608</v>
      </c>
      <c r="C79" s="175"/>
      <c r="D79" s="86"/>
      <c r="E79" s="99"/>
      <c r="F79" s="86"/>
      <c r="G79" s="118"/>
      <c r="H79" s="118"/>
      <c r="I79" s="118"/>
      <c r="J79" s="118"/>
      <c r="K79" s="118"/>
      <c r="L79" s="117"/>
      <c r="M79" s="117"/>
      <c r="N79" s="117"/>
    </row>
    <row r="80" spans="1:16">
      <c r="B80" s="74">
        <f t="shared" ref="B80:B152" si="12">B79+1</f>
        <v>40609</v>
      </c>
      <c r="C80" s="175"/>
      <c r="D80" s="86"/>
      <c r="E80" s="88"/>
      <c r="F80" s="86"/>
      <c r="G80" s="206"/>
      <c r="H80" s="206"/>
      <c r="I80" s="206"/>
      <c r="J80" s="206"/>
      <c r="K80" s="206"/>
      <c r="L80" s="103"/>
      <c r="M80" s="103"/>
      <c r="N80" s="103"/>
    </row>
    <row r="81" spans="1:16">
      <c r="B81" s="160" t="s">
        <v>67</v>
      </c>
      <c r="C81" s="207"/>
      <c r="D81" s="119"/>
      <c r="E81" s="130">
        <f>SUM(E74:E80)</f>
        <v>0.78125</v>
      </c>
      <c r="F81" s="203">
        <f>SUM(F74:F80)</f>
        <v>1.2152777777777777</v>
      </c>
      <c r="G81" s="215">
        <f>IF(F81-E81&gt;0.677083333333333,0.677083333333333,F81-E81)</f>
        <v>0.43402777777777768</v>
      </c>
      <c r="H81" s="216">
        <f>($H$2*G81)*24</f>
        <v>151.02083333333331</v>
      </c>
      <c r="I81" s="217">
        <f>IF(F81-E81&gt;1.01041666666667,0.333333333333333,F81-E81-G81)</f>
        <v>0</v>
      </c>
      <c r="J81" s="216">
        <f>($I$2*I81)*24</f>
        <v>0</v>
      </c>
      <c r="K81" s="217">
        <f>F81-G81-I81-E81</f>
        <v>0</v>
      </c>
      <c r="L81" s="216">
        <f>($J$2*K81)*24</f>
        <v>0</v>
      </c>
      <c r="M81" s="217">
        <f>G81+I81+K81</f>
        <v>0.43402777777777768</v>
      </c>
      <c r="N81" s="218">
        <f>H81+J81+L81</f>
        <v>151.02083333333331</v>
      </c>
      <c r="P81" s="201"/>
    </row>
    <row r="82" spans="1:16">
      <c r="A82" s="78">
        <v>11</v>
      </c>
      <c r="B82" s="74">
        <f>B80+1</f>
        <v>40610</v>
      </c>
      <c r="C82" s="175"/>
      <c r="D82" s="86"/>
      <c r="E82" s="88"/>
      <c r="F82" s="86"/>
      <c r="G82" s="225"/>
      <c r="H82" s="208"/>
      <c r="I82" s="225"/>
      <c r="J82" s="208"/>
      <c r="K82" s="225"/>
      <c r="L82" s="103"/>
      <c r="M82" s="103"/>
      <c r="N82" s="103"/>
    </row>
    <row r="83" spans="1:16">
      <c r="B83" s="74">
        <f t="shared" si="12"/>
        <v>40611</v>
      </c>
      <c r="C83" s="175">
        <v>0.41805555555555557</v>
      </c>
      <c r="D83" s="86">
        <v>0.79236111111111107</v>
      </c>
      <c r="E83" s="86">
        <v>0.26041666666666669</v>
      </c>
      <c r="F83" s="86">
        <f>D83-C83</f>
        <v>0.3743055555555555</v>
      </c>
      <c r="G83" s="206"/>
      <c r="H83" s="206"/>
      <c r="I83" s="206"/>
      <c r="J83" s="206"/>
      <c r="K83" s="206"/>
      <c r="L83" s="103"/>
      <c r="M83" s="103"/>
      <c r="N83" s="103"/>
    </row>
    <row r="84" spans="1:16">
      <c r="B84" s="74">
        <f t="shared" si="12"/>
        <v>40612</v>
      </c>
      <c r="C84" s="175">
        <v>0.3756944444444445</v>
      </c>
      <c r="D84" s="86">
        <v>0.80902777777777779</v>
      </c>
      <c r="E84" s="86">
        <v>0.26041666666666669</v>
      </c>
      <c r="F84" s="86">
        <f t="shared" ref="F84:F85" si="13">D84-C84</f>
        <v>0.43333333333333329</v>
      </c>
      <c r="G84" s="206"/>
      <c r="H84" s="206"/>
      <c r="I84" s="206"/>
      <c r="J84" s="206"/>
      <c r="K84" s="206"/>
      <c r="L84" s="103"/>
      <c r="M84" s="103"/>
      <c r="N84" s="103"/>
    </row>
    <row r="85" spans="1:16">
      <c r="B85" s="74">
        <f t="shared" si="12"/>
        <v>40613</v>
      </c>
      <c r="C85" s="175">
        <v>0.39583333333333331</v>
      </c>
      <c r="D85" s="86">
        <v>0.80069444444444438</v>
      </c>
      <c r="E85" s="86">
        <v>0.26041666666666669</v>
      </c>
      <c r="F85" s="86">
        <f t="shared" si="13"/>
        <v>0.40486111111111106</v>
      </c>
      <c r="G85" s="206"/>
      <c r="H85" s="206"/>
      <c r="I85" s="206"/>
      <c r="J85" s="206"/>
      <c r="K85" s="206"/>
      <c r="L85" s="103"/>
      <c r="M85" s="103"/>
      <c r="N85" s="103"/>
    </row>
    <row r="86" spans="1:16">
      <c r="B86" s="74">
        <f t="shared" si="12"/>
        <v>40614</v>
      </c>
      <c r="C86" s="175"/>
      <c r="D86" s="86"/>
      <c r="E86" s="91"/>
      <c r="F86" s="86"/>
      <c r="G86" s="206"/>
      <c r="H86" s="206"/>
      <c r="I86" s="206"/>
      <c r="J86" s="206"/>
      <c r="K86" s="206"/>
      <c r="L86" s="118"/>
      <c r="M86" s="118"/>
      <c r="N86" s="118"/>
    </row>
    <row r="87" spans="1:16">
      <c r="B87" s="74">
        <f t="shared" si="12"/>
        <v>40615</v>
      </c>
      <c r="C87" s="175"/>
      <c r="D87" s="86"/>
      <c r="E87" s="88"/>
      <c r="F87" s="86"/>
      <c r="G87" s="118"/>
      <c r="H87" s="118"/>
      <c r="I87" s="118"/>
      <c r="J87" s="118"/>
      <c r="K87" s="118"/>
      <c r="L87" s="103"/>
      <c r="M87" s="103"/>
      <c r="N87" s="103"/>
    </row>
    <row r="88" spans="1:16">
      <c r="B88" s="74">
        <f t="shared" si="12"/>
        <v>40616</v>
      </c>
      <c r="C88" s="175"/>
      <c r="D88" s="86"/>
      <c r="E88" s="88"/>
      <c r="F88" s="86"/>
      <c r="G88" s="206"/>
      <c r="H88" s="206"/>
      <c r="I88" s="206"/>
      <c r="J88" s="206"/>
      <c r="K88" s="206"/>
      <c r="L88" s="103"/>
      <c r="M88" s="103"/>
      <c r="N88" s="103"/>
    </row>
    <row r="89" spans="1:16">
      <c r="B89" s="160" t="s">
        <v>68</v>
      </c>
      <c r="C89" s="207"/>
      <c r="D89" s="119"/>
      <c r="E89" s="130">
        <f>SUM(E82:E88)</f>
        <v>0.78125</v>
      </c>
      <c r="F89" s="203">
        <f>SUM(F82:F88)</f>
        <v>1.2124999999999999</v>
      </c>
      <c r="G89" s="215">
        <f>IF(F89-E89&gt;0.677083333333333,0.677083333333333,F89-E89)</f>
        <v>0.43124999999999991</v>
      </c>
      <c r="H89" s="216">
        <f>($H$2*G89)*24</f>
        <v>150.05429999999998</v>
      </c>
      <c r="I89" s="217">
        <f>IF(F89-E89&gt;1.01041666666667,0.333333333333333,F89-E89-G89)</f>
        <v>0</v>
      </c>
      <c r="J89" s="216">
        <f>($I$2*I89)*24</f>
        <v>0</v>
      </c>
      <c r="K89" s="217">
        <f>F89-G89-I89-E89</f>
        <v>0</v>
      </c>
      <c r="L89" s="216">
        <f>($J$2*K89)*24</f>
        <v>0</v>
      </c>
      <c r="M89" s="217">
        <f>G89+I89+K89</f>
        <v>0.43124999999999991</v>
      </c>
      <c r="N89" s="218">
        <f>H89+J89+L89</f>
        <v>150.05429999999998</v>
      </c>
      <c r="P89" s="201"/>
    </row>
    <row r="90" spans="1:16">
      <c r="A90" s="78">
        <v>12</v>
      </c>
      <c r="B90" s="74">
        <f>B88+1</f>
        <v>40617</v>
      </c>
      <c r="C90" s="175"/>
      <c r="D90" s="86"/>
      <c r="E90" s="88"/>
      <c r="F90" s="86"/>
      <c r="G90" s="225"/>
      <c r="H90" s="208"/>
      <c r="I90" s="225"/>
      <c r="J90" s="208"/>
      <c r="K90" s="225"/>
      <c r="L90" s="103"/>
      <c r="M90" s="103"/>
      <c r="N90" s="103"/>
    </row>
    <row r="91" spans="1:16">
      <c r="B91" s="74">
        <f t="shared" si="12"/>
        <v>40618</v>
      </c>
      <c r="C91" s="175">
        <v>0.39583333333333331</v>
      </c>
      <c r="D91" s="86">
        <v>0.80902777777777779</v>
      </c>
      <c r="E91" s="86">
        <v>0.26041666666666669</v>
      </c>
      <c r="F91" s="86">
        <f>D91-C91</f>
        <v>0.41319444444444448</v>
      </c>
      <c r="G91" s="206"/>
      <c r="H91" s="206"/>
      <c r="I91" s="206"/>
      <c r="J91" s="206"/>
      <c r="K91" s="206"/>
      <c r="L91" s="103"/>
      <c r="M91" s="103"/>
      <c r="N91" s="103"/>
    </row>
    <row r="92" spans="1:16">
      <c r="B92" s="74">
        <f t="shared" si="12"/>
        <v>40619</v>
      </c>
      <c r="C92" s="175">
        <v>0.39583333333333331</v>
      </c>
      <c r="D92" s="86">
        <v>0.79305555555555562</v>
      </c>
      <c r="E92" s="86">
        <v>0.26041666666666669</v>
      </c>
      <c r="F92" s="86">
        <f t="shared" ref="F92:F93" si="14">D92-C92</f>
        <v>0.39722222222222231</v>
      </c>
      <c r="G92" s="206"/>
      <c r="H92" s="206"/>
      <c r="I92" s="206"/>
      <c r="J92" s="206"/>
      <c r="K92" s="206"/>
      <c r="L92" s="103"/>
      <c r="M92" s="103"/>
      <c r="N92" s="103"/>
    </row>
    <row r="93" spans="1:16">
      <c r="B93" s="74">
        <f t="shared" si="12"/>
        <v>40620</v>
      </c>
      <c r="C93" s="175">
        <v>0.39444444444444443</v>
      </c>
      <c r="D93" s="86">
        <v>0.79166666666666663</v>
      </c>
      <c r="E93" s="86">
        <v>0.26041666666666669</v>
      </c>
      <c r="F93" s="86">
        <f t="shared" si="14"/>
        <v>0.3972222222222222</v>
      </c>
      <c r="G93" s="206"/>
      <c r="H93" s="206"/>
      <c r="I93" s="206"/>
      <c r="J93" s="206"/>
      <c r="K93" s="206"/>
      <c r="L93" s="103"/>
      <c r="M93" s="103"/>
      <c r="N93" s="103"/>
    </row>
    <row r="94" spans="1:16">
      <c r="B94" s="74">
        <f t="shared" si="12"/>
        <v>40621</v>
      </c>
      <c r="C94" s="175"/>
      <c r="D94" s="86"/>
      <c r="E94" s="91"/>
      <c r="F94" s="86"/>
      <c r="G94" s="206"/>
      <c r="H94" s="206"/>
      <c r="I94" s="206"/>
      <c r="J94" s="206"/>
      <c r="K94" s="206"/>
      <c r="L94" s="118"/>
      <c r="M94" s="118"/>
      <c r="N94" s="118"/>
    </row>
    <row r="95" spans="1:16">
      <c r="B95" s="74">
        <f t="shared" si="12"/>
        <v>40622</v>
      </c>
      <c r="C95" s="175"/>
      <c r="D95" s="86"/>
      <c r="E95" s="88"/>
      <c r="F95" s="86"/>
      <c r="G95" s="118"/>
      <c r="H95" s="118"/>
      <c r="I95" s="118"/>
      <c r="J95" s="118"/>
      <c r="K95" s="118"/>
      <c r="L95" s="103"/>
      <c r="M95" s="103"/>
      <c r="N95" s="103"/>
    </row>
    <row r="96" spans="1:16">
      <c r="B96" s="74">
        <f t="shared" si="12"/>
        <v>40623</v>
      </c>
      <c r="C96" s="175"/>
      <c r="D96" s="86"/>
      <c r="E96" s="88"/>
      <c r="F96" s="86"/>
      <c r="G96" s="206"/>
      <c r="H96" s="206"/>
      <c r="I96" s="206"/>
      <c r="J96" s="206"/>
      <c r="K96" s="206"/>
      <c r="L96" s="103"/>
      <c r="M96" s="103"/>
      <c r="N96" s="103"/>
    </row>
    <row r="97" spans="1:16">
      <c r="B97" s="160" t="s">
        <v>69</v>
      </c>
      <c r="C97" s="207"/>
      <c r="D97" s="119"/>
      <c r="E97" s="130">
        <f>SUM(E90:E96)</f>
        <v>0.78125</v>
      </c>
      <c r="F97" s="203">
        <f>SUM(F90:F96)</f>
        <v>1.2076388888888889</v>
      </c>
      <c r="G97" s="215">
        <f>IF(F97-E97&gt;0.677083333333333,0.677083333333333,F97-E97)</f>
        <v>0.42638888888888893</v>
      </c>
      <c r="H97" s="216">
        <f>($H$2*G97)*24</f>
        <v>148.36286666666669</v>
      </c>
      <c r="I97" s="217">
        <f>IF(F97-E97&gt;1.01041666666667,0.333333333333333,F97-E97-G97)</f>
        <v>0</v>
      </c>
      <c r="J97" s="216">
        <f>($I$2*I97)*24</f>
        <v>0</v>
      </c>
      <c r="K97" s="217">
        <f>F97-G97-I97-E97</f>
        <v>0</v>
      </c>
      <c r="L97" s="216">
        <f>($J$2*K97)*24</f>
        <v>0</v>
      </c>
      <c r="M97" s="217">
        <f>G97+I97+K97</f>
        <v>0.42638888888888893</v>
      </c>
      <c r="N97" s="218">
        <f>H97+J97+L97</f>
        <v>148.36286666666669</v>
      </c>
      <c r="P97" s="201"/>
    </row>
    <row r="98" spans="1:16">
      <c r="A98" s="78">
        <v>13</v>
      </c>
      <c r="B98" s="74">
        <f>B96+1</f>
        <v>40624</v>
      </c>
      <c r="C98" s="175"/>
      <c r="D98" s="86"/>
      <c r="E98" s="88"/>
      <c r="F98" s="86"/>
      <c r="G98" s="225"/>
      <c r="H98" s="208"/>
      <c r="I98" s="225"/>
      <c r="J98" s="208"/>
      <c r="K98" s="225"/>
      <c r="L98" s="103"/>
      <c r="M98" s="103"/>
      <c r="N98" s="103"/>
    </row>
    <row r="99" spans="1:16">
      <c r="B99" s="74">
        <f t="shared" si="12"/>
        <v>40625</v>
      </c>
      <c r="C99" s="175">
        <v>0.41805555555555557</v>
      </c>
      <c r="D99" s="86">
        <v>0.8125</v>
      </c>
      <c r="E99" s="86">
        <v>0.26041666666666669</v>
      </c>
      <c r="F99" s="86">
        <f>D99-C99</f>
        <v>0.39444444444444443</v>
      </c>
      <c r="G99" s="206"/>
      <c r="H99" s="206"/>
      <c r="I99" s="206"/>
      <c r="J99" s="206"/>
      <c r="K99" s="206"/>
      <c r="L99" s="103"/>
      <c r="M99" s="103"/>
      <c r="N99" s="103"/>
    </row>
    <row r="100" spans="1:16">
      <c r="B100" s="74">
        <f t="shared" si="12"/>
        <v>40626</v>
      </c>
      <c r="C100" s="175">
        <v>0.39861111111111108</v>
      </c>
      <c r="D100" s="86">
        <v>0.81388888888888899</v>
      </c>
      <c r="E100" s="86">
        <v>0.26041666666666669</v>
      </c>
      <c r="F100" s="86">
        <f t="shared" ref="F100:F101" si="15">D100-C100</f>
        <v>0.41527777777777791</v>
      </c>
      <c r="G100" s="206"/>
      <c r="H100" s="206"/>
      <c r="I100" s="206"/>
      <c r="J100" s="206"/>
      <c r="K100" s="206"/>
      <c r="L100" s="103"/>
      <c r="M100" s="103"/>
      <c r="N100" s="103"/>
    </row>
    <row r="101" spans="1:16">
      <c r="B101" s="74">
        <f t="shared" si="12"/>
        <v>40627</v>
      </c>
      <c r="C101" s="175">
        <v>0.39583333333333331</v>
      </c>
      <c r="D101" s="86">
        <v>0.82291666666666663</v>
      </c>
      <c r="E101" s="86">
        <v>0.26041666666666669</v>
      </c>
      <c r="F101" s="86">
        <f t="shared" si="15"/>
        <v>0.42708333333333331</v>
      </c>
      <c r="G101" s="206"/>
      <c r="H101" s="206"/>
      <c r="I101" s="206"/>
      <c r="J101" s="206"/>
      <c r="K101" s="206"/>
      <c r="L101" s="103"/>
      <c r="M101" s="103"/>
      <c r="N101" s="103"/>
    </row>
    <row r="102" spans="1:16">
      <c r="B102" s="74">
        <f t="shared" si="12"/>
        <v>40628</v>
      </c>
      <c r="C102" s="175"/>
      <c r="D102" s="86"/>
      <c r="E102" s="91"/>
      <c r="F102" s="86"/>
      <c r="G102" s="206"/>
      <c r="H102" s="206"/>
      <c r="I102" s="206"/>
      <c r="J102" s="206"/>
      <c r="K102" s="206"/>
      <c r="L102" s="118"/>
      <c r="M102" s="118"/>
      <c r="N102" s="118"/>
    </row>
    <row r="103" spans="1:16">
      <c r="B103" s="74">
        <f t="shared" si="12"/>
        <v>40629</v>
      </c>
      <c r="C103" s="175"/>
      <c r="D103" s="86"/>
      <c r="E103" s="88"/>
      <c r="F103" s="86"/>
      <c r="G103" s="118"/>
      <c r="H103" s="118"/>
      <c r="I103" s="118"/>
      <c r="J103" s="118"/>
      <c r="K103" s="118"/>
      <c r="L103" s="103"/>
      <c r="M103" s="103"/>
      <c r="N103" s="103"/>
    </row>
    <row r="104" spans="1:16">
      <c r="B104" s="74">
        <f t="shared" si="12"/>
        <v>40630</v>
      </c>
      <c r="C104" s="175"/>
      <c r="D104" s="86"/>
      <c r="E104" s="88"/>
      <c r="F104" s="86"/>
      <c r="G104" s="206"/>
      <c r="H104" s="206"/>
      <c r="I104" s="206"/>
      <c r="J104" s="206"/>
      <c r="K104" s="206"/>
      <c r="L104" s="103"/>
      <c r="M104" s="103"/>
      <c r="N104" s="103"/>
    </row>
    <row r="105" spans="1:16">
      <c r="B105" s="160" t="s">
        <v>70</v>
      </c>
      <c r="C105" s="207"/>
      <c r="D105" s="119"/>
      <c r="E105" s="130">
        <f>SUM(E98:E104)</f>
        <v>0.78125</v>
      </c>
      <c r="F105" s="203">
        <f>SUM(F98:F104)</f>
        <v>1.2368055555555557</v>
      </c>
      <c r="G105" s="215">
        <f>IF(F105-E105&gt;0.677083333333333,0.677083333333333,F105-E105)</f>
        <v>0.45555555555555571</v>
      </c>
      <c r="H105" s="216">
        <f>($H$2*G105)*24</f>
        <v>158.51146666666673</v>
      </c>
      <c r="I105" s="217">
        <f>IF(F105-E105&gt;1.01041666666667,0.333333333333333,F105-E105-G105)</f>
        <v>0</v>
      </c>
      <c r="J105" s="216">
        <f>($I$2*I105)*24</f>
        <v>0</v>
      </c>
      <c r="K105" s="217">
        <f>F105-G105-I105-E105</f>
        <v>0</v>
      </c>
      <c r="L105" s="216">
        <f>($J$2*K105)*24</f>
        <v>0</v>
      </c>
      <c r="M105" s="217">
        <f>G105+I105+K105</f>
        <v>0.45555555555555571</v>
      </c>
      <c r="N105" s="218">
        <f>H105+J105+L105</f>
        <v>158.51146666666673</v>
      </c>
      <c r="P105" s="201"/>
    </row>
    <row r="106" spans="1:16">
      <c r="A106" s="78">
        <v>14</v>
      </c>
      <c r="B106" s="74">
        <f>B104+1</f>
        <v>40631</v>
      </c>
      <c r="C106" s="175"/>
      <c r="D106" s="86"/>
      <c r="E106" s="88"/>
      <c r="F106" s="86"/>
      <c r="G106" s="225"/>
      <c r="H106" s="208"/>
      <c r="I106" s="225"/>
      <c r="J106" s="208"/>
      <c r="K106" s="225"/>
      <c r="L106" s="103"/>
      <c r="M106" s="103"/>
      <c r="N106" s="103"/>
    </row>
    <row r="107" spans="1:16">
      <c r="B107" s="74">
        <f t="shared" si="12"/>
        <v>40632</v>
      </c>
      <c r="C107" s="175">
        <v>0.39930555555555558</v>
      </c>
      <c r="D107" s="86">
        <v>0.8125</v>
      </c>
      <c r="E107" s="86">
        <v>0.26041666666666669</v>
      </c>
      <c r="F107" s="86">
        <f>D107-C107</f>
        <v>0.41319444444444442</v>
      </c>
      <c r="G107" s="206"/>
      <c r="H107" s="206"/>
      <c r="I107" s="206"/>
      <c r="J107" s="206"/>
      <c r="K107" s="206"/>
      <c r="L107" s="103"/>
      <c r="M107" s="103"/>
      <c r="N107" s="103"/>
    </row>
    <row r="108" spans="1:16">
      <c r="B108" s="74">
        <f t="shared" si="12"/>
        <v>40633</v>
      </c>
      <c r="C108" s="175">
        <v>0.41111111111111115</v>
      </c>
      <c r="D108" s="86">
        <v>0.80138888888888893</v>
      </c>
      <c r="E108" s="86">
        <v>0.26041666666666669</v>
      </c>
      <c r="F108" s="86">
        <f t="shared" ref="F108:F109" si="16">D108-C108</f>
        <v>0.39027777777777778</v>
      </c>
      <c r="G108" s="206"/>
      <c r="H108" s="206"/>
      <c r="I108" s="206"/>
      <c r="J108" s="206"/>
      <c r="K108" s="206"/>
      <c r="L108" s="103"/>
      <c r="M108" s="103"/>
      <c r="N108" s="103"/>
    </row>
    <row r="109" spans="1:16">
      <c r="B109" s="74">
        <f t="shared" si="12"/>
        <v>40634</v>
      </c>
      <c r="C109" s="175">
        <v>0.41666666666666669</v>
      </c>
      <c r="D109" s="86">
        <v>0.8027777777777777</v>
      </c>
      <c r="E109" s="86">
        <v>0.26041666666666669</v>
      </c>
      <c r="F109" s="86">
        <f t="shared" si="16"/>
        <v>0.38611111111111102</v>
      </c>
      <c r="G109" s="206"/>
      <c r="H109" s="206"/>
      <c r="I109" s="206"/>
      <c r="J109" s="206"/>
      <c r="K109" s="206"/>
      <c r="L109" s="103"/>
      <c r="M109" s="103"/>
      <c r="N109" s="103"/>
    </row>
    <row r="110" spans="1:16">
      <c r="B110" s="74">
        <f t="shared" si="12"/>
        <v>40635</v>
      </c>
      <c r="C110" s="175"/>
      <c r="D110" s="86"/>
      <c r="E110" s="91"/>
      <c r="F110" s="86"/>
      <c r="G110" s="206"/>
      <c r="H110" s="206"/>
      <c r="I110" s="206"/>
      <c r="J110" s="206"/>
      <c r="K110" s="206"/>
      <c r="L110" s="118"/>
      <c r="M110" s="118"/>
      <c r="N110" s="118"/>
    </row>
    <row r="111" spans="1:16">
      <c r="B111" s="74">
        <f t="shared" si="12"/>
        <v>40636</v>
      </c>
      <c r="C111" s="175"/>
      <c r="D111" s="86"/>
      <c r="E111" s="88"/>
      <c r="F111" s="86"/>
      <c r="G111" s="118"/>
      <c r="H111" s="118"/>
      <c r="I111" s="118"/>
      <c r="J111" s="118"/>
      <c r="K111" s="118"/>
      <c r="L111" s="103"/>
      <c r="M111" s="103"/>
      <c r="N111" s="103"/>
    </row>
    <row r="112" spans="1:16">
      <c r="B112" s="74">
        <f t="shared" si="12"/>
        <v>40637</v>
      </c>
      <c r="C112" s="170" t="s">
        <v>11</v>
      </c>
      <c r="D112" s="185"/>
      <c r="E112" s="185"/>
      <c r="F112" s="185"/>
      <c r="G112" s="206"/>
      <c r="H112" s="206"/>
      <c r="I112" s="206"/>
      <c r="J112" s="206"/>
      <c r="K112" s="206"/>
      <c r="L112" s="103"/>
      <c r="M112" s="103"/>
      <c r="N112" s="103"/>
    </row>
    <row r="113" spans="1:16">
      <c r="B113" s="160" t="s">
        <v>71</v>
      </c>
      <c r="C113" s="207"/>
      <c r="D113" s="119"/>
      <c r="E113" s="130">
        <f>SUM(E106:E112)</f>
        <v>0.78125</v>
      </c>
      <c r="F113" s="203">
        <f>SUM(F106:F112)</f>
        <v>1.1895833333333332</v>
      </c>
      <c r="G113" s="215">
        <f>IF(F113-E113&gt;0.677083333333333,0.677083333333333,F113-E113)</f>
        <v>0.40833333333333321</v>
      </c>
      <c r="H113" s="216">
        <f>($H$2*G113)*24</f>
        <v>142.08039999999997</v>
      </c>
      <c r="I113" s="217">
        <f>IF(F113-E113&gt;1.01041666666667,0.333333333333333,F113-E113-G113)</f>
        <v>0</v>
      </c>
      <c r="J113" s="216">
        <f>($I$2*I113)*24</f>
        <v>0</v>
      </c>
      <c r="K113" s="217">
        <f>F113-G113-I113-E113</f>
        <v>0</v>
      </c>
      <c r="L113" s="216">
        <f>($J$2*K113)*24</f>
        <v>0</v>
      </c>
      <c r="M113" s="217">
        <f>G113+I113+K113</f>
        <v>0.40833333333333321</v>
      </c>
      <c r="N113" s="218">
        <f>H113+J113+L113</f>
        <v>142.08039999999997</v>
      </c>
      <c r="P113" s="201"/>
    </row>
    <row r="114" spans="1:16">
      <c r="A114" s="78">
        <v>15</v>
      </c>
      <c r="B114" s="74">
        <f>B112+1</f>
        <v>40638</v>
      </c>
      <c r="C114" s="170" t="s">
        <v>11</v>
      </c>
      <c r="D114" s="185"/>
      <c r="E114" s="185"/>
      <c r="F114" s="185"/>
      <c r="G114" s="225"/>
      <c r="H114" s="208"/>
      <c r="I114" s="225"/>
      <c r="J114" s="208"/>
      <c r="K114" s="225"/>
      <c r="L114" s="103"/>
      <c r="M114" s="103"/>
      <c r="N114" s="103"/>
    </row>
    <row r="115" spans="1:16">
      <c r="B115" s="74">
        <f t="shared" si="12"/>
        <v>40639</v>
      </c>
      <c r="C115" s="175">
        <v>0.41666666666666669</v>
      </c>
      <c r="D115" s="86">
        <v>0.81111111111111101</v>
      </c>
      <c r="E115" s="86">
        <v>0.26041666666666669</v>
      </c>
      <c r="F115" s="86">
        <f>D115-C115</f>
        <v>0.39444444444444432</v>
      </c>
      <c r="G115" s="206"/>
      <c r="H115" s="206"/>
      <c r="I115" s="206"/>
      <c r="J115" s="206"/>
      <c r="K115" s="206"/>
      <c r="L115" s="103"/>
      <c r="M115" s="103"/>
      <c r="N115" s="103"/>
    </row>
    <row r="116" spans="1:16">
      <c r="B116" s="74">
        <f t="shared" si="12"/>
        <v>40640</v>
      </c>
      <c r="C116" s="175">
        <v>0.41666666666666669</v>
      </c>
      <c r="D116" s="86">
        <v>0.7944444444444444</v>
      </c>
      <c r="E116" s="86">
        <v>0.26041666666666669</v>
      </c>
      <c r="F116" s="86">
        <f t="shared" ref="F116:F117" si="17">D116-C116</f>
        <v>0.37777777777777771</v>
      </c>
      <c r="G116" s="206"/>
      <c r="H116" s="206"/>
      <c r="I116" s="206"/>
      <c r="J116" s="206"/>
      <c r="K116" s="206"/>
      <c r="L116" s="103"/>
      <c r="M116" s="103"/>
      <c r="N116" s="103"/>
    </row>
    <row r="117" spans="1:16">
      <c r="B117" s="74">
        <f t="shared" si="12"/>
        <v>40641</v>
      </c>
      <c r="C117" s="175">
        <v>0.41805555555555557</v>
      </c>
      <c r="D117" s="86">
        <v>0.79305555555555562</v>
      </c>
      <c r="E117" s="86">
        <v>0.26041666666666669</v>
      </c>
      <c r="F117" s="86">
        <f t="shared" si="17"/>
        <v>0.37500000000000006</v>
      </c>
      <c r="G117" s="206"/>
      <c r="H117" s="206"/>
      <c r="I117" s="206"/>
      <c r="J117" s="206"/>
      <c r="K117" s="206"/>
      <c r="L117" s="103"/>
      <c r="M117" s="103"/>
      <c r="N117" s="103"/>
    </row>
    <row r="118" spans="1:16">
      <c r="B118" s="74">
        <f t="shared" si="12"/>
        <v>40642</v>
      </c>
      <c r="C118" s="175"/>
      <c r="D118" s="86"/>
      <c r="E118" s="91"/>
      <c r="F118" s="86"/>
      <c r="G118" s="206"/>
      <c r="H118" s="206"/>
      <c r="I118" s="206"/>
      <c r="J118" s="206"/>
      <c r="K118" s="206"/>
      <c r="L118" s="118"/>
      <c r="M118" s="118"/>
      <c r="N118" s="118"/>
    </row>
    <row r="119" spans="1:16">
      <c r="B119" s="74">
        <f t="shared" si="12"/>
        <v>40643</v>
      </c>
      <c r="C119" s="175"/>
      <c r="D119" s="86"/>
      <c r="E119" s="88"/>
      <c r="F119" s="86"/>
      <c r="G119" s="118"/>
      <c r="H119" s="118"/>
      <c r="I119" s="118"/>
      <c r="J119" s="118"/>
      <c r="K119" s="118"/>
      <c r="L119" s="103"/>
      <c r="M119" s="103"/>
      <c r="N119" s="103"/>
    </row>
    <row r="120" spans="1:16">
      <c r="B120" s="74">
        <f t="shared" si="12"/>
        <v>40644</v>
      </c>
      <c r="C120" s="175"/>
      <c r="D120" s="86"/>
      <c r="E120" s="88"/>
      <c r="F120" s="86"/>
      <c r="G120" s="206"/>
      <c r="H120" s="206"/>
      <c r="I120" s="206"/>
      <c r="J120" s="206"/>
      <c r="K120" s="206"/>
      <c r="L120" s="103"/>
      <c r="M120" s="103"/>
      <c r="N120" s="103"/>
    </row>
    <row r="121" spans="1:16">
      <c r="B121" s="160" t="s">
        <v>72</v>
      </c>
      <c r="C121" s="207"/>
      <c r="D121" s="119"/>
      <c r="E121" s="130">
        <f>SUM(E114:E120)</f>
        <v>0.78125</v>
      </c>
      <c r="F121" s="203">
        <f>SUM(F114:F120)</f>
        <v>1.1472222222222221</v>
      </c>
      <c r="G121" s="215">
        <f>IF(F121-E121&gt;0.677083333333333,0.677083333333333,F121-E121)</f>
        <v>0.36597222222222214</v>
      </c>
      <c r="H121" s="216">
        <f>($H$2*G121)*24</f>
        <v>127.34076666666664</v>
      </c>
      <c r="I121" s="217">
        <f>IF(F121-E121&gt;1.01041666666667,0.333333333333333,F121-E121-G121)</f>
        <v>0</v>
      </c>
      <c r="J121" s="216">
        <f>($I$2*I121)*24</f>
        <v>0</v>
      </c>
      <c r="K121" s="217">
        <f>F121-G121-I121-E121</f>
        <v>0</v>
      </c>
      <c r="L121" s="216">
        <f>($J$2*K121)*24</f>
        <v>0</v>
      </c>
      <c r="M121" s="217">
        <f>G121+I121+K121</f>
        <v>0.36597222222222214</v>
      </c>
      <c r="N121" s="218">
        <f>H121+J121+L121</f>
        <v>127.34076666666664</v>
      </c>
      <c r="P121" s="201"/>
    </row>
    <row r="122" spans="1:16">
      <c r="A122" s="78">
        <v>16</v>
      </c>
      <c r="B122" s="74">
        <f>B120+1</f>
        <v>40645</v>
      </c>
      <c r="C122" s="175"/>
      <c r="D122" s="86"/>
      <c r="E122" s="88"/>
      <c r="F122" s="86"/>
      <c r="G122" s="225"/>
      <c r="H122" s="208"/>
      <c r="I122" s="225"/>
      <c r="J122" s="208"/>
      <c r="K122" s="225"/>
      <c r="L122" s="103"/>
      <c r="M122" s="103"/>
      <c r="N122" s="103"/>
      <c r="O122" s="167"/>
    </row>
    <row r="123" spans="1:16">
      <c r="B123" s="74">
        <f t="shared" si="12"/>
        <v>40646</v>
      </c>
      <c r="C123" s="175">
        <v>0.41666666666666669</v>
      </c>
      <c r="D123" s="86">
        <v>0.79513888888888884</v>
      </c>
      <c r="E123" s="86">
        <v>0.26041666666666669</v>
      </c>
      <c r="F123" s="86">
        <f>D123-C123</f>
        <v>0.37847222222222215</v>
      </c>
      <c r="G123" s="206"/>
      <c r="H123" s="206"/>
      <c r="I123" s="206"/>
      <c r="J123" s="206"/>
      <c r="K123" s="206"/>
      <c r="L123" s="103"/>
      <c r="M123" s="103"/>
      <c r="N123" s="103"/>
    </row>
    <row r="124" spans="1:16">
      <c r="B124" s="74">
        <f t="shared" si="12"/>
        <v>40647</v>
      </c>
      <c r="C124" s="175">
        <v>0.41736111111111113</v>
      </c>
      <c r="D124" s="86">
        <v>0.79375000000000007</v>
      </c>
      <c r="E124" s="86">
        <v>0.26041666666666669</v>
      </c>
      <c r="F124" s="86">
        <f t="shared" ref="F124:F125" si="18">D124-C124</f>
        <v>0.37638888888888894</v>
      </c>
      <c r="G124" s="206"/>
      <c r="H124" s="206"/>
      <c r="I124" s="206"/>
      <c r="J124" s="206"/>
      <c r="K124" s="206"/>
      <c r="L124" s="103"/>
      <c r="M124" s="103"/>
      <c r="N124" s="103"/>
    </row>
    <row r="125" spans="1:16">
      <c r="B125" s="74">
        <f t="shared" si="12"/>
        <v>40648</v>
      </c>
      <c r="C125" s="175">
        <v>0.41250000000000003</v>
      </c>
      <c r="D125" s="86">
        <v>0.85555555555555562</v>
      </c>
      <c r="E125" s="86">
        <v>0.26041666666666669</v>
      </c>
      <c r="F125" s="86">
        <f t="shared" si="18"/>
        <v>0.44305555555555559</v>
      </c>
      <c r="G125" s="206"/>
      <c r="H125" s="206"/>
      <c r="I125" s="206"/>
      <c r="J125" s="206"/>
      <c r="K125" s="206"/>
      <c r="L125" s="103"/>
      <c r="M125" s="103"/>
      <c r="N125" s="103"/>
    </row>
    <row r="126" spans="1:16">
      <c r="B126" s="74">
        <f t="shared" si="12"/>
        <v>40649</v>
      </c>
      <c r="C126" s="175"/>
      <c r="D126" s="86"/>
      <c r="E126" s="91"/>
      <c r="F126" s="86"/>
      <c r="G126" s="206"/>
      <c r="H126" s="206"/>
      <c r="I126" s="206"/>
      <c r="J126" s="206"/>
      <c r="K126" s="206"/>
      <c r="L126" s="118"/>
      <c r="M126" s="118"/>
      <c r="N126" s="118"/>
    </row>
    <row r="127" spans="1:16">
      <c r="B127" s="74">
        <f t="shared" si="12"/>
        <v>40650</v>
      </c>
      <c r="C127" s="175"/>
      <c r="D127" s="86"/>
      <c r="E127" s="88"/>
      <c r="F127" s="86"/>
      <c r="G127" s="118"/>
      <c r="H127" s="118"/>
      <c r="I127" s="118"/>
      <c r="J127" s="118"/>
      <c r="K127" s="118"/>
      <c r="L127" s="103"/>
      <c r="M127" s="103"/>
      <c r="N127" s="103"/>
    </row>
    <row r="128" spans="1:16">
      <c r="B128" s="74">
        <f t="shared" si="12"/>
        <v>40651</v>
      </c>
      <c r="C128" s="175"/>
      <c r="D128" s="86"/>
      <c r="E128" s="88"/>
      <c r="F128" s="86"/>
      <c r="G128" s="206"/>
      <c r="H128" s="206"/>
      <c r="I128" s="206"/>
      <c r="J128" s="206"/>
      <c r="K128" s="206"/>
      <c r="L128" s="103"/>
      <c r="M128" s="103"/>
      <c r="N128" s="103"/>
    </row>
    <row r="129" spans="1:16">
      <c r="B129" s="160" t="s">
        <v>73</v>
      </c>
      <c r="C129" s="207"/>
      <c r="D129" s="119"/>
      <c r="E129" s="130">
        <f>SUM(E122:E128)</f>
        <v>0.78125</v>
      </c>
      <c r="F129" s="203">
        <f>SUM(F122:F128)</f>
        <v>1.1979166666666667</v>
      </c>
      <c r="G129" s="215">
        <f>IF(F129-E129&gt;0.677083333333333,0.677083333333333,F129-E129)</f>
        <v>0.41666666666666674</v>
      </c>
      <c r="H129" s="216">
        <f>($H$2*G129)*24</f>
        <v>144.98000000000005</v>
      </c>
      <c r="I129" s="217">
        <f>IF(F129-E129&gt;1.01041666666667,0.333333333333333,F129-E129-G129)</f>
        <v>0</v>
      </c>
      <c r="J129" s="216">
        <f>($I$2*I129)*24</f>
        <v>0</v>
      </c>
      <c r="K129" s="217">
        <f>F129-G129-I129-E129</f>
        <v>0</v>
      </c>
      <c r="L129" s="216">
        <f>($J$2*K129)*24</f>
        <v>0</v>
      </c>
      <c r="M129" s="217">
        <f>G129+I129+K129</f>
        <v>0.41666666666666674</v>
      </c>
      <c r="N129" s="218">
        <f>H129+J129+L129</f>
        <v>144.98000000000005</v>
      </c>
      <c r="P129" s="201"/>
    </row>
    <row r="130" spans="1:16">
      <c r="A130" s="78">
        <v>17</v>
      </c>
      <c r="B130" s="74">
        <f>B128+1</f>
        <v>40652</v>
      </c>
      <c r="C130" s="175"/>
      <c r="D130" s="86"/>
      <c r="E130" s="88"/>
      <c r="F130" s="86"/>
      <c r="G130" s="225"/>
      <c r="H130" s="208"/>
      <c r="I130" s="225"/>
      <c r="J130" s="208"/>
      <c r="K130" s="225"/>
      <c r="L130" s="103"/>
      <c r="M130" s="103"/>
      <c r="N130" s="103"/>
    </row>
    <row r="131" spans="1:16">
      <c r="B131" s="74">
        <f t="shared" si="12"/>
        <v>40653</v>
      </c>
      <c r="C131" s="175">
        <v>0.375</v>
      </c>
      <c r="D131" s="86">
        <v>0.7944444444444444</v>
      </c>
      <c r="E131" s="86">
        <v>0.26041666666666669</v>
      </c>
      <c r="F131" s="86">
        <f>D131-C131</f>
        <v>0.4194444444444444</v>
      </c>
      <c r="G131" s="206"/>
      <c r="H131" s="206"/>
      <c r="I131" s="206"/>
      <c r="J131" s="206"/>
      <c r="K131" s="206"/>
      <c r="L131" s="103"/>
      <c r="M131" s="103"/>
      <c r="N131" s="103"/>
    </row>
    <row r="132" spans="1:16">
      <c r="B132" s="74">
        <f t="shared" si="12"/>
        <v>40654</v>
      </c>
      <c r="C132" s="175">
        <v>0.41666666666666669</v>
      </c>
      <c r="D132" s="86">
        <v>0.79166666666666663</v>
      </c>
      <c r="E132" s="86">
        <v>0.26041666666666669</v>
      </c>
      <c r="F132" s="86">
        <f t="shared" ref="F132:F133" si="19">D132-C132</f>
        <v>0.37499999999999994</v>
      </c>
      <c r="G132" s="206"/>
      <c r="H132" s="206"/>
      <c r="I132" s="206"/>
      <c r="J132" s="206"/>
      <c r="K132" s="206"/>
      <c r="L132" s="103"/>
      <c r="M132" s="103"/>
      <c r="N132" s="103"/>
    </row>
    <row r="133" spans="1:16">
      <c r="B133" s="74">
        <f t="shared" si="12"/>
        <v>40655</v>
      </c>
      <c r="C133" s="175">
        <v>0.41736111111111113</v>
      </c>
      <c r="D133" s="86">
        <v>0.79305555555555562</v>
      </c>
      <c r="E133" s="86">
        <v>0.26041666666666669</v>
      </c>
      <c r="F133" s="86">
        <f t="shared" si="19"/>
        <v>0.3756944444444445</v>
      </c>
      <c r="G133" s="206"/>
      <c r="H133" s="206"/>
      <c r="I133" s="206"/>
      <c r="J133" s="206"/>
      <c r="K133" s="206"/>
      <c r="L133" s="103"/>
      <c r="M133" s="103"/>
      <c r="N133" s="103"/>
    </row>
    <row r="134" spans="1:16">
      <c r="B134" s="74">
        <f t="shared" si="12"/>
        <v>40656</v>
      </c>
      <c r="C134" s="175">
        <v>0.42083333333333334</v>
      </c>
      <c r="D134" s="86">
        <v>0.79166666666666663</v>
      </c>
      <c r="E134" s="88"/>
      <c r="F134" s="86">
        <f t="shared" ref="F134" si="20">D134-C134</f>
        <v>0.37083333333333329</v>
      </c>
      <c r="G134" s="206"/>
      <c r="H134" s="206"/>
      <c r="I134" s="206"/>
      <c r="J134" s="206"/>
      <c r="K134" s="206"/>
      <c r="L134" s="103"/>
      <c r="M134" s="103"/>
      <c r="N134" s="103"/>
    </row>
    <row r="135" spans="1:16">
      <c r="B135" s="74">
        <f t="shared" si="12"/>
        <v>40657</v>
      </c>
      <c r="C135" s="175"/>
      <c r="D135" s="86"/>
      <c r="E135" s="91"/>
      <c r="F135" s="86"/>
      <c r="G135" s="118"/>
      <c r="H135" s="118"/>
      <c r="I135" s="118"/>
      <c r="J135" s="118"/>
      <c r="K135" s="118"/>
      <c r="L135" s="118"/>
      <c r="M135" s="118"/>
      <c r="N135" s="118"/>
    </row>
    <row r="136" spans="1:16">
      <c r="B136" s="74">
        <f t="shared" si="12"/>
        <v>40658</v>
      </c>
      <c r="C136" s="175"/>
      <c r="D136" s="86"/>
      <c r="E136" s="88"/>
      <c r="F136" s="86"/>
      <c r="G136" s="206"/>
      <c r="H136" s="206"/>
      <c r="I136" s="206"/>
      <c r="J136" s="206"/>
      <c r="K136" s="206"/>
      <c r="L136" s="103"/>
      <c r="M136" s="103"/>
      <c r="N136" s="103"/>
    </row>
    <row r="137" spans="1:16">
      <c r="B137" s="160" t="s">
        <v>74</v>
      </c>
      <c r="C137" s="207"/>
      <c r="D137" s="119"/>
      <c r="E137" s="130">
        <f>SUM(E130:E136)</f>
        <v>0.78125</v>
      </c>
      <c r="F137" s="203">
        <f>SUM(F130:F136)</f>
        <v>1.5409722222222222</v>
      </c>
      <c r="G137" s="215">
        <f>IF(F137-E137&gt;0.677083333333333,0.677083333333333,F137-E137)</f>
        <v>0.67708333333333304</v>
      </c>
      <c r="H137" s="216">
        <f>($H$2*G137)*24</f>
        <v>235.59249999999992</v>
      </c>
      <c r="I137" s="217">
        <f>IF(F137-E137&gt;1.01041666666667,0.333333333333333,F137-E137-G137)</f>
        <v>8.263888888888915E-2</v>
      </c>
      <c r="J137" s="216">
        <f>($I$2*I137)*24</f>
        <v>32.67541666666677</v>
      </c>
      <c r="K137" s="217">
        <f>F137-G137-I137-E137</f>
        <v>0</v>
      </c>
      <c r="L137" s="216">
        <f>($J$2*K137)*24</f>
        <v>0</v>
      </c>
      <c r="M137" s="217">
        <f>G137+I137+K137</f>
        <v>0.75972222222222219</v>
      </c>
      <c r="N137" s="218">
        <f>H137+J137+L137</f>
        <v>268.26791666666668</v>
      </c>
      <c r="P137" s="201"/>
    </row>
    <row r="138" spans="1:16">
      <c r="A138" s="78">
        <v>18</v>
      </c>
      <c r="B138" s="74">
        <f>B136+1</f>
        <v>40659</v>
      </c>
      <c r="C138" s="175"/>
      <c r="D138" s="86"/>
      <c r="E138" s="88"/>
      <c r="F138" s="86"/>
      <c r="G138" s="225"/>
      <c r="H138" s="208"/>
      <c r="I138" s="225"/>
      <c r="J138" s="208"/>
      <c r="K138" s="225"/>
      <c r="L138" s="103"/>
      <c r="M138" s="103"/>
      <c r="N138" s="103"/>
    </row>
    <row r="139" spans="1:16">
      <c r="B139" s="74">
        <f t="shared" si="12"/>
        <v>40660</v>
      </c>
      <c r="C139" s="175">
        <v>0.41666666666666669</v>
      </c>
      <c r="D139" s="86">
        <v>0.79583333333333339</v>
      </c>
      <c r="E139" s="86">
        <v>0.26041666666666669</v>
      </c>
      <c r="F139" s="86">
        <f>D139-C139</f>
        <v>0.37916666666666671</v>
      </c>
      <c r="G139" s="206"/>
      <c r="H139" s="206"/>
      <c r="I139" s="206"/>
      <c r="J139" s="206"/>
      <c r="K139" s="206"/>
      <c r="L139" s="103"/>
      <c r="M139" s="103"/>
      <c r="N139" s="103"/>
    </row>
    <row r="140" spans="1:16">
      <c r="B140" s="74">
        <f t="shared" si="12"/>
        <v>40661</v>
      </c>
      <c r="C140" s="175">
        <v>0.41666666666666669</v>
      </c>
      <c r="D140" s="86">
        <v>0.79166666666666663</v>
      </c>
      <c r="E140" s="86">
        <v>0.26041666666666669</v>
      </c>
      <c r="F140" s="86">
        <f t="shared" ref="F140:F141" si="21">D140-C140</f>
        <v>0.37499999999999994</v>
      </c>
      <c r="G140" s="206"/>
      <c r="H140" s="206"/>
      <c r="I140" s="206"/>
      <c r="J140" s="206"/>
      <c r="K140" s="206"/>
      <c r="L140" s="103"/>
      <c r="M140" s="103"/>
      <c r="N140" s="103"/>
    </row>
    <row r="141" spans="1:16">
      <c r="B141" s="74">
        <f t="shared" si="12"/>
        <v>40662</v>
      </c>
      <c r="C141" s="175">
        <v>0.4152777777777778</v>
      </c>
      <c r="D141" s="86">
        <v>0.79375000000000007</v>
      </c>
      <c r="E141" s="86">
        <v>0.26041666666666669</v>
      </c>
      <c r="F141" s="86">
        <f t="shared" si="21"/>
        <v>0.37847222222222227</v>
      </c>
      <c r="G141" s="206"/>
      <c r="H141" s="206"/>
      <c r="I141" s="206"/>
      <c r="J141" s="206"/>
      <c r="K141" s="206"/>
      <c r="L141" s="103"/>
      <c r="M141" s="103"/>
      <c r="N141" s="103"/>
    </row>
    <row r="142" spans="1:16">
      <c r="B142" s="74">
        <f t="shared" si="12"/>
        <v>40663</v>
      </c>
      <c r="C142" s="170" t="s">
        <v>11</v>
      </c>
      <c r="D142" s="185"/>
      <c r="E142" s="185"/>
      <c r="F142" s="185"/>
      <c r="G142" s="206"/>
      <c r="H142" s="206"/>
      <c r="I142" s="206"/>
      <c r="J142" s="206"/>
      <c r="K142" s="206"/>
      <c r="L142" s="118"/>
      <c r="M142" s="118"/>
      <c r="N142" s="118"/>
    </row>
    <row r="143" spans="1:16">
      <c r="B143" s="74">
        <f t="shared" si="12"/>
        <v>40664</v>
      </c>
      <c r="C143" s="175"/>
      <c r="D143" s="86"/>
      <c r="E143" s="88"/>
      <c r="F143" s="86"/>
      <c r="G143" s="118"/>
      <c r="H143" s="118"/>
      <c r="I143" s="118"/>
      <c r="J143" s="118"/>
      <c r="K143" s="118"/>
      <c r="L143" s="103"/>
      <c r="M143" s="103"/>
      <c r="N143" s="103"/>
    </row>
    <row r="144" spans="1:16">
      <c r="B144" s="74">
        <f t="shared" si="12"/>
        <v>40665</v>
      </c>
      <c r="C144" s="175"/>
      <c r="D144" s="86"/>
      <c r="E144" s="88"/>
      <c r="F144" s="86"/>
      <c r="G144" s="206"/>
      <c r="H144" s="206"/>
      <c r="I144" s="206"/>
      <c r="J144" s="206"/>
      <c r="K144" s="206"/>
      <c r="L144" s="103"/>
      <c r="M144" s="103"/>
      <c r="N144" s="103"/>
    </row>
    <row r="145" spans="1:16">
      <c r="B145" s="160" t="s">
        <v>75</v>
      </c>
      <c r="C145" s="207"/>
      <c r="D145" s="119"/>
      <c r="E145" s="130">
        <f>SUM(E138:E144)</f>
        <v>0.78125</v>
      </c>
      <c r="F145" s="203">
        <f>SUM(F138:F144)</f>
        <v>1.132638888888889</v>
      </c>
      <c r="G145" s="215">
        <f>IF(F145-E145&gt;0.677083333333333,0.677083333333333,F145-E145)</f>
        <v>0.35138888888888897</v>
      </c>
      <c r="H145" s="216">
        <f>($H$2*G145)*24</f>
        <v>122.2664666666667</v>
      </c>
      <c r="I145" s="217">
        <f>IF(F145-E145&gt;1.01041666666667,0.333333333333333,F145-E145-G145)</f>
        <v>0</v>
      </c>
      <c r="J145" s="216">
        <f>($I$2*I145)*24</f>
        <v>0</v>
      </c>
      <c r="K145" s="217">
        <f>F145-G145-I145-E145</f>
        <v>0</v>
      </c>
      <c r="L145" s="216">
        <f>($J$2*K145)*24</f>
        <v>0</v>
      </c>
      <c r="M145" s="217">
        <f>G145+I145+K145</f>
        <v>0.35138888888888897</v>
      </c>
      <c r="N145" s="218">
        <f>H145+J145+L145</f>
        <v>122.2664666666667</v>
      </c>
      <c r="P145" s="201"/>
    </row>
    <row r="146" spans="1:16">
      <c r="A146" s="78">
        <v>19</v>
      </c>
      <c r="B146" s="74">
        <f>B144+1</f>
        <v>40666</v>
      </c>
      <c r="C146" s="175">
        <v>0.41805555555555557</v>
      </c>
      <c r="D146" s="86">
        <v>0.53680555555555554</v>
      </c>
      <c r="E146" s="88"/>
      <c r="F146" s="86">
        <f>D146-C146</f>
        <v>0.11874999999999997</v>
      </c>
      <c r="G146" s="225"/>
      <c r="H146" s="208"/>
      <c r="I146" s="225"/>
      <c r="J146" s="208"/>
      <c r="K146" s="225"/>
      <c r="L146" s="103"/>
      <c r="M146" s="103"/>
      <c r="N146" s="103"/>
    </row>
    <row r="147" spans="1:16">
      <c r="B147" s="74">
        <f t="shared" si="12"/>
        <v>40667</v>
      </c>
      <c r="C147" s="175">
        <v>0.41666666666666669</v>
      </c>
      <c r="D147" s="86">
        <v>0.79166666666666663</v>
      </c>
      <c r="E147" s="86">
        <v>0.26041666666666669</v>
      </c>
      <c r="F147" s="86">
        <f>D147-C147</f>
        <v>0.37499999999999994</v>
      </c>
      <c r="G147" s="206"/>
      <c r="H147" s="206"/>
      <c r="I147" s="206"/>
      <c r="J147" s="206"/>
      <c r="K147" s="206"/>
      <c r="L147" s="103"/>
      <c r="M147" s="103"/>
      <c r="N147" s="103"/>
    </row>
    <row r="148" spans="1:16">
      <c r="B148" s="74">
        <f t="shared" si="12"/>
        <v>40668</v>
      </c>
      <c r="C148" s="175">
        <v>0.41597222222222219</v>
      </c>
      <c r="D148" s="86">
        <v>0.79166666666666663</v>
      </c>
      <c r="E148" s="86">
        <v>0.26041666666666669</v>
      </c>
      <c r="F148" s="86">
        <f t="shared" ref="F148:F149" si="22">D148-C148</f>
        <v>0.37569444444444444</v>
      </c>
      <c r="G148" s="206"/>
      <c r="H148" s="206"/>
      <c r="I148" s="206"/>
      <c r="J148" s="206"/>
      <c r="K148" s="206"/>
      <c r="L148" s="103"/>
      <c r="M148" s="103"/>
      <c r="N148" s="103"/>
    </row>
    <row r="149" spans="1:16">
      <c r="B149" s="74">
        <f t="shared" si="12"/>
        <v>40669</v>
      </c>
      <c r="C149" s="175">
        <v>0.41666666666666669</v>
      </c>
      <c r="D149" s="86">
        <v>0.82430555555555562</v>
      </c>
      <c r="E149" s="86">
        <v>0.26041666666666669</v>
      </c>
      <c r="F149" s="86">
        <f t="shared" si="22"/>
        <v>0.40763888888888894</v>
      </c>
      <c r="G149" s="206"/>
      <c r="H149" s="206"/>
      <c r="I149" s="206"/>
      <c r="J149" s="206"/>
      <c r="K149" s="206"/>
      <c r="L149" s="103"/>
      <c r="M149" s="103"/>
      <c r="N149" s="103"/>
    </row>
    <row r="150" spans="1:16">
      <c r="B150" s="74">
        <f t="shared" si="12"/>
        <v>40670</v>
      </c>
      <c r="C150" s="170" t="s">
        <v>11</v>
      </c>
      <c r="D150" s="185"/>
      <c r="E150" s="185"/>
      <c r="F150" s="185"/>
      <c r="G150" s="206"/>
      <c r="H150" s="206"/>
      <c r="I150" s="206"/>
      <c r="J150" s="206"/>
      <c r="K150" s="206"/>
      <c r="L150" s="118"/>
      <c r="M150" s="118"/>
      <c r="N150" s="118"/>
    </row>
    <row r="151" spans="1:16">
      <c r="B151" s="74">
        <f t="shared" si="12"/>
        <v>40671</v>
      </c>
      <c r="C151" s="175"/>
      <c r="D151" s="86"/>
      <c r="E151" s="88"/>
      <c r="F151" s="86"/>
      <c r="G151" s="118"/>
      <c r="H151" s="118"/>
      <c r="I151" s="118"/>
      <c r="J151" s="118"/>
      <c r="K151" s="118"/>
      <c r="L151" s="103"/>
      <c r="M151" s="103"/>
      <c r="N151" s="103"/>
    </row>
    <row r="152" spans="1:16">
      <c r="B152" s="74">
        <f t="shared" si="12"/>
        <v>40672</v>
      </c>
      <c r="C152" s="175"/>
      <c r="D152" s="86"/>
      <c r="E152" s="88"/>
      <c r="F152" s="86"/>
      <c r="G152" s="206"/>
      <c r="H152" s="206"/>
      <c r="I152" s="206"/>
      <c r="J152" s="206"/>
      <c r="K152" s="206"/>
      <c r="L152" s="103"/>
      <c r="M152" s="103"/>
      <c r="N152" s="103"/>
    </row>
    <row r="153" spans="1:16">
      <c r="B153" s="160" t="s">
        <v>76</v>
      </c>
      <c r="C153" s="207"/>
      <c r="D153" s="119"/>
      <c r="E153" s="130">
        <f>SUM(E146:E152)</f>
        <v>0.78125</v>
      </c>
      <c r="F153" s="203">
        <f>SUM(F146:F152)</f>
        <v>1.2770833333333333</v>
      </c>
      <c r="G153" s="215">
        <f>IF(F153-E153&gt;0.677083333333333,0.677083333333333,F153-E153)</f>
        <v>0.49583333333333335</v>
      </c>
      <c r="H153" s="216">
        <f>($H$2*G153)*24</f>
        <v>172.52620000000002</v>
      </c>
      <c r="I153" s="217">
        <f>IF(F153-E153&gt;1.01041666666667,0.333333333333333,F153-E153-G153)</f>
        <v>0</v>
      </c>
      <c r="J153" s="216">
        <f>($I$2*I153)*24</f>
        <v>0</v>
      </c>
      <c r="K153" s="217">
        <f>F153-G153-I153-E153</f>
        <v>0</v>
      </c>
      <c r="L153" s="216">
        <f>($J$2*K153)*24</f>
        <v>0</v>
      </c>
      <c r="M153" s="217">
        <f>G153+I153+K153</f>
        <v>0.49583333333333335</v>
      </c>
      <c r="N153" s="218">
        <f>H153+J153+L153</f>
        <v>172.52620000000002</v>
      </c>
      <c r="P153" s="201"/>
    </row>
    <row r="154" spans="1:16">
      <c r="A154" s="78">
        <v>20</v>
      </c>
      <c r="B154" s="74">
        <f>B152+1</f>
        <v>40673</v>
      </c>
      <c r="C154" s="175"/>
      <c r="D154" s="86"/>
      <c r="E154" s="88"/>
      <c r="F154" s="86"/>
      <c r="G154" s="225"/>
      <c r="H154" s="208"/>
      <c r="I154" s="225"/>
      <c r="J154" s="208"/>
      <c r="K154" s="225"/>
      <c r="L154" s="103"/>
      <c r="M154" s="103"/>
      <c r="N154" s="103"/>
    </row>
    <row r="155" spans="1:16">
      <c r="B155" s="74">
        <f t="shared" ref="B155:B224" si="23">B154+1</f>
        <v>40674</v>
      </c>
      <c r="C155" s="175">
        <v>0.41666666666666669</v>
      </c>
      <c r="D155" s="86">
        <v>0.78472222222222221</v>
      </c>
      <c r="E155" s="86">
        <v>0.26041666666666669</v>
      </c>
      <c r="F155" s="86">
        <f>D155-C155</f>
        <v>0.36805555555555552</v>
      </c>
      <c r="G155" s="206"/>
      <c r="H155" s="206"/>
      <c r="I155" s="206"/>
      <c r="J155" s="206"/>
      <c r="K155" s="206"/>
      <c r="L155" s="103"/>
      <c r="M155" s="103"/>
      <c r="N155" s="103"/>
    </row>
    <row r="156" spans="1:16">
      <c r="B156" s="74">
        <f t="shared" si="23"/>
        <v>40675</v>
      </c>
      <c r="C156" s="175">
        <v>0.41666666666666669</v>
      </c>
      <c r="D156" s="86">
        <v>0.79166666666666663</v>
      </c>
      <c r="E156" s="86">
        <v>0.26041666666666669</v>
      </c>
      <c r="F156" s="86">
        <f t="shared" ref="F156:F157" si="24">D156-C156</f>
        <v>0.37499999999999994</v>
      </c>
      <c r="G156" s="206"/>
      <c r="H156" s="206"/>
      <c r="I156" s="206"/>
      <c r="J156" s="206"/>
      <c r="K156" s="206"/>
      <c r="L156" s="103"/>
      <c r="M156" s="103"/>
      <c r="N156" s="103"/>
    </row>
    <row r="157" spans="1:16">
      <c r="B157" s="74">
        <f t="shared" si="23"/>
        <v>40676</v>
      </c>
      <c r="C157" s="174">
        <v>0.41944444444444445</v>
      </c>
      <c r="D157" s="108">
        <v>0.77083333333333337</v>
      </c>
      <c r="E157" s="129">
        <v>0.26041666666666669</v>
      </c>
      <c r="F157" s="129">
        <f t="shared" si="24"/>
        <v>0.35138888888888892</v>
      </c>
      <c r="G157" s="206"/>
      <c r="H157" s="206"/>
      <c r="I157" s="206"/>
      <c r="J157" s="206"/>
      <c r="K157" s="206"/>
      <c r="L157" s="103"/>
      <c r="M157" s="103"/>
      <c r="N157" s="103"/>
    </row>
    <row r="158" spans="1:16">
      <c r="B158" s="74">
        <f t="shared" si="23"/>
        <v>40677</v>
      </c>
      <c r="C158" s="175"/>
      <c r="D158" s="86"/>
      <c r="E158" s="91"/>
      <c r="F158" s="86"/>
      <c r="G158" s="206"/>
      <c r="H158" s="206"/>
      <c r="I158" s="206"/>
      <c r="J158" s="206"/>
      <c r="K158" s="206"/>
      <c r="L158" s="118"/>
      <c r="M158" s="118"/>
      <c r="N158" s="118"/>
    </row>
    <row r="159" spans="1:16">
      <c r="B159" s="74">
        <f t="shared" si="23"/>
        <v>40678</v>
      </c>
      <c r="C159" s="175"/>
      <c r="D159" s="86"/>
      <c r="E159" s="88"/>
      <c r="F159" s="86"/>
      <c r="G159" s="118"/>
      <c r="H159" s="118"/>
      <c r="I159" s="118"/>
      <c r="J159" s="118"/>
      <c r="K159" s="118"/>
      <c r="L159" s="103"/>
      <c r="M159" s="103"/>
      <c r="N159" s="103"/>
    </row>
    <row r="160" spans="1:16">
      <c r="B160" s="74">
        <f t="shared" si="23"/>
        <v>40679</v>
      </c>
      <c r="C160" s="175"/>
      <c r="D160" s="86"/>
      <c r="E160" s="88"/>
      <c r="F160" s="86"/>
      <c r="G160" s="206"/>
      <c r="H160" s="206"/>
      <c r="I160" s="206"/>
      <c r="J160" s="206"/>
      <c r="K160" s="206"/>
      <c r="L160" s="103"/>
      <c r="M160" s="103"/>
      <c r="N160" s="103"/>
    </row>
    <row r="161" spans="1:16">
      <c r="B161" s="160" t="s">
        <v>77</v>
      </c>
      <c r="C161" s="207"/>
      <c r="D161" s="119"/>
      <c r="E161" s="130">
        <f>SUM(E154:E160)</f>
        <v>0.78125</v>
      </c>
      <c r="F161" s="203">
        <f>SUM(F154:F160)</f>
        <v>1.0944444444444443</v>
      </c>
      <c r="G161" s="215">
        <f>IF(F161-E161&gt;0.677083333333333,0.677083333333333,F161-E161)</f>
        <v>0.31319444444444433</v>
      </c>
      <c r="H161" s="216">
        <f>($H$2*G161)*24</f>
        <v>108.9766333333333</v>
      </c>
      <c r="I161" s="217">
        <f>IF(F161-E161&gt;1.01041666666667,0.333333333333333,F161-E161-G161)</f>
        <v>0</v>
      </c>
      <c r="J161" s="216">
        <f>($I$2*I161)*24</f>
        <v>0</v>
      </c>
      <c r="K161" s="217">
        <f>F161-G161-I161-E161</f>
        <v>0</v>
      </c>
      <c r="L161" s="216">
        <f>($J$2*K161)*24</f>
        <v>0</v>
      </c>
      <c r="M161" s="217">
        <f>G161+I161+K161</f>
        <v>0.31319444444444433</v>
      </c>
      <c r="N161" s="218">
        <f>H161+J161+L161</f>
        <v>108.9766333333333</v>
      </c>
      <c r="P161" s="201"/>
    </row>
    <row r="162" spans="1:16">
      <c r="A162" s="78">
        <v>21</v>
      </c>
      <c r="B162" s="74">
        <f>B160+1</f>
        <v>40680</v>
      </c>
      <c r="C162" s="175"/>
      <c r="D162" s="86"/>
      <c r="E162" s="88"/>
      <c r="F162" s="86"/>
      <c r="G162" s="225"/>
      <c r="H162" s="208"/>
      <c r="I162" s="225"/>
      <c r="J162" s="208"/>
      <c r="K162" s="225"/>
      <c r="L162" s="103"/>
      <c r="M162" s="103"/>
      <c r="N162" s="103"/>
    </row>
    <row r="163" spans="1:16">
      <c r="B163" s="74">
        <f t="shared" si="23"/>
        <v>40681</v>
      </c>
      <c r="C163" s="175">
        <v>0.41666666666666669</v>
      </c>
      <c r="D163" s="86">
        <v>0.8125</v>
      </c>
      <c r="E163" s="86">
        <v>0.26041666666666669</v>
      </c>
      <c r="F163" s="86">
        <f>D163-C163</f>
        <v>0.39583333333333331</v>
      </c>
      <c r="G163" s="206"/>
      <c r="H163" s="206"/>
      <c r="I163" s="206"/>
      <c r="J163" s="206"/>
      <c r="K163" s="206"/>
      <c r="L163" s="103"/>
      <c r="M163" s="103"/>
      <c r="N163" s="103"/>
    </row>
    <row r="164" spans="1:16">
      <c r="B164" s="74">
        <f t="shared" si="23"/>
        <v>40682</v>
      </c>
      <c r="C164" s="175">
        <v>0.42152777777777778</v>
      </c>
      <c r="D164" s="86">
        <v>0.79999999999999993</v>
      </c>
      <c r="E164" s="86">
        <v>0.26041666666666669</v>
      </c>
      <c r="F164" s="86">
        <f t="shared" ref="F164:F165" si="25">D164-C164</f>
        <v>0.37847222222222215</v>
      </c>
      <c r="G164" s="206"/>
      <c r="H164" s="206"/>
      <c r="I164" s="206"/>
      <c r="J164" s="206"/>
      <c r="K164" s="206"/>
      <c r="L164" s="103"/>
      <c r="M164" s="103"/>
      <c r="N164" s="103"/>
    </row>
    <row r="165" spans="1:16">
      <c r="B165" s="74">
        <f t="shared" si="23"/>
        <v>40683</v>
      </c>
      <c r="C165" s="175">
        <v>0.41875000000000001</v>
      </c>
      <c r="D165" s="86">
        <v>0.79236111111111107</v>
      </c>
      <c r="E165" s="86">
        <v>0.26041666666666669</v>
      </c>
      <c r="F165" s="86">
        <f t="shared" si="25"/>
        <v>0.37361111111111106</v>
      </c>
      <c r="G165" s="206"/>
      <c r="H165" s="206"/>
      <c r="I165" s="206"/>
      <c r="J165" s="206"/>
      <c r="K165" s="206"/>
      <c r="L165" s="103"/>
      <c r="M165" s="103"/>
      <c r="N165" s="103"/>
    </row>
    <row r="166" spans="1:16">
      <c r="B166" s="74">
        <f t="shared" si="23"/>
        <v>40684</v>
      </c>
      <c r="C166" s="175"/>
      <c r="D166" s="86"/>
      <c r="E166" s="91"/>
      <c r="F166" s="86"/>
      <c r="G166" s="206"/>
      <c r="H166" s="206"/>
      <c r="I166" s="206"/>
      <c r="J166" s="206"/>
      <c r="K166" s="206"/>
      <c r="L166" s="118"/>
      <c r="M166" s="118"/>
      <c r="N166" s="118"/>
    </row>
    <row r="167" spans="1:16">
      <c r="B167" s="74">
        <f t="shared" si="23"/>
        <v>40685</v>
      </c>
      <c r="C167" s="175"/>
      <c r="D167" s="86"/>
      <c r="E167" s="88"/>
      <c r="F167" s="86"/>
      <c r="G167" s="118"/>
      <c r="H167" s="118"/>
      <c r="I167" s="118"/>
      <c r="J167" s="118"/>
      <c r="K167" s="118"/>
      <c r="L167" s="103"/>
      <c r="M167" s="103"/>
      <c r="N167" s="103"/>
    </row>
    <row r="168" spans="1:16">
      <c r="B168" s="74">
        <f t="shared" si="23"/>
        <v>40686</v>
      </c>
      <c r="C168" s="170" t="s">
        <v>11</v>
      </c>
      <c r="D168" s="185"/>
      <c r="E168" s="185"/>
      <c r="F168" s="185"/>
      <c r="G168" s="206"/>
      <c r="H168" s="206"/>
      <c r="I168" s="206"/>
      <c r="J168" s="206"/>
      <c r="K168" s="206"/>
      <c r="L168" s="103"/>
      <c r="M168" s="103"/>
      <c r="N168" s="103"/>
    </row>
    <row r="169" spans="1:16">
      <c r="B169" s="160" t="s">
        <v>78</v>
      </c>
      <c r="C169" s="207"/>
      <c r="D169" s="119"/>
      <c r="E169" s="130">
        <f>SUM(E162:E168)</f>
        <v>0.78125</v>
      </c>
      <c r="F169" s="203">
        <f>SUM(F162:F168)</f>
        <v>1.1479166666666665</v>
      </c>
      <c r="G169" s="215">
        <f>IF(F169-E169&gt;0.677083333333333,0.677083333333333,F169-E169)</f>
        <v>0.36666666666666647</v>
      </c>
      <c r="H169" s="216">
        <f>($H$2*G169)*24</f>
        <v>127.58239999999995</v>
      </c>
      <c r="I169" s="217">
        <f>IF(F169-E169&gt;1.01041666666667,0.333333333333333,F169-E169-G169)</f>
        <v>0</v>
      </c>
      <c r="J169" s="216">
        <f>($I$2*I169)*24</f>
        <v>0</v>
      </c>
      <c r="K169" s="217">
        <f>F169-G169-I169-E169</f>
        <v>0</v>
      </c>
      <c r="L169" s="216">
        <f>($J$2*K169)*24</f>
        <v>0</v>
      </c>
      <c r="M169" s="217">
        <f>G169+I169+K169</f>
        <v>0.36666666666666647</v>
      </c>
      <c r="N169" s="218">
        <f>H169+J169+L169</f>
        <v>127.58239999999995</v>
      </c>
      <c r="P169" s="201"/>
    </row>
    <row r="170" spans="1:16">
      <c r="A170" s="78">
        <v>22</v>
      </c>
      <c r="B170" s="74">
        <f>B168+1</f>
        <v>40687</v>
      </c>
      <c r="C170" s="170" t="s">
        <v>11</v>
      </c>
      <c r="D170" s="185"/>
      <c r="E170" s="185"/>
      <c r="F170" s="185"/>
      <c r="G170" s="225"/>
      <c r="H170" s="208"/>
      <c r="I170" s="225"/>
      <c r="J170" s="208"/>
      <c r="K170" s="225"/>
      <c r="L170" s="103"/>
      <c r="M170" s="103"/>
      <c r="N170" s="103"/>
    </row>
    <row r="171" spans="1:16">
      <c r="B171" s="74">
        <f t="shared" si="23"/>
        <v>40688</v>
      </c>
      <c r="C171" s="175">
        <v>0.39583333333333331</v>
      </c>
      <c r="D171" s="86">
        <v>0.79166666666666663</v>
      </c>
      <c r="E171" s="86">
        <v>0.26041666666666669</v>
      </c>
      <c r="F171" s="86">
        <f>D171-C171</f>
        <v>0.39583333333333331</v>
      </c>
      <c r="G171" s="206"/>
      <c r="H171" s="206"/>
      <c r="I171" s="206"/>
      <c r="J171" s="206"/>
      <c r="K171" s="206"/>
      <c r="L171" s="103"/>
      <c r="M171" s="103"/>
      <c r="N171" s="103"/>
    </row>
    <row r="172" spans="1:16">
      <c r="B172" s="74">
        <f t="shared" si="23"/>
        <v>40689</v>
      </c>
      <c r="C172" s="175">
        <v>0.39652777777777781</v>
      </c>
      <c r="D172" s="86">
        <v>0.79166666666666663</v>
      </c>
      <c r="E172" s="86">
        <v>0.26041666666666669</v>
      </c>
      <c r="F172" s="86">
        <f t="shared" ref="F172:F173" si="26">D172-C172</f>
        <v>0.39513888888888882</v>
      </c>
      <c r="G172" s="206"/>
      <c r="H172" s="206"/>
      <c r="I172" s="206"/>
      <c r="J172" s="206"/>
      <c r="K172" s="206"/>
      <c r="L172" s="103"/>
      <c r="M172" s="103"/>
      <c r="N172" s="103"/>
    </row>
    <row r="173" spans="1:16">
      <c r="B173" s="74">
        <f t="shared" si="23"/>
        <v>40690</v>
      </c>
      <c r="C173" s="175">
        <v>0.39583333333333331</v>
      </c>
      <c r="D173" s="86">
        <v>0.79375000000000007</v>
      </c>
      <c r="E173" s="86">
        <v>0.26041666666666669</v>
      </c>
      <c r="F173" s="86">
        <f t="shared" si="26"/>
        <v>0.39791666666666675</v>
      </c>
      <c r="G173" s="206"/>
      <c r="H173" s="206"/>
      <c r="I173" s="206"/>
      <c r="J173" s="206"/>
      <c r="K173" s="206"/>
      <c r="L173" s="103"/>
      <c r="M173" s="103"/>
      <c r="N173" s="103"/>
    </row>
    <row r="174" spans="1:16">
      <c r="B174" s="74">
        <f t="shared" si="23"/>
        <v>40691</v>
      </c>
      <c r="C174" s="175"/>
      <c r="D174" s="86"/>
      <c r="E174" s="91"/>
      <c r="F174" s="86"/>
      <c r="G174" s="206"/>
      <c r="H174" s="206"/>
      <c r="I174" s="206"/>
      <c r="J174" s="206"/>
      <c r="K174" s="206"/>
      <c r="L174" s="118"/>
      <c r="M174" s="118"/>
      <c r="N174" s="118"/>
    </row>
    <row r="175" spans="1:16">
      <c r="B175" s="74">
        <f t="shared" si="23"/>
        <v>40692</v>
      </c>
      <c r="C175" s="175"/>
      <c r="D175" s="86"/>
      <c r="E175" s="88"/>
      <c r="F175" s="86"/>
      <c r="G175" s="118"/>
      <c r="H175" s="118"/>
      <c r="I175" s="118"/>
      <c r="J175" s="118"/>
      <c r="K175" s="118"/>
      <c r="L175" s="103"/>
      <c r="M175" s="103"/>
      <c r="N175" s="103"/>
    </row>
    <row r="176" spans="1:16">
      <c r="B176" s="74">
        <f t="shared" si="23"/>
        <v>40693</v>
      </c>
      <c r="C176" s="175"/>
      <c r="D176" s="86"/>
      <c r="E176" s="88"/>
      <c r="F176" s="86"/>
      <c r="G176" s="206"/>
      <c r="H176" s="206"/>
      <c r="I176" s="206"/>
      <c r="J176" s="206"/>
      <c r="K176" s="206"/>
      <c r="L176" s="103"/>
      <c r="M176" s="103"/>
      <c r="N176" s="103"/>
    </row>
    <row r="177" spans="1:16">
      <c r="B177" s="160" t="s">
        <v>79</v>
      </c>
      <c r="C177" s="207"/>
      <c r="D177" s="119"/>
      <c r="E177" s="130">
        <f>SUM(E170:E176)</f>
        <v>0.78125</v>
      </c>
      <c r="F177" s="203">
        <f>SUM(F170:F176)</f>
        <v>1.1888888888888889</v>
      </c>
      <c r="G177" s="215">
        <f>IF(F177-E177&gt;0.677083333333333,0.677083333333333,F177-E177)</f>
        <v>0.40763888888888888</v>
      </c>
      <c r="H177" s="216">
        <f>($H$2*G177)*24</f>
        <v>141.83876666666669</v>
      </c>
      <c r="I177" s="217">
        <f>IF(F177-E177&gt;1.01041666666667,0.333333333333333,F177-E177-G177)</f>
        <v>0</v>
      </c>
      <c r="J177" s="216">
        <f>($I$2*I177)*24</f>
        <v>0</v>
      </c>
      <c r="K177" s="217">
        <f>F177-G177-I177-E177</f>
        <v>0</v>
      </c>
      <c r="L177" s="216">
        <f>($J$2*K177)*24</f>
        <v>0</v>
      </c>
      <c r="M177" s="217">
        <f>G177+I177+K177</f>
        <v>0.40763888888888888</v>
      </c>
      <c r="N177" s="218">
        <f>H177+J177+L177</f>
        <v>141.83876666666669</v>
      </c>
      <c r="P177" s="201"/>
    </row>
    <row r="178" spans="1:16">
      <c r="A178" s="78">
        <v>23</v>
      </c>
      <c r="B178" s="74">
        <f>B176+1</f>
        <v>40694</v>
      </c>
      <c r="C178" s="175"/>
      <c r="D178" s="86"/>
      <c r="E178" s="88"/>
      <c r="F178" s="86"/>
      <c r="G178" s="225"/>
      <c r="H178" s="208"/>
      <c r="I178" s="225"/>
      <c r="J178" s="208"/>
      <c r="K178" s="225"/>
      <c r="L178" s="103"/>
      <c r="M178" s="103"/>
      <c r="N178" s="103"/>
    </row>
    <row r="179" spans="1:16">
      <c r="B179" s="74">
        <f t="shared" si="23"/>
        <v>40695</v>
      </c>
      <c r="C179" s="175">
        <v>0.375</v>
      </c>
      <c r="D179" s="86">
        <v>0.79513888888888884</v>
      </c>
      <c r="E179" s="86">
        <v>0.26041666666666669</v>
      </c>
      <c r="F179" s="86">
        <f>D179-C179</f>
        <v>0.42013888888888884</v>
      </c>
      <c r="G179" s="206"/>
      <c r="H179" s="206"/>
      <c r="I179" s="206"/>
      <c r="J179" s="206"/>
      <c r="K179" s="206"/>
      <c r="L179" s="103"/>
      <c r="M179" s="103"/>
      <c r="N179" s="103"/>
    </row>
    <row r="180" spans="1:16">
      <c r="B180" s="74">
        <f t="shared" si="23"/>
        <v>40696</v>
      </c>
      <c r="C180" s="175">
        <v>0.37916666666666665</v>
      </c>
      <c r="D180" s="86">
        <v>0.80763888888888891</v>
      </c>
      <c r="E180" s="86">
        <v>0.26041666666666669</v>
      </c>
      <c r="F180" s="86">
        <f t="shared" ref="F180:F181" si="27">D180-C180</f>
        <v>0.42847222222222225</v>
      </c>
      <c r="G180" s="206"/>
      <c r="H180" s="206"/>
      <c r="I180" s="206"/>
      <c r="J180" s="206"/>
      <c r="K180" s="206"/>
      <c r="L180" s="103"/>
      <c r="M180" s="103"/>
      <c r="N180" s="103"/>
    </row>
    <row r="181" spans="1:16">
      <c r="B181" s="74">
        <f t="shared" si="23"/>
        <v>40697</v>
      </c>
      <c r="C181" s="175">
        <v>0.41666666666666669</v>
      </c>
      <c r="D181" s="86">
        <v>0.79166666666666663</v>
      </c>
      <c r="E181" s="86">
        <v>0.26041666666666669</v>
      </c>
      <c r="F181" s="86">
        <f t="shared" si="27"/>
        <v>0.37499999999999994</v>
      </c>
      <c r="G181" s="206"/>
      <c r="H181" s="206"/>
      <c r="I181" s="206"/>
      <c r="J181" s="206"/>
      <c r="K181" s="206"/>
      <c r="L181" s="103"/>
      <c r="M181" s="103"/>
      <c r="N181" s="103"/>
    </row>
    <row r="182" spans="1:16">
      <c r="B182" s="74">
        <f t="shared" si="23"/>
        <v>40698</v>
      </c>
      <c r="C182" s="175"/>
      <c r="D182" s="86"/>
      <c r="E182" s="91"/>
      <c r="F182" s="86"/>
      <c r="G182" s="206"/>
      <c r="H182" s="206"/>
      <c r="I182" s="206"/>
      <c r="J182" s="206"/>
      <c r="K182" s="206"/>
      <c r="L182" s="118"/>
      <c r="M182" s="118"/>
      <c r="N182" s="118"/>
    </row>
    <row r="183" spans="1:16">
      <c r="B183" s="74">
        <f t="shared" si="23"/>
        <v>40699</v>
      </c>
      <c r="C183" s="175"/>
      <c r="D183" s="86"/>
      <c r="E183" s="88"/>
      <c r="F183" s="86"/>
      <c r="G183" s="118"/>
      <c r="H183" s="118"/>
      <c r="I183" s="118"/>
      <c r="J183" s="118"/>
      <c r="K183" s="118"/>
      <c r="L183" s="103"/>
      <c r="M183" s="103"/>
      <c r="N183" s="103"/>
    </row>
    <row r="184" spans="1:16">
      <c r="B184" s="74">
        <f t="shared" si="23"/>
        <v>40700</v>
      </c>
      <c r="C184" s="175"/>
      <c r="D184" s="86"/>
      <c r="E184" s="88"/>
      <c r="F184" s="86"/>
      <c r="G184" s="206"/>
      <c r="H184" s="206"/>
      <c r="I184" s="206"/>
      <c r="J184" s="206"/>
      <c r="K184" s="206"/>
      <c r="L184" s="103"/>
      <c r="M184" s="103"/>
      <c r="N184" s="103"/>
    </row>
    <row r="185" spans="1:16">
      <c r="B185" s="160" t="s">
        <v>80</v>
      </c>
      <c r="C185" s="207"/>
      <c r="D185" s="119"/>
      <c r="E185" s="130">
        <f>SUM(E178:E184)</f>
        <v>0.78125</v>
      </c>
      <c r="F185" s="203">
        <f>SUM(F178:F184)</f>
        <v>1.223611111111111</v>
      </c>
      <c r="G185" s="215">
        <f>IF(F185-E185&gt;0.677083333333333,0.677083333333333,F185-E185)</f>
        <v>0.44236111111111098</v>
      </c>
      <c r="H185" s="216">
        <f>($H$2*G185)*24</f>
        <v>153.92043333333331</v>
      </c>
      <c r="I185" s="217">
        <f>IF(F185-E185&gt;1.01041666666667,0.333333333333333,F185-E185-G185)</f>
        <v>0</v>
      </c>
      <c r="J185" s="216">
        <f>($I$2*I185)*24</f>
        <v>0</v>
      </c>
      <c r="K185" s="217">
        <f>F185-G185-I185-E185</f>
        <v>0</v>
      </c>
      <c r="L185" s="216">
        <f>($J$2*K185)*24</f>
        <v>0</v>
      </c>
      <c r="M185" s="217">
        <f>G185+I185+K185</f>
        <v>0.44236111111111098</v>
      </c>
      <c r="N185" s="218">
        <f>H185+J185+L185</f>
        <v>153.92043333333331</v>
      </c>
      <c r="P185" s="201"/>
    </row>
    <row r="186" spans="1:16">
      <c r="A186" s="78">
        <v>24</v>
      </c>
      <c r="B186" s="74">
        <f>B184+1</f>
        <v>40701</v>
      </c>
      <c r="C186" s="175"/>
      <c r="D186" s="86"/>
      <c r="E186" s="88"/>
      <c r="F186" s="184"/>
      <c r="G186" s="225"/>
      <c r="H186" s="208"/>
      <c r="I186" s="225"/>
      <c r="J186" s="208"/>
      <c r="K186" s="225"/>
      <c r="L186" s="103"/>
      <c r="M186" s="103"/>
      <c r="N186" s="103"/>
    </row>
    <row r="187" spans="1:16">
      <c r="B187" s="74">
        <f t="shared" si="23"/>
        <v>40702</v>
      </c>
      <c r="C187" s="175">
        <v>0.39583333333333331</v>
      </c>
      <c r="D187" s="86">
        <v>0.79166666666666663</v>
      </c>
      <c r="E187" s="86">
        <v>0.26041666666666669</v>
      </c>
      <c r="F187" s="86">
        <f>D187-C187</f>
        <v>0.39583333333333331</v>
      </c>
      <c r="G187" s="206"/>
      <c r="H187" s="206"/>
      <c r="I187" s="206"/>
      <c r="J187" s="206"/>
      <c r="K187" s="206"/>
      <c r="L187" s="103"/>
      <c r="M187" s="103"/>
      <c r="N187" s="103"/>
    </row>
    <row r="188" spans="1:16">
      <c r="B188" s="74">
        <f t="shared" si="23"/>
        <v>40703</v>
      </c>
      <c r="C188" s="175">
        <v>0.39652777777777781</v>
      </c>
      <c r="D188" s="86">
        <v>0.79166666666666663</v>
      </c>
      <c r="E188" s="86">
        <v>0.26041666666666669</v>
      </c>
      <c r="F188" s="86">
        <f t="shared" ref="F188:F189" si="28">D188-C188</f>
        <v>0.39513888888888882</v>
      </c>
      <c r="G188" s="206"/>
      <c r="H188" s="206"/>
      <c r="I188" s="206"/>
      <c r="J188" s="206"/>
      <c r="K188" s="206"/>
      <c r="L188" s="103"/>
      <c r="M188" s="103"/>
      <c r="N188" s="103"/>
    </row>
    <row r="189" spans="1:16">
      <c r="B189" s="74">
        <f t="shared" si="23"/>
        <v>40704</v>
      </c>
      <c r="C189" s="175">
        <v>0.39583333333333331</v>
      </c>
      <c r="D189" s="86">
        <v>0.78611111111111109</v>
      </c>
      <c r="E189" s="86">
        <v>0.26041666666666669</v>
      </c>
      <c r="F189" s="86">
        <f t="shared" si="28"/>
        <v>0.39027777777777778</v>
      </c>
      <c r="G189" s="206"/>
      <c r="H189" s="206"/>
      <c r="I189" s="206"/>
      <c r="J189" s="206"/>
      <c r="K189" s="206"/>
      <c r="L189" s="103"/>
      <c r="M189" s="103"/>
      <c r="N189" s="103"/>
    </row>
    <row r="190" spans="1:16">
      <c r="B190" s="74">
        <f t="shared" si="23"/>
        <v>40705</v>
      </c>
      <c r="C190" s="175">
        <v>0.39583333333333331</v>
      </c>
      <c r="D190" s="86">
        <v>0.81319444444444444</v>
      </c>
      <c r="E190" s="88"/>
      <c r="F190" s="86">
        <f t="shared" ref="F190" si="29">D190-C190</f>
        <v>0.41736111111111113</v>
      </c>
      <c r="G190" s="206"/>
      <c r="H190" s="206"/>
      <c r="I190" s="206"/>
      <c r="J190" s="206"/>
      <c r="K190" s="206"/>
      <c r="L190" s="103"/>
      <c r="M190" s="103"/>
      <c r="N190" s="103"/>
    </row>
    <row r="191" spans="1:16">
      <c r="B191" s="74">
        <f t="shared" si="23"/>
        <v>40706</v>
      </c>
      <c r="C191" s="175"/>
      <c r="D191" s="86"/>
      <c r="E191" s="91"/>
      <c r="F191" s="86"/>
      <c r="G191" s="118"/>
      <c r="H191" s="118"/>
      <c r="I191" s="118"/>
      <c r="J191" s="118"/>
      <c r="K191" s="118"/>
      <c r="L191" s="118"/>
      <c r="M191" s="118"/>
      <c r="N191" s="118"/>
    </row>
    <row r="192" spans="1:16">
      <c r="B192" s="74">
        <f t="shared" si="23"/>
        <v>40707</v>
      </c>
      <c r="C192" s="175"/>
      <c r="D192" s="86"/>
      <c r="E192" s="88"/>
      <c r="F192" s="86"/>
      <c r="G192" s="206"/>
      <c r="H192" s="206"/>
      <c r="I192" s="206"/>
      <c r="J192" s="206"/>
      <c r="K192" s="206"/>
      <c r="L192" s="103"/>
      <c r="M192" s="103"/>
      <c r="N192" s="103"/>
    </row>
    <row r="193" spans="1:16">
      <c r="B193" s="160" t="s">
        <v>81</v>
      </c>
      <c r="C193" s="207"/>
      <c r="D193" s="119"/>
      <c r="E193" s="130">
        <f>SUM(E186:E192)</f>
        <v>0.78125</v>
      </c>
      <c r="F193" s="203">
        <f>SUM(F186:F192)</f>
        <v>1.598611111111111</v>
      </c>
      <c r="G193" s="215">
        <f>IF(F193-E193&gt;0.677083333333333,0.677083333333333,F193-E193)</f>
        <v>0.67708333333333304</v>
      </c>
      <c r="H193" s="216">
        <f>($H$2*G193)*24</f>
        <v>235.59249999999992</v>
      </c>
      <c r="I193" s="217">
        <f>IF(F193-E193&gt;1.01041666666667,0.333333333333333,F193-E193-G193)</f>
        <v>0.14027777777777795</v>
      </c>
      <c r="J193" s="216">
        <f>($I$2*I193)*24</f>
        <v>55.4658333333334</v>
      </c>
      <c r="K193" s="217">
        <f>F193-G193-I193-E193</f>
        <v>0</v>
      </c>
      <c r="L193" s="216">
        <f>($J$2*K193)*24</f>
        <v>0</v>
      </c>
      <c r="M193" s="217">
        <f>G193+I193+K193</f>
        <v>0.81736111111111098</v>
      </c>
      <c r="N193" s="218">
        <f>H193+J193+L193</f>
        <v>291.05833333333334</v>
      </c>
      <c r="P193" s="201"/>
    </row>
    <row r="194" spans="1:16">
      <c r="A194" s="78">
        <v>25</v>
      </c>
      <c r="B194" s="74">
        <f>B192+1</f>
        <v>40708</v>
      </c>
      <c r="C194" s="175"/>
      <c r="D194" s="86"/>
      <c r="E194" s="88"/>
      <c r="F194" s="86"/>
      <c r="G194" s="225"/>
      <c r="H194" s="208"/>
      <c r="I194" s="225"/>
      <c r="J194" s="208"/>
      <c r="K194" s="225"/>
      <c r="L194" s="103"/>
      <c r="M194" s="103"/>
      <c r="N194" s="103"/>
    </row>
    <row r="195" spans="1:16">
      <c r="B195" s="74">
        <f t="shared" si="23"/>
        <v>40709</v>
      </c>
      <c r="C195" s="175">
        <v>0.39583333333333331</v>
      </c>
      <c r="D195" s="86">
        <v>0.79166666666666663</v>
      </c>
      <c r="E195" s="86">
        <v>0.26041666666666669</v>
      </c>
      <c r="F195" s="86">
        <f>D195-C195</f>
        <v>0.39583333333333331</v>
      </c>
      <c r="G195" s="206"/>
      <c r="H195" s="206"/>
      <c r="I195" s="206"/>
      <c r="J195" s="206"/>
      <c r="K195" s="206"/>
      <c r="L195" s="103"/>
      <c r="M195" s="103"/>
      <c r="N195" s="103"/>
    </row>
    <row r="196" spans="1:16">
      <c r="B196" s="74">
        <f t="shared" si="23"/>
        <v>40710</v>
      </c>
      <c r="C196" s="175">
        <v>0.42083333333333334</v>
      </c>
      <c r="D196" s="86">
        <v>0.79166666666666663</v>
      </c>
      <c r="E196" s="86">
        <v>0.26041666666666669</v>
      </c>
      <c r="F196" s="86">
        <f t="shared" ref="F196:F197" si="30">D196-C196</f>
        <v>0.37083333333333329</v>
      </c>
      <c r="G196" s="206"/>
      <c r="H196" s="206"/>
      <c r="I196" s="206"/>
      <c r="J196" s="206"/>
      <c r="K196" s="206"/>
      <c r="L196" s="103"/>
      <c r="M196" s="103"/>
      <c r="N196" s="103"/>
    </row>
    <row r="197" spans="1:16">
      <c r="B197" s="74">
        <f t="shared" si="23"/>
        <v>40711</v>
      </c>
      <c r="C197" s="175">
        <v>0.41666666666666669</v>
      </c>
      <c r="D197" s="86">
        <v>0.79166666666666663</v>
      </c>
      <c r="E197" s="86">
        <v>0.26041666666666669</v>
      </c>
      <c r="F197" s="86">
        <f t="shared" si="30"/>
        <v>0.37499999999999994</v>
      </c>
      <c r="G197" s="206"/>
      <c r="H197" s="206"/>
      <c r="I197" s="206"/>
      <c r="J197" s="206"/>
      <c r="K197" s="206"/>
      <c r="L197" s="103"/>
      <c r="M197" s="103"/>
      <c r="N197" s="103"/>
    </row>
    <row r="198" spans="1:16">
      <c r="B198" s="74">
        <f t="shared" si="23"/>
        <v>40712</v>
      </c>
      <c r="C198" s="175"/>
      <c r="D198" s="86"/>
      <c r="E198" s="91"/>
      <c r="F198" s="86"/>
      <c r="G198" s="206"/>
      <c r="H198" s="206"/>
      <c r="I198" s="206"/>
      <c r="J198" s="206"/>
      <c r="K198" s="206"/>
      <c r="L198" s="118"/>
      <c r="M198" s="118"/>
      <c r="N198" s="118"/>
    </row>
    <row r="199" spans="1:16">
      <c r="B199" s="74">
        <f t="shared" si="23"/>
        <v>40713</v>
      </c>
      <c r="C199" s="175"/>
      <c r="D199" s="86"/>
      <c r="E199" s="88"/>
      <c r="F199" s="86"/>
      <c r="G199" s="118"/>
      <c r="H199" s="118"/>
      <c r="I199" s="118"/>
      <c r="J199" s="118"/>
      <c r="K199" s="118"/>
      <c r="L199" s="103"/>
      <c r="M199" s="103"/>
      <c r="N199" s="103"/>
    </row>
    <row r="200" spans="1:16">
      <c r="B200" s="74">
        <f t="shared" si="23"/>
        <v>40714</v>
      </c>
      <c r="C200" s="175"/>
      <c r="D200" s="86"/>
      <c r="E200" s="88"/>
      <c r="F200" s="86"/>
      <c r="G200" s="206"/>
      <c r="H200" s="206"/>
      <c r="I200" s="206"/>
      <c r="J200" s="206"/>
      <c r="K200" s="206"/>
      <c r="L200" s="103"/>
      <c r="M200" s="103"/>
      <c r="N200" s="103"/>
    </row>
    <row r="201" spans="1:16">
      <c r="B201" s="160" t="s">
        <v>82</v>
      </c>
      <c r="C201" s="207"/>
      <c r="D201" s="119"/>
      <c r="E201" s="130">
        <f>SUM(E194:E200)</f>
        <v>0.78125</v>
      </c>
      <c r="F201" s="203">
        <f>SUM(F194:F200)</f>
        <v>1.1416666666666666</v>
      </c>
      <c r="G201" s="215">
        <f>IF(F201-E201&gt;0.677083333333333,0.677083333333333,F201-E201)</f>
        <v>0.36041666666666661</v>
      </c>
      <c r="H201" s="216">
        <f>($H$2*G201)*24</f>
        <v>125.40769999999999</v>
      </c>
      <c r="I201" s="217">
        <f>IF(F201-E201&gt;1.01041666666667,0.333333333333333,F201-E201-G201)</f>
        <v>0</v>
      </c>
      <c r="J201" s="216">
        <f>($I$2*I201)*24</f>
        <v>0</v>
      </c>
      <c r="K201" s="217">
        <f>F201-G201-I201-E201</f>
        <v>0</v>
      </c>
      <c r="L201" s="216">
        <f>($J$2*K201)*24</f>
        <v>0</v>
      </c>
      <c r="M201" s="217">
        <f>G201+I201+K201</f>
        <v>0.36041666666666661</v>
      </c>
      <c r="N201" s="218">
        <f>H201+J201+L201</f>
        <v>125.40769999999999</v>
      </c>
      <c r="P201" s="201"/>
    </row>
    <row r="202" spans="1:16">
      <c r="A202" s="78">
        <v>26</v>
      </c>
      <c r="B202" s="74">
        <f>B200+1</f>
        <v>40715</v>
      </c>
      <c r="C202" s="175">
        <v>0.41666666666666669</v>
      </c>
      <c r="D202" s="86">
        <v>0.79652777777777783</v>
      </c>
      <c r="E202" s="88"/>
      <c r="F202" s="86">
        <f>D202-C202</f>
        <v>0.37986111111111115</v>
      </c>
      <c r="G202" s="225"/>
      <c r="H202" s="208"/>
      <c r="I202" s="225"/>
      <c r="J202" s="208"/>
      <c r="K202" s="225"/>
      <c r="L202" s="103"/>
      <c r="M202" s="103"/>
      <c r="N202" s="103"/>
    </row>
    <row r="203" spans="1:16">
      <c r="B203" s="74">
        <f t="shared" si="23"/>
        <v>40716</v>
      </c>
      <c r="C203" s="175">
        <v>0.41666666666666669</v>
      </c>
      <c r="D203" s="86">
        <v>0.79375000000000007</v>
      </c>
      <c r="E203" s="86">
        <v>0.26041666666666669</v>
      </c>
      <c r="F203" s="86">
        <f t="shared" ref="F203:F205" si="31">D203-C203</f>
        <v>0.37708333333333338</v>
      </c>
      <c r="G203" s="206"/>
      <c r="H203" s="206"/>
      <c r="I203" s="206"/>
      <c r="J203" s="206"/>
      <c r="K203" s="206"/>
      <c r="L203" s="103"/>
      <c r="M203" s="103"/>
      <c r="N203" s="103"/>
    </row>
    <row r="204" spans="1:16">
      <c r="B204" s="74">
        <f t="shared" si="23"/>
        <v>40717</v>
      </c>
      <c r="C204" s="175">
        <v>0.39583333333333331</v>
      </c>
      <c r="D204" s="86">
        <v>0.79166666666666663</v>
      </c>
      <c r="E204" s="86">
        <v>0.26041666666666669</v>
      </c>
      <c r="F204" s="86">
        <f t="shared" si="31"/>
        <v>0.39583333333333331</v>
      </c>
      <c r="G204" s="206"/>
      <c r="H204" s="206"/>
      <c r="I204" s="206"/>
      <c r="J204" s="206"/>
      <c r="K204" s="206"/>
      <c r="L204" s="103"/>
      <c r="M204" s="103"/>
      <c r="N204" s="103"/>
    </row>
    <row r="205" spans="1:16">
      <c r="B205" s="74">
        <f t="shared" si="23"/>
        <v>40718</v>
      </c>
      <c r="C205" s="175">
        <v>0.39583333333333331</v>
      </c>
      <c r="D205" s="86">
        <v>0.80347222222222225</v>
      </c>
      <c r="E205" s="86">
        <v>0.26041666666666669</v>
      </c>
      <c r="F205" s="86">
        <f t="shared" si="31"/>
        <v>0.40763888888888894</v>
      </c>
      <c r="G205" s="206"/>
      <c r="H205" s="206"/>
      <c r="I205" s="206"/>
      <c r="J205" s="206"/>
      <c r="K205" s="206"/>
      <c r="L205" s="103"/>
      <c r="M205" s="103"/>
      <c r="N205" s="103"/>
    </row>
    <row r="206" spans="1:16">
      <c r="B206" s="74">
        <f t="shared" si="23"/>
        <v>40719</v>
      </c>
      <c r="C206" s="175"/>
      <c r="D206" s="86"/>
      <c r="E206" s="91"/>
      <c r="F206" s="86"/>
      <c r="G206" s="206"/>
      <c r="H206" s="206"/>
      <c r="I206" s="206"/>
      <c r="J206" s="206"/>
      <c r="K206" s="206"/>
      <c r="L206" s="118"/>
      <c r="M206" s="118"/>
      <c r="N206" s="118"/>
    </row>
    <row r="207" spans="1:16">
      <c r="B207" s="74">
        <f t="shared" si="23"/>
        <v>40720</v>
      </c>
      <c r="C207" s="175" t="s">
        <v>10</v>
      </c>
      <c r="D207" s="86"/>
      <c r="E207" s="88"/>
      <c r="F207" s="86"/>
      <c r="G207" s="118"/>
      <c r="H207" s="118"/>
      <c r="I207" s="118"/>
      <c r="J207" s="118"/>
      <c r="K207" s="118"/>
      <c r="L207" s="103"/>
      <c r="M207" s="103"/>
      <c r="N207" s="103"/>
    </row>
    <row r="208" spans="1:16">
      <c r="B208" s="74">
        <f t="shared" si="23"/>
        <v>40721</v>
      </c>
      <c r="C208" s="175" t="s">
        <v>10</v>
      </c>
      <c r="D208" s="86"/>
      <c r="E208" s="88"/>
      <c r="F208" s="86"/>
      <c r="G208" s="206"/>
      <c r="H208" s="206"/>
      <c r="I208" s="206"/>
      <c r="J208" s="206"/>
      <c r="K208" s="206"/>
      <c r="L208" s="103"/>
      <c r="M208" s="103"/>
      <c r="N208" s="103"/>
    </row>
    <row r="209" spans="1:16">
      <c r="B209" s="160" t="s">
        <v>83</v>
      </c>
      <c r="C209" s="207"/>
      <c r="D209" s="119"/>
      <c r="E209" s="130">
        <f>SUM(E202:E208)</f>
        <v>0.78125</v>
      </c>
      <c r="F209" s="203">
        <f>SUM(F202:F208)</f>
        <v>1.5604166666666668</v>
      </c>
      <c r="G209" s="215">
        <f>IF(F209-E209&gt;0.677083333333333,0.677083333333333,F209-E209)</f>
        <v>0.67708333333333304</v>
      </c>
      <c r="H209" s="216">
        <f>($H$2*G209)*24</f>
        <v>235.59249999999992</v>
      </c>
      <c r="I209" s="217">
        <f>IF(F209-E209&gt;1.01041666666667,0.333333333333333,F209-E209-G209)</f>
        <v>0.10208333333333375</v>
      </c>
      <c r="J209" s="216">
        <f>($I$2*I209)*24</f>
        <v>40.363750000000167</v>
      </c>
      <c r="K209" s="217">
        <f>F209-G209-I209-E209</f>
        <v>0</v>
      </c>
      <c r="L209" s="216">
        <f>($J$2*K209)*24</f>
        <v>0</v>
      </c>
      <c r="M209" s="217">
        <f>G209+I209+K209</f>
        <v>0.77916666666666679</v>
      </c>
      <c r="N209" s="218">
        <f>H209+J209+L209</f>
        <v>275.95625000000007</v>
      </c>
      <c r="P209" s="201"/>
    </row>
    <row r="210" spans="1:16">
      <c r="A210" s="78">
        <v>27</v>
      </c>
      <c r="B210" s="74">
        <f>B208+1</f>
        <v>40722</v>
      </c>
      <c r="C210" s="175" t="s">
        <v>10</v>
      </c>
      <c r="D210" s="86"/>
      <c r="E210" s="88"/>
      <c r="F210" s="86"/>
      <c r="G210" s="225"/>
      <c r="H210" s="208"/>
      <c r="I210" s="225"/>
      <c r="J210" s="208"/>
      <c r="K210" s="225"/>
      <c r="L210" s="103"/>
      <c r="M210" s="103"/>
      <c r="N210" s="103"/>
      <c r="O210" s="122"/>
    </row>
    <row r="211" spans="1:16">
      <c r="B211" s="74">
        <f t="shared" si="23"/>
        <v>40723</v>
      </c>
      <c r="C211" s="175" t="s">
        <v>10</v>
      </c>
      <c r="D211" s="86"/>
      <c r="E211" s="88"/>
      <c r="F211" s="86"/>
      <c r="G211" s="206"/>
      <c r="H211" s="206"/>
      <c r="I211" s="206"/>
      <c r="J211" s="206"/>
      <c r="K211" s="206"/>
      <c r="L211" s="103"/>
      <c r="M211" s="103"/>
      <c r="N211" s="103"/>
    </row>
    <row r="212" spans="1:16">
      <c r="B212" s="74">
        <f t="shared" si="23"/>
        <v>40724</v>
      </c>
      <c r="C212" s="175" t="s">
        <v>10</v>
      </c>
      <c r="D212" s="86"/>
      <c r="E212" s="88"/>
      <c r="F212" s="86"/>
      <c r="G212" s="206"/>
      <c r="H212" s="206"/>
      <c r="I212" s="206"/>
      <c r="J212" s="206"/>
      <c r="K212" s="206"/>
      <c r="L212" s="103"/>
      <c r="M212" s="103"/>
      <c r="N212" s="103"/>
    </row>
    <row r="213" spans="1:16">
      <c r="B213" s="74">
        <f t="shared" si="23"/>
        <v>40725</v>
      </c>
      <c r="C213" s="175" t="s">
        <v>10</v>
      </c>
      <c r="D213" s="86"/>
      <c r="E213" s="88"/>
      <c r="F213" s="86"/>
      <c r="G213" s="206"/>
      <c r="H213" s="206"/>
      <c r="I213" s="206"/>
      <c r="J213" s="206"/>
      <c r="K213" s="206"/>
      <c r="L213" s="103"/>
      <c r="M213" s="103"/>
      <c r="N213" s="103"/>
    </row>
    <row r="214" spans="1:16">
      <c r="B214" s="74">
        <f t="shared" si="23"/>
        <v>40726</v>
      </c>
      <c r="C214" s="175" t="s">
        <v>10</v>
      </c>
      <c r="D214" s="86"/>
      <c r="E214" s="88"/>
      <c r="F214" s="86"/>
      <c r="G214" s="206"/>
      <c r="H214" s="206"/>
      <c r="I214" s="206"/>
      <c r="J214" s="206"/>
      <c r="K214" s="206"/>
      <c r="L214" s="103"/>
      <c r="M214" s="103"/>
      <c r="N214" s="103"/>
    </row>
    <row r="215" spans="1:16">
      <c r="B215" s="74">
        <f t="shared" si="23"/>
        <v>40727</v>
      </c>
      <c r="C215" s="175" t="s">
        <v>10</v>
      </c>
      <c r="D215" s="86"/>
      <c r="E215" s="88"/>
      <c r="F215" s="86"/>
      <c r="G215" s="118"/>
      <c r="H215" s="118"/>
      <c r="I215" s="118"/>
      <c r="J215" s="118"/>
      <c r="K215" s="118"/>
      <c r="L215" s="103"/>
      <c r="M215" s="103"/>
      <c r="N215" s="103"/>
    </row>
    <row r="216" spans="1:16">
      <c r="B216" s="74">
        <f t="shared" si="23"/>
        <v>40728</v>
      </c>
      <c r="C216" s="175" t="s">
        <v>10</v>
      </c>
      <c r="D216" s="86"/>
      <c r="E216" s="88"/>
      <c r="F216" s="86"/>
      <c r="G216" s="206"/>
      <c r="H216" s="206"/>
      <c r="I216" s="206"/>
      <c r="J216" s="206"/>
      <c r="K216" s="206"/>
      <c r="L216" s="103"/>
      <c r="M216" s="103"/>
      <c r="N216" s="103"/>
    </row>
    <row r="217" spans="1:16">
      <c r="B217" s="160" t="s">
        <v>84</v>
      </c>
      <c r="C217" s="207"/>
      <c r="D217" s="119"/>
      <c r="E217" s="130">
        <f>SUM(E210:E216)</f>
        <v>0</v>
      </c>
      <c r="F217" s="203">
        <f>SUM(F210:F216)</f>
        <v>0</v>
      </c>
      <c r="G217" s="215">
        <f>IF(F217-E217&gt;0.677083333333333,0.677083333333333,F217-E217)</f>
        <v>0</v>
      </c>
      <c r="H217" s="216">
        <f>($H$2*G217)*24</f>
        <v>0</v>
      </c>
      <c r="I217" s="217">
        <f>IF(F217-E217&gt;1.01041666666667,0.333333333333333,F217-E217-G217)</f>
        <v>0</v>
      </c>
      <c r="J217" s="216">
        <f>($I$2*I217)*24</f>
        <v>0</v>
      </c>
      <c r="K217" s="217">
        <f>F217-G217-I217-E217</f>
        <v>0</v>
      </c>
      <c r="L217" s="216">
        <f>($J$2*K217)*24</f>
        <v>0</v>
      </c>
      <c r="M217" s="217">
        <f>G217+I217+K217</f>
        <v>0</v>
      </c>
      <c r="N217" s="218">
        <f>H217+J217+L217</f>
        <v>0</v>
      </c>
      <c r="P217" s="201"/>
    </row>
    <row r="218" spans="1:16">
      <c r="A218" s="78">
        <v>28</v>
      </c>
      <c r="B218" s="74">
        <f>B216+1</f>
        <v>40729</v>
      </c>
      <c r="C218" s="175" t="s">
        <v>10</v>
      </c>
      <c r="D218" s="86"/>
      <c r="E218" s="88"/>
      <c r="F218" s="86"/>
      <c r="G218" s="225"/>
      <c r="H218" s="208"/>
      <c r="I218" s="225"/>
      <c r="J218" s="208"/>
      <c r="K218" s="225"/>
      <c r="L218" s="103"/>
      <c r="M218" s="103"/>
      <c r="N218" s="103"/>
    </row>
    <row r="219" spans="1:16">
      <c r="B219" s="74">
        <f t="shared" si="23"/>
        <v>40730</v>
      </c>
      <c r="C219" s="175" t="s">
        <v>10</v>
      </c>
      <c r="D219" s="86"/>
      <c r="E219" s="88"/>
      <c r="F219" s="86"/>
      <c r="G219" s="206"/>
      <c r="H219" s="206"/>
      <c r="I219" s="206"/>
      <c r="J219" s="206"/>
      <c r="K219" s="206"/>
      <c r="L219" s="103"/>
      <c r="M219" s="103"/>
      <c r="N219" s="103"/>
    </row>
    <row r="220" spans="1:16">
      <c r="B220" s="74">
        <f t="shared" si="23"/>
        <v>40731</v>
      </c>
      <c r="C220" s="175" t="s">
        <v>10</v>
      </c>
      <c r="D220" s="86"/>
      <c r="E220" s="88"/>
      <c r="F220" s="86"/>
      <c r="G220" s="206"/>
      <c r="H220" s="206"/>
      <c r="I220" s="206"/>
      <c r="J220" s="206"/>
      <c r="K220" s="206"/>
      <c r="L220" s="103"/>
      <c r="M220" s="103"/>
      <c r="N220" s="103"/>
    </row>
    <row r="221" spans="1:16">
      <c r="B221" s="74">
        <f t="shared" si="23"/>
        <v>40732</v>
      </c>
      <c r="C221" s="175" t="s">
        <v>10</v>
      </c>
      <c r="D221" s="86"/>
      <c r="E221" s="88"/>
      <c r="F221" s="86"/>
      <c r="G221" s="206"/>
      <c r="H221" s="206"/>
      <c r="I221" s="206"/>
      <c r="J221" s="206"/>
      <c r="K221" s="206"/>
      <c r="L221" s="103"/>
      <c r="M221" s="103"/>
      <c r="N221" s="103"/>
    </row>
    <row r="222" spans="1:16">
      <c r="B222" s="74">
        <f t="shared" si="23"/>
        <v>40733</v>
      </c>
      <c r="C222" s="175" t="s">
        <v>10</v>
      </c>
      <c r="D222" s="86"/>
      <c r="E222" s="88"/>
      <c r="F222" s="86"/>
      <c r="G222" s="206"/>
      <c r="H222" s="206"/>
      <c r="I222" s="206"/>
      <c r="J222" s="206"/>
      <c r="K222" s="206"/>
      <c r="L222" s="103"/>
      <c r="M222" s="103"/>
      <c r="N222" s="103"/>
    </row>
    <row r="223" spans="1:16">
      <c r="B223" s="74">
        <f t="shared" si="23"/>
        <v>40734</v>
      </c>
      <c r="C223" s="175" t="s">
        <v>10</v>
      </c>
      <c r="D223" s="86"/>
      <c r="E223" s="88"/>
      <c r="F223" s="86"/>
      <c r="G223" s="118"/>
      <c r="H223" s="118"/>
      <c r="I223" s="118"/>
      <c r="J223" s="118"/>
      <c r="K223" s="118"/>
      <c r="L223" s="103"/>
      <c r="M223" s="103"/>
      <c r="N223" s="103"/>
    </row>
    <row r="224" spans="1:16">
      <c r="B224" s="74">
        <f t="shared" si="23"/>
        <v>40735</v>
      </c>
      <c r="C224" s="175" t="s">
        <v>10</v>
      </c>
      <c r="D224" s="86"/>
      <c r="E224" s="88"/>
      <c r="F224" s="86"/>
      <c r="G224" s="206"/>
      <c r="H224" s="206"/>
      <c r="I224" s="206"/>
      <c r="J224" s="206"/>
      <c r="K224" s="206"/>
      <c r="L224" s="103"/>
      <c r="M224" s="103"/>
      <c r="N224" s="103"/>
    </row>
    <row r="225" spans="1:16">
      <c r="B225" s="160" t="s">
        <v>85</v>
      </c>
      <c r="C225" s="207"/>
      <c r="D225" s="119"/>
      <c r="E225" s="130">
        <f>SUM(E218:E224)</f>
        <v>0</v>
      </c>
      <c r="F225" s="203">
        <f>SUM(F218:F224)</f>
        <v>0</v>
      </c>
      <c r="G225" s="215">
        <f>IF(F225-E225&gt;0.677083333333333,0.677083333333333,F225-E225)</f>
        <v>0</v>
      </c>
      <c r="H225" s="216">
        <f>($H$2*G225)*24</f>
        <v>0</v>
      </c>
      <c r="I225" s="217">
        <f>IF(F225-E225&gt;1.01041666666667,0.333333333333333,F225-E225-G225)</f>
        <v>0</v>
      </c>
      <c r="J225" s="216">
        <f>($I$2*I225)*24</f>
        <v>0</v>
      </c>
      <c r="K225" s="217">
        <f>F225-G225-I225-E225</f>
        <v>0</v>
      </c>
      <c r="L225" s="216">
        <f>($J$2*K225)*24</f>
        <v>0</v>
      </c>
      <c r="M225" s="217">
        <f>G225+I225+K225</f>
        <v>0</v>
      </c>
      <c r="N225" s="218">
        <f>H225+J225+L225</f>
        <v>0</v>
      </c>
      <c r="P225" s="201"/>
    </row>
    <row r="226" spans="1:16">
      <c r="A226" s="78">
        <v>29</v>
      </c>
      <c r="B226" s="74">
        <f>B224+1</f>
        <v>40736</v>
      </c>
      <c r="C226" s="175" t="s">
        <v>10</v>
      </c>
      <c r="D226" s="86"/>
      <c r="E226" s="88"/>
      <c r="F226" s="86"/>
      <c r="G226" s="225"/>
      <c r="H226" s="208"/>
      <c r="I226" s="225"/>
      <c r="J226" s="208"/>
      <c r="K226" s="225"/>
      <c r="L226" s="103"/>
      <c r="M226" s="103"/>
      <c r="N226" s="103"/>
    </row>
    <row r="227" spans="1:16">
      <c r="B227" s="74">
        <f t="shared" ref="B227:B299" si="32">B226+1</f>
        <v>40737</v>
      </c>
      <c r="C227" s="175" t="s">
        <v>10</v>
      </c>
      <c r="D227" s="185"/>
      <c r="E227" s="185"/>
      <c r="F227" s="185"/>
      <c r="G227" s="206"/>
      <c r="H227" s="206"/>
      <c r="I227" s="206"/>
      <c r="J227" s="206"/>
      <c r="K227" s="206"/>
      <c r="L227" s="103"/>
      <c r="M227" s="103"/>
      <c r="N227" s="103"/>
    </row>
    <row r="228" spans="1:16">
      <c r="B228" s="74">
        <f t="shared" si="32"/>
        <v>40738</v>
      </c>
      <c r="C228" s="175" t="s">
        <v>10</v>
      </c>
      <c r="D228" s="86"/>
      <c r="E228" s="88"/>
      <c r="F228" s="86"/>
      <c r="G228" s="206"/>
      <c r="H228" s="206"/>
      <c r="I228" s="206"/>
      <c r="J228" s="206"/>
      <c r="K228" s="206"/>
      <c r="L228" s="103"/>
      <c r="M228" s="103"/>
      <c r="N228" s="103"/>
      <c r="O228" s="172"/>
    </row>
    <row r="229" spans="1:16">
      <c r="B229" s="74">
        <f t="shared" si="32"/>
        <v>40739</v>
      </c>
      <c r="C229" s="175" t="s">
        <v>10</v>
      </c>
      <c r="D229" s="86"/>
      <c r="E229" s="88"/>
      <c r="F229" s="86"/>
      <c r="G229" s="206"/>
      <c r="H229" s="206"/>
      <c r="I229" s="206"/>
      <c r="J229" s="206"/>
      <c r="K229" s="206"/>
      <c r="L229" s="103"/>
      <c r="M229" s="103"/>
      <c r="N229" s="103"/>
    </row>
    <row r="230" spans="1:16">
      <c r="B230" s="74">
        <f t="shared" si="32"/>
        <v>40740</v>
      </c>
      <c r="C230" s="175" t="s">
        <v>10</v>
      </c>
      <c r="D230" s="86"/>
      <c r="E230" s="136"/>
      <c r="F230" s="86"/>
      <c r="G230" s="206"/>
      <c r="H230" s="206"/>
      <c r="I230" s="206"/>
      <c r="J230" s="206"/>
      <c r="K230" s="206"/>
      <c r="L230" s="103"/>
      <c r="M230" s="103"/>
      <c r="N230" s="103"/>
    </row>
    <row r="231" spans="1:16">
      <c r="B231" s="74">
        <f t="shared" si="32"/>
        <v>40741</v>
      </c>
      <c r="C231" s="175" t="s">
        <v>10</v>
      </c>
      <c r="D231" s="86"/>
      <c r="E231" s="88"/>
      <c r="F231" s="86"/>
      <c r="G231" s="118"/>
      <c r="H231" s="118"/>
      <c r="I231" s="118"/>
      <c r="J231" s="118"/>
      <c r="K231" s="118"/>
      <c r="L231" s="103"/>
      <c r="M231" s="103"/>
      <c r="N231" s="103"/>
    </row>
    <row r="232" spans="1:16">
      <c r="B232" s="74">
        <f t="shared" si="32"/>
        <v>40742</v>
      </c>
      <c r="C232" s="175"/>
      <c r="D232" s="86"/>
      <c r="E232" s="88"/>
      <c r="F232" s="86"/>
      <c r="G232" s="206"/>
      <c r="H232" s="206"/>
      <c r="I232" s="206"/>
      <c r="J232" s="206"/>
      <c r="K232" s="206"/>
      <c r="L232" s="103"/>
      <c r="M232" s="103"/>
      <c r="N232" s="103"/>
    </row>
    <row r="233" spans="1:16">
      <c r="B233" s="160" t="s">
        <v>86</v>
      </c>
      <c r="C233" s="207"/>
      <c r="D233" s="119"/>
      <c r="E233" s="130">
        <f>SUM(E226:E232)</f>
        <v>0</v>
      </c>
      <c r="F233" s="203">
        <f>SUM(F226:F232)</f>
        <v>0</v>
      </c>
      <c r="G233" s="215">
        <f>IF(F233-E233&gt;0.677083333333333,0.677083333333333,F233-E233)</f>
        <v>0</v>
      </c>
      <c r="H233" s="216">
        <f>($H$2*G233)*24</f>
        <v>0</v>
      </c>
      <c r="I233" s="217">
        <f>IF(F233-E233&gt;1.01041666666667,0.333333333333333,F233-E233-G233)</f>
        <v>0</v>
      </c>
      <c r="J233" s="216">
        <f>($I$2*I233)*24</f>
        <v>0</v>
      </c>
      <c r="K233" s="217">
        <f>F233-G233-I233-E233</f>
        <v>0</v>
      </c>
      <c r="L233" s="216">
        <f>($J$2*K233)*24</f>
        <v>0</v>
      </c>
      <c r="M233" s="217">
        <f>G233+I233+K233</f>
        <v>0</v>
      </c>
      <c r="N233" s="218">
        <f>H233+J233+L233</f>
        <v>0</v>
      </c>
      <c r="P233" s="201"/>
    </row>
    <row r="234" spans="1:16">
      <c r="A234" s="78">
        <v>30</v>
      </c>
      <c r="B234" s="74">
        <f>B232+1</f>
        <v>40743</v>
      </c>
      <c r="C234" s="175"/>
      <c r="D234" s="86"/>
      <c r="E234" s="88"/>
      <c r="F234" s="86"/>
      <c r="G234" s="225"/>
      <c r="H234" s="208"/>
      <c r="I234" s="225"/>
      <c r="J234" s="208"/>
      <c r="K234" s="225"/>
      <c r="L234" s="103"/>
      <c r="M234" s="103"/>
      <c r="N234" s="103"/>
    </row>
    <row r="235" spans="1:16">
      <c r="B235" s="74">
        <f t="shared" si="32"/>
        <v>40744</v>
      </c>
      <c r="C235" s="175">
        <v>0.38541666666666669</v>
      </c>
      <c r="D235" s="86">
        <v>0.79166666666666663</v>
      </c>
      <c r="E235" s="86">
        <v>0.26041666666666669</v>
      </c>
      <c r="F235" s="86">
        <f>D235-C235</f>
        <v>0.40624999999999994</v>
      </c>
      <c r="G235" s="206"/>
      <c r="H235" s="206"/>
      <c r="I235" s="206"/>
      <c r="J235" s="206"/>
      <c r="K235" s="206"/>
      <c r="L235" s="103"/>
      <c r="M235" s="103"/>
      <c r="N235" s="103"/>
    </row>
    <row r="236" spans="1:16">
      <c r="B236" s="74">
        <f t="shared" si="32"/>
        <v>40745</v>
      </c>
      <c r="C236" s="175">
        <v>0.41666666666666669</v>
      </c>
      <c r="D236" s="86">
        <v>0.83333333333333337</v>
      </c>
      <c r="E236" s="86">
        <v>0.26041666666666669</v>
      </c>
      <c r="F236" s="86">
        <f t="shared" ref="F236:F238" si="33">D236-C236</f>
        <v>0.41666666666666669</v>
      </c>
      <c r="G236" s="206"/>
      <c r="H236" s="206"/>
      <c r="I236" s="206"/>
      <c r="J236" s="206"/>
      <c r="K236" s="206"/>
      <c r="L236" s="103"/>
      <c r="M236" s="103"/>
      <c r="N236" s="103"/>
    </row>
    <row r="237" spans="1:16">
      <c r="B237" s="74">
        <f t="shared" si="32"/>
        <v>40746</v>
      </c>
      <c r="C237" s="175">
        <v>0.375</v>
      </c>
      <c r="D237" s="86">
        <v>0.8125</v>
      </c>
      <c r="E237" s="86">
        <v>0.26041666666666669</v>
      </c>
      <c r="F237" s="86">
        <f t="shared" si="33"/>
        <v>0.4375</v>
      </c>
      <c r="G237" s="206"/>
      <c r="H237" s="206"/>
      <c r="I237" s="206"/>
      <c r="J237" s="206"/>
      <c r="K237" s="206"/>
      <c r="L237" s="103"/>
      <c r="M237" s="103"/>
      <c r="N237" s="103"/>
    </row>
    <row r="238" spans="1:16">
      <c r="B238" s="74">
        <f t="shared" si="32"/>
        <v>40747</v>
      </c>
      <c r="C238" s="175">
        <v>0.41666666666666669</v>
      </c>
      <c r="D238" s="86">
        <v>0.75</v>
      </c>
      <c r="E238" s="88"/>
      <c r="F238" s="86">
        <f t="shared" si="33"/>
        <v>0.33333333333333331</v>
      </c>
      <c r="G238" s="206"/>
      <c r="H238" s="206"/>
      <c r="I238" s="206"/>
      <c r="J238" s="206"/>
      <c r="K238" s="206"/>
      <c r="L238" s="103"/>
      <c r="M238" s="103"/>
      <c r="N238" s="103"/>
    </row>
    <row r="239" spans="1:16">
      <c r="B239" s="74">
        <f t="shared" si="32"/>
        <v>40748</v>
      </c>
      <c r="C239" s="175"/>
      <c r="D239" s="86"/>
      <c r="E239" s="91"/>
      <c r="F239" s="86"/>
      <c r="G239" s="118"/>
      <c r="H239" s="118"/>
      <c r="I239" s="118"/>
      <c r="J239" s="118"/>
      <c r="K239" s="118"/>
      <c r="L239" s="118"/>
      <c r="M239" s="118"/>
      <c r="N239" s="118"/>
    </row>
    <row r="240" spans="1:16">
      <c r="B240" s="74">
        <f t="shared" si="32"/>
        <v>40749</v>
      </c>
      <c r="C240" s="175"/>
      <c r="D240" s="86"/>
      <c r="E240" s="88"/>
      <c r="F240" s="86"/>
      <c r="G240" s="206"/>
      <c r="H240" s="206"/>
      <c r="I240" s="206"/>
      <c r="J240" s="206"/>
      <c r="K240" s="206"/>
      <c r="L240" s="103"/>
      <c r="M240" s="103"/>
      <c r="N240" s="103"/>
    </row>
    <row r="241" spans="1:16">
      <c r="B241" s="160" t="s">
        <v>87</v>
      </c>
      <c r="C241" s="207"/>
      <c r="D241" s="119"/>
      <c r="E241" s="130">
        <f>SUM(E234:E240)</f>
        <v>0.78125</v>
      </c>
      <c r="F241" s="203">
        <f>SUM(F234:F240)</f>
        <v>1.5937499999999998</v>
      </c>
      <c r="G241" s="215">
        <f>IF(F241-E241&gt;0.677083333333333,0.677083333333333,F241-E241)</f>
        <v>0.67708333333333304</v>
      </c>
      <c r="H241" s="216">
        <f>($H$2*G241)*24</f>
        <v>235.59249999999992</v>
      </c>
      <c r="I241" s="217">
        <f>IF(F241-E241&gt;1.01041666666667,0.333333333333333,F241-E241-G241)</f>
        <v>0.13541666666666674</v>
      </c>
      <c r="J241" s="216">
        <f>($I$2*I241)*24</f>
        <v>53.543750000000031</v>
      </c>
      <c r="K241" s="217">
        <f>F241-G241-I241-E241</f>
        <v>0</v>
      </c>
      <c r="L241" s="216">
        <f>($J$2*K241)*24</f>
        <v>0</v>
      </c>
      <c r="M241" s="217">
        <f>G241+I241+K241</f>
        <v>0.81249999999999978</v>
      </c>
      <c r="N241" s="218">
        <f>H241+J241+L241</f>
        <v>289.13624999999996</v>
      </c>
      <c r="P241" s="201"/>
    </row>
    <row r="242" spans="1:16">
      <c r="A242" s="78">
        <v>31</v>
      </c>
      <c r="B242" s="74">
        <f>B240+1</f>
        <v>40750</v>
      </c>
      <c r="C242" s="175"/>
      <c r="D242" s="86"/>
      <c r="E242" s="88"/>
      <c r="F242" s="86"/>
      <c r="G242" s="225"/>
      <c r="H242" s="208"/>
      <c r="I242" s="225"/>
      <c r="J242" s="208"/>
      <c r="K242" s="225"/>
      <c r="L242" s="103"/>
      <c r="M242" s="103"/>
      <c r="N242" s="103"/>
    </row>
    <row r="243" spans="1:16">
      <c r="B243" s="74">
        <f t="shared" si="32"/>
        <v>40751</v>
      </c>
      <c r="C243" s="175">
        <v>0.37638888888888888</v>
      </c>
      <c r="D243" s="86">
        <v>0.8125</v>
      </c>
      <c r="E243" s="86">
        <v>0.26041666666666669</v>
      </c>
      <c r="F243" s="86">
        <f>D243-C243</f>
        <v>0.43611111111111112</v>
      </c>
      <c r="G243" s="206"/>
      <c r="H243" s="206"/>
      <c r="I243" s="206"/>
      <c r="J243" s="206"/>
      <c r="K243" s="206"/>
      <c r="L243" s="103"/>
      <c r="M243" s="103"/>
      <c r="N243" s="103"/>
    </row>
    <row r="244" spans="1:16">
      <c r="B244" s="74">
        <f t="shared" si="32"/>
        <v>40752</v>
      </c>
      <c r="C244" s="175">
        <v>0.41666666666666669</v>
      </c>
      <c r="D244" s="86">
        <v>0.79166666666666663</v>
      </c>
      <c r="E244" s="86">
        <v>0.26041666666666669</v>
      </c>
      <c r="F244" s="86">
        <f t="shared" ref="F244:F245" si="34">D244-C244</f>
        <v>0.37499999999999994</v>
      </c>
      <c r="G244" s="206"/>
      <c r="H244" s="206"/>
      <c r="I244" s="206"/>
      <c r="J244" s="206"/>
      <c r="K244" s="206"/>
      <c r="L244" s="103"/>
      <c r="M244" s="103"/>
      <c r="N244" s="103"/>
    </row>
    <row r="245" spans="1:16">
      <c r="B245" s="74">
        <f t="shared" si="32"/>
        <v>40753</v>
      </c>
      <c r="C245" s="175">
        <v>0.41666666666666669</v>
      </c>
      <c r="D245" s="86">
        <v>0.79166666666666663</v>
      </c>
      <c r="E245" s="86">
        <v>0.26041666666666669</v>
      </c>
      <c r="F245" s="86">
        <f t="shared" si="34"/>
        <v>0.37499999999999994</v>
      </c>
      <c r="G245" s="206"/>
      <c r="H245" s="206"/>
      <c r="I245" s="206"/>
      <c r="J245" s="206"/>
      <c r="K245" s="206"/>
      <c r="L245" s="103"/>
      <c r="M245" s="103"/>
      <c r="N245" s="103"/>
    </row>
    <row r="246" spans="1:16">
      <c r="B246" s="74">
        <f t="shared" si="32"/>
        <v>40754</v>
      </c>
      <c r="C246" s="175"/>
      <c r="D246" s="86"/>
      <c r="E246" s="91"/>
      <c r="F246" s="86"/>
      <c r="G246" s="206"/>
      <c r="H246" s="206"/>
      <c r="I246" s="206"/>
      <c r="J246" s="206"/>
      <c r="K246" s="206"/>
      <c r="L246" s="118"/>
      <c r="M246" s="118"/>
      <c r="N246" s="118"/>
    </row>
    <row r="247" spans="1:16">
      <c r="B247" s="74">
        <f t="shared" si="32"/>
        <v>40755</v>
      </c>
      <c r="C247" s="175"/>
      <c r="D247" s="86"/>
      <c r="E247" s="88"/>
      <c r="F247" s="86"/>
      <c r="G247" s="118"/>
      <c r="H247" s="118"/>
      <c r="I247" s="118"/>
      <c r="J247" s="118"/>
      <c r="K247" s="118"/>
      <c r="L247" s="103"/>
      <c r="M247" s="103"/>
      <c r="N247" s="103"/>
    </row>
    <row r="248" spans="1:16">
      <c r="B248" s="74">
        <f t="shared" si="32"/>
        <v>40756</v>
      </c>
      <c r="C248" s="175"/>
      <c r="D248" s="86"/>
      <c r="E248" s="88"/>
      <c r="F248" s="86"/>
      <c r="G248" s="206"/>
      <c r="H248" s="206"/>
      <c r="I248" s="206"/>
      <c r="J248" s="206"/>
      <c r="K248" s="206"/>
      <c r="L248" s="103"/>
      <c r="M248" s="103"/>
      <c r="N248" s="103"/>
    </row>
    <row r="249" spans="1:16">
      <c r="B249" s="160" t="s">
        <v>88</v>
      </c>
      <c r="C249" s="207"/>
      <c r="D249" s="119"/>
      <c r="E249" s="130">
        <f>SUM(E242:E248)</f>
        <v>0.78125</v>
      </c>
      <c r="F249" s="203">
        <f>SUM(F242:F248)</f>
        <v>1.1861111111111111</v>
      </c>
      <c r="G249" s="215">
        <f>IF(F249-E249&gt;0.677083333333333,0.677083333333333,F249-E249)</f>
        <v>0.40486111111111112</v>
      </c>
      <c r="H249" s="216">
        <f>($H$2*G249)*24</f>
        <v>140.87223333333333</v>
      </c>
      <c r="I249" s="217">
        <f>IF(F249-E249&gt;1.01041666666667,0.333333333333333,F249-E249-G249)</f>
        <v>0</v>
      </c>
      <c r="J249" s="216">
        <f>($I$2*I249)*24</f>
        <v>0</v>
      </c>
      <c r="K249" s="217">
        <f>F249-G249-I249-E249</f>
        <v>0</v>
      </c>
      <c r="L249" s="216">
        <f>($J$2*K249)*24</f>
        <v>0</v>
      </c>
      <c r="M249" s="217">
        <f>G249+I249+K249</f>
        <v>0.40486111111111112</v>
      </c>
      <c r="N249" s="218">
        <f>H249+J249+L249</f>
        <v>140.87223333333333</v>
      </c>
      <c r="P249" s="201"/>
    </row>
    <row r="250" spans="1:16">
      <c r="A250" s="78">
        <v>32</v>
      </c>
      <c r="B250" s="74">
        <f>B248+1</f>
        <v>40757</v>
      </c>
      <c r="C250" s="175">
        <v>0.41736111111111113</v>
      </c>
      <c r="D250" s="86">
        <v>0.79166666666666663</v>
      </c>
      <c r="E250" s="88"/>
      <c r="F250" s="86">
        <f>D250-C250</f>
        <v>0.3743055555555555</v>
      </c>
      <c r="G250" s="225"/>
      <c r="H250" s="208"/>
      <c r="I250" s="225"/>
      <c r="J250" s="208"/>
      <c r="K250" s="225"/>
      <c r="L250" s="103"/>
      <c r="M250" s="103"/>
      <c r="N250" s="103"/>
    </row>
    <row r="251" spans="1:16">
      <c r="B251" s="74">
        <f t="shared" si="32"/>
        <v>40758</v>
      </c>
      <c r="C251" s="175">
        <v>0.41666666666666669</v>
      </c>
      <c r="D251" s="86">
        <v>0.79166666666666663</v>
      </c>
      <c r="E251" s="86">
        <v>0.26041666666666669</v>
      </c>
      <c r="F251" s="86">
        <f t="shared" ref="F251:F254" si="35">D251-C251</f>
        <v>0.37499999999999994</v>
      </c>
      <c r="G251" s="206"/>
      <c r="H251" s="206"/>
      <c r="I251" s="206"/>
      <c r="J251" s="206"/>
      <c r="K251" s="206"/>
      <c r="L251" s="103"/>
      <c r="M251" s="103"/>
      <c r="N251" s="103"/>
    </row>
    <row r="252" spans="1:16">
      <c r="B252" s="74">
        <f t="shared" si="32"/>
        <v>40759</v>
      </c>
      <c r="C252" s="175">
        <v>0.4201388888888889</v>
      </c>
      <c r="D252" s="86">
        <v>0.79166666666666663</v>
      </c>
      <c r="E252" s="86">
        <v>0.26041666666666669</v>
      </c>
      <c r="F252" s="86">
        <f t="shared" si="35"/>
        <v>0.37152777777777773</v>
      </c>
      <c r="G252" s="206"/>
      <c r="H252" s="206"/>
      <c r="I252" s="206"/>
      <c r="J252" s="206"/>
      <c r="K252" s="206"/>
      <c r="L252" s="103"/>
      <c r="M252" s="103"/>
      <c r="N252" s="103"/>
    </row>
    <row r="253" spans="1:16">
      <c r="B253" s="74">
        <f t="shared" si="32"/>
        <v>40760</v>
      </c>
      <c r="C253" s="175">
        <v>0.41666666666666669</v>
      </c>
      <c r="D253" s="86">
        <v>0.79999999999999993</v>
      </c>
      <c r="E253" s="86">
        <v>0.26041666666666669</v>
      </c>
      <c r="F253" s="86">
        <f t="shared" si="35"/>
        <v>0.38333333333333325</v>
      </c>
      <c r="G253" s="206"/>
      <c r="H253" s="206"/>
      <c r="I253" s="206"/>
      <c r="J253" s="206"/>
      <c r="K253" s="206"/>
      <c r="L253" s="103"/>
      <c r="M253" s="103"/>
      <c r="N253" s="103"/>
    </row>
    <row r="254" spans="1:16">
      <c r="B254" s="74">
        <f t="shared" si="32"/>
        <v>40761</v>
      </c>
      <c r="C254" s="175">
        <v>0.41666666666666669</v>
      </c>
      <c r="D254" s="86">
        <v>0.83333333333333337</v>
      </c>
      <c r="E254" s="88"/>
      <c r="F254" s="86">
        <f t="shared" si="35"/>
        <v>0.41666666666666669</v>
      </c>
      <c r="G254" s="206"/>
      <c r="H254" s="206"/>
      <c r="I254" s="206"/>
      <c r="J254" s="206"/>
      <c r="K254" s="206"/>
      <c r="L254" s="103"/>
      <c r="M254" s="103"/>
      <c r="N254" s="103"/>
    </row>
    <row r="255" spans="1:16">
      <c r="B255" s="74">
        <f t="shared" si="32"/>
        <v>40762</v>
      </c>
      <c r="C255" s="175"/>
      <c r="D255" s="86"/>
      <c r="E255" s="91"/>
      <c r="F255" s="86"/>
      <c r="G255" s="118"/>
      <c r="H255" s="118"/>
      <c r="I255" s="118"/>
      <c r="J255" s="118"/>
      <c r="K255" s="118"/>
      <c r="L255" s="118"/>
      <c r="M255" s="118"/>
      <c r="N255" s="118"/>
    </row>
    <row r="256" spans="1:16">
      <c r="B256" s="74">
        <f t="shared" si="32"/>
        <v>40763</v>
      </c>
      <c r="C256" s="175"/>
      <c r="D256" s="86"/>
      <c r="E256" s="88"/>
      <c r="F256" s="86"/>
      <c r="G256" s="206"/>
      <c r="H256" s="206"/>
      <c r="I256" s="206"/>
      <c r="J256" s="206"/>
      <c r="K256" s="206"/>
      <c r="L256" s="103"/>
      <c r="M256" s="103"/>
      <c r="N256" s="103"/>
    </row>
    <row r="257" spans="1:16">
      <c r="B257" s="160" t="s">
        <v>89</v>
      </c>
      <c r="C257" s="207"/>
      <c r="D257" s="119"/>
      <c r="E257" s="130">
        <f>SUM(E250:E256)</f>
        <v>0.78125</v>
      </c>
      <c r="F257" s="203">
        <f>SUM(F250:F256)</f>
        <v>1.9208333333333332</v>
      </c>
      <c r="G257" s="215">
        <f>IF(F257-E257&gt;0.677083333333333,0.677083333333333,F257-E257)</f>
        <v>0.67708333333333304</v>
      </c>
      <c r="H257" s="216">
        <f>($H$2*G257)*24</f>
        <v>235.59249999999992</v>
      </c>
      <c r="I257" s="217">
        <f>IF(F257-E257&gt;1.01041666666667,0.333333333333333,F257-E257-G257)</f>
        <v>0.33333333333333298</v>
      </c>
      <c r="J257" s="216">
        <f>($I$2*I257)*24</f>
        <v>131.79999999999987</v>
      </c>
      <c r="K257" s="217">
        <f>F257-G257-I257-E257</f>
        <v>0.1291666666666671</v>
      </c>
      <c r="L257" s="216">
        <f>($J$2*K257)*24</f>
        <v>61.287000000000198</v>
      </c>
      <c r="M257" s="217">
        <f>G257+I257+K257</f>
        <v>1.1395833333333332</v>
      </c>
      <c r="N257" s="218">
        <f>H257+J257+L257</f>
        <v>428.67950000000002</v>
      </c>
      <c r="P257" s="201"/>
    </row>
    <row r="258" spans="1:16">
      <c r="A258" s="78">
        <v>33</v>
      </c>
      <c r="B258" s="74">
        <f>B256+1</f>
        <v>40764</v>
      </c>
      <c r="C258" s="175"/>
      <c r="D258" s="86"/>
      <c r="E258" s="88"/>
      <c r="F258" s="86"/>
      <c r="G258" s="225"/>
      <c r="H258" s="208"/>
      <c r="I258" s="225"/>
      <c r="J258" s="208"/>
      <c r="K258" s="225"/>
      <c r="L258" s="103"/>
      <c r="M258" s="103"/>
      <c r="N258" s="103"/>
    </row>
    <row r="259" spans="1:16">
      <c r="B259" s="74">
        <f t="shared" si="32"/>
        <v>40765</v>
      </c>
      <c r="C259" s="175">
        <v>0.39583333333333331</v>
      </c>
      <c r="D259" s="86">
        <v>0.83333333333333337</v>
      </c>
      <c r="E259" s="86">
        <v>0.26041666666666669</v>
      </c>
      <c r="F259" s="86">
        <f>D259-C259</f>
        <v>0.43750000000000006</v>
      </c>
      <c r="G259" s="206"/>
      <c r="H259" s="206"/>
      <c r="I259" s="206"/>
      <c r="J259" s="206"/>
      <c r="K259" s="206"/>
      <c r="L259" s="103"/>
      <c r="M259" s="103"/>
      <c r="N259" s="103"/>
    </row>
    <row r="260" spans="1:16">
      <c r="B260" s="74">
        <f t="shared" si="32"/>
        <v>40766</v>
      </c>
      <c r="C260" s="175">
        <v>0.38194444444444442</v>
      </c>
      <c r="D260" s="86">
        <v>0.79166666666666663</v>
      </c>
      <c r="E260" s="86">
        <v>0.26041666666666669</v>
      </c>
      <c r="F260" s="86">
        <f t="shared" ref="F260:F263" si="36">D260-C260</f>
        <v>0.40972222222222221</v>
      </c>
      <c r="G260" s="206"/>
      <c r="H260" s="206"/>
      <c r="I260" s="206"/>
      <c r="J260" s="206"/>
      <c r="K260" s="206"/>
      <c r="L260" s="103"/>
      <c r="M260" s="103"/>
      <c r="N260" s="103"/>
    </row>
    <row r="261" spans="1:16">
      <c r="B261" s="74">
        <f t="shared" si="32"/>
        <v>40767</v>
      </c>
      <c r="C261" s="175">
        <v>0.375</v>
      </c>
      <c r="D261" s="86">
        <v>0.91666666666666663</v>
      </c>
      <c r="E261" s="86">
        <v>0.26041666666666669</v>
      </c>
      <c r="F261" s="86">
        <f t="shared" si="36"/>
        <v>0.54166666666666663</v>
      </c>
      <c r="G261" s="206"/>
      <c r="H261" s="206"/>
      <c r="I261" s="206"/>
      <c r="J261" s="206"/>
      <c r="K261" s="206"/>
      <c r="L261" s="103"/>
      <c r="M261" s="103"/>
      <c r="N261" s="103"/>
    </row>
    <row r="262" spans="1:16">
      <c r="B262" s="74">
        <f t="shared" si="32"/>
        <v>40768</v>
      </c>
      <c r="C262" s="175">
        <v>0.375</v>
      </c>
      <c r="D262" s="86">
        <v>0.79166666666666663</v>
      </c>
      <c r="E262" s="88"/>
      <c r="F262" s="86">
        <f t="shared" si="36"/>
        <v>0.41666666666666663</v>
      </c>
      <c r="G262" s="206"/>
      <c r="H262" s="206"/>
      <c r="I262" s="206"/>
      <c r="J262" s="206"/>
      <c r="K262" s="206"/>
      <c r="L262" s="103"/>
      <c r="M262" s="103"/>
      <c r="N262" s="103"/>
    </row>
    <row r="263" spans="1:16">
      <c r="B263" s="74">
        <f t="shared" si="32"/>
        <v>40769</v>
      </c>
      <c r="C263" s="174">
        <v>0.41666666666666669</v>
      </c>
      <c r="D263" s="108">
        <v>0.77083333333333337</v>
      </c>
      <c r="E263" s="109"/>
      <c r="F263" s="108">
        <f t="shared" si="36"/>
        <v>0.35416666666666669</v>
      </c>
      <c r="G263" s="118"/>
      <c r="H263" s="118"/>
      <c r="I263" s="118"/>
      <c r="J263" s="118"/>
      <c r="K263" s="118"/>
      <c r="L263" s="103"/>
      <c r="M263" s="103"/>
      <c r="N263" s="103"/>
    </row>
    <row r="264" spans="1:16">
      <c r="B264" s="74">
        <f t="shared" si="32"/>
        <v>40770</v>
      </c>
      <c r="C264" s="175"/>
      <c r="D264" s="86"/>
      <c r="E264" s="91"/>
      <c r="F264" s="86"/>
      <c r="G264" s="206"/>
      <c r="H264" s="206"/>
      <c r="I264" s="206"/>
      <c r="J264" s="206"/>
      <c r="K264" s="206"/>
      <c r="L264" s="118"/>
      <c r="M264" s="118"/>
      <c r="N264" s="118"/>
    </row>
    <row r="265" spans="1:16">
      <c r="B265" s="160" t="s">
        <v>90</v>
      </c>
      <c r="C265" s="207"/>
      <c r="D265" s="119"/>
      <c r="E265" s="130">
        <f>SUM(E258:E264)</f>
        <v>0.78125</v>
      </c>
      <c r="F265" s="203">
        <f>SUM(F258:F264)</f>
        <v>2.1597222222222219</v>
      </c>
      <c r="G265" s="215">
        <f>IF(F265-E265&gt;0.677083333333333,0.677083333333333,F265-E265)</f>
        <v>0.67708333333333304</v>
      </c>
      <c r="H265" s="216">
        <f>($H$2*G265)*24</f>
        <v>235.59249999999992</v>
      </c>
      <c r="I265" s="217">
        <f>IF(F265-E265&gt;1.01041666666667,0.333333333333333,F265-E265-G265)</f>
        <v>0.33333333333333298</v>
      </c>
      <c r="J265" s="216">
        <f>($I$2*I265)*24</f>
        <v>131.79999999999987</v>
      </c>
      <c r="K265" s="217">
        <f>F265-G265-I265-E265</f>
        <v>0.3680555555555558</v>
      </c>
      <c r="L265" s="216">
        <f>($J$2*K265)*24</f>
        <v>174.6350000000001</v>
      </c>
      <c r="M265" s="217">
        <f>G265+I265+K265</f>
        <v>1.3784722222222219</v>
      </c>
      <c r="N265" s="218">
        <f>H265+J265+L265</f>
        <v>542.02749999999992</v>
      </c>
      <c r="P265" s="201"/>
    </row>
    <row r="266" spans="1:16">
      <c r="A266" s="78">
        <v>34</v>
      </c>
      <c r="B266" s="74">
        <f>B264+1</f>
        <v>40771</v>
      </c>
      <c r="C266" s="175">
        <v>0.41666666666666669</v>
      </c>
      <c r="D266" s="86">
        <v>0.84444444444444444</v>
      </c>
      <c r="E266" s="88"/>
      <c r="F266" s="86">
        <f>D266-C266</f>
        <v>0.42777777777777776</v>
      </c>
      <c r="G266" s="225"/>
      <c r="H266" s="208"/>
      <c r="I266" s="225"/>
      <c r="J266" s="208"/>
      <c r="K266" s="225"/>
      <c r="L266" s="103"/>
      <c r="M266" s="103"/>
      <c r="N266" s="103"/>
    </row>
    <row r="267" spans="1:16">
      <c r="B267" s="74">
        <f t="shared" si="32"/>
        <v>40772</v>
      </c>
      <c r="C267" s="175">
        <v>0.39583333333333331</v>
      </c>
      <c r="D267" s="86">
        <v>0.79166666666666663</v>
      </c>
      <c r="E267" s="86">
        <v>0.26041666666666669</v>
      </c>
      <c r="F267" s="86">
        <f t="shared" ref="F267:F270" si="37">D267-C267</f>
        <v>0.39583333333333331</v>
      </c>
      <c r="G267" s="206"/>
      <c r="H267" s="206"/>
      <c r="I267" s="206"/>
      <c r="J267" s="206"/>
      <c r="K267" s="206"/>
      <c r="L267" s="103"/>
      <c r="M267" s="103"/>
      <c r="N267" s="103"/>
    </row>
    <row r="268" spans="1:16">
      <c r="B268" s="74">
        <f t="shared" si="32"/>
        <v>40773</v>
      </c>
      <c r="C268" s="175">
        <v>0.39583333333333331</v>
      </c>
      <c r="D268" s="86">
        <v>0.79166666666666663</v>
      </c>
      <c r="E268" s="86">
        <v>0.26041666666666669</v>
      </c>
      <c r="F268" s="86">
        <f t="shared" si="37"/>
        <v>0.39583333333333331</v>
      </c>
      <c r="G268" s="206"/>
      <c r="H268" s="206"/>
      <c r="I268" s="206"/>
      <c r="J268" s="206"/>
      <c r="K268" s="206"/>
      <c r="L268" s="103"/>
      <c r="M268" s="103"/>
      <c r="N268" s="103"/>
    </row>
    <row r="269" spans="1:16">
      <c r="B269" s="74">
        <f t="shared" si="32"/>
        <v>40774</v>
      </c>
      <c r="C269" s="175">
        <v>0.39583333333333331</v>
      </c>
      <c r="D269" s="86">
        <v>0.875</v>
      </c>
      <c r="E269" s="86">
        <v>0.26041666666666669</v>
      </c>
      <c r="F269" s="86">
        <f t="shared" si="37"/>
        <v>0.47916666666666669</v>
      </c>
      <c r="G269" s="206"/>
      <c r="H269" s="206"/>
      <c r="I269" s="206"/>
      <c r="J269" s="206"/>
      <c r="K269" s="206"/>
      <c r="L269" s="103"/>
      <c r="M269" s="103"/>
      <c r="N269" s="103"/>
    </row>
    <row r="270" spans="1:16">
      <c r="B270" s="74">
        <f t="shared" si="32"/>
        <v>40775</v>
      </c>
      <c r="C270" s="175">
        <v>0.39583333333333331</v>
      </c>
      <c r="D270" s="86">
        <v>0.79166666666666663</v>
      </c>
      <c r="E270" s="88"/>
      <c r="F270" s="86">
        <f t="shared" si="37"/>
        <v>0.39583333333333331</v>
      </c>
      <c r="G270" s="206"/>
      <c r="H270" s="206"/>
      <c r="I270" s="206"/>
      <c r="J270" s="206"/>
      <c r="K270" s="206"/>
      <c r="L270" s="103"/>
      <c r="M270" s="103"/>
      <c r="N270" s="103"/>
    </row>
    <row r="271" spans="1:16">
      <c r="B271" s="74">
        <f t="shared" si="32"/>
        <v>40776</v>
      </c>
      <c r="C271" s="175"/>
      <c r="D271" s="86"/>
      <c r="E271" s="91"/>
      <c r="F271" s="86"/>
      <c r="G271" s="118"/>
      <c r="H271" s="118"/>
      <c r="I271" s="118"/>
      <c r="J271" s="118"/>
      <c r="K271" s="118"/>
      <c r="L271" s="118"/>
      <c r="M271" s="118"/>
      <c r="N271" s="118"/>
    </row>
    <row r="272" spans="1:16">
      <c r="B272" s="74">
        <f t="shared" si="32"/>
        <v>40777</v>
      </c>
      <c r="C272" s="175"/>
      <c r="D272" s="86"/>
      <c r="E272" s="91"/>
      <c r="F272" s="86"/>
      <c r="G272" s="206"/>
      <c r="H272" s="206"/>
      <c r="I272" s="206"/>
      <c r="J272" s="206"/>
      <c r="K272" s="206"/>
      <c r="L272" s="118"/>
      <c r="M272" s="118"/>
      <c r="N272" s="118"/>
    </row>
    <row r="273" spans="1:16">
      <c r="B273" s="160" t="s">
        <v>91</v>
      </c>
      <c r="C273" s="207"/>
      <c r="D273" s="119"/>
      <c r="E273" s="130">
        <f>SUM(E266:E272)</f>
        <v>0.78125</v>
      </c>
      <c r="F273" s="203">
        <f>SUM(F266:F272)</f>
        <v>2.0944444444444446</v>
      </c>
      <c r="G273" s="215">
        <f>IF(F273-E273&gt;0.677083333333333,0.677083333333333,F273-E273)</f>
        <v>0.67708333333333304</v>
      </c>
      <c r="H273" s="216">
        <f>($H$2*G273)*24</f>
        <v>235.59249999999992</v>
      </c>
      <c r="I273" s="217">
        <f>IF(F273-E273&gt;1.01041666666667,0.333333333333333,F273-E273-G273)</f>
        <v>0.33333333333333298</v>
      </c>
      <c r="J273" s="216">
        <f>($I$2*I273)*24</f>
        <v>131.79999999999987</v>
      </c>
      <c r="K273" s="217">
        <f>F273-G273-I273-E273</f>
        <v>0.30277777777777848</v>
      </c>
      <c r="L273" s="216">
        <f>($J$2*K273)*24</f>
        <v>143.66200000000032</v>
      </c>
      <c r="M273" s="217">
        <f>G273+I273+K273</f>
        <v>1.3131944444444446</v>
      </c>
      <c r="N273" s="218">
        <f>H273+J273+L273</f>
        <v>511.05450000000013</v>
      </c>
      <c r="P273" s="201"/>
    </row>
    <row r="274" spans="1:16">
      <c r="A274" s="78">
        <v>35</v>
      </c>
      <c r="B274" s="74">
        <f>B272+1</f>
        <v>40778</v>
      </c>
      <c r="C274" s="175">
        <v>0.375</v>
      </c>
      <c r="D274" s="86">
        <v>0.8256944444444444</v>
      </c>
      <c r="E274" s="88"/>
      <c r="F274" s="86">
        <f>D274-C274</f>
        <v>0.4506944444444444</v>
      </c>
      <c r="G274" s="225"/>
      <c r="H274" s="208"/>
      <c r="I274" s="225"/>
      <c r="J274" s="208"/>
      <c r="K274" s="225"/>
      <c r="L274" s="103"/>
      <c r="M274" s="103"/>
      <c r="N274" s="103"/>
    </row>
    <row r="275" spans="1:16">
      <c r="B275" s="74">
        <f t="shared" si="32"/>
        <v>40779</v>
      </c>
      <c r="C275" s="175">
        <v>0.35416666666666669</v>
      </c>
      <c r="D275" s="86">
        <v>0.97222222222222221</v>
      </c>
      <c r="E275" s="86">
        <v>0.26041666666666669</v>
      </c>
      <c r="F275" s="86">
        <f t="shared" ref="F275:F278" si="38">D275-C275</f>
        <v>0.61805555555555558</v>
      </c>
      <c r="G275" s="206"/>
      <c r="H275" s="206"/>
      <c r="I275" s="206"/>
      <c r="J275" s="206"/>
      <c r="K275" s="206"/>
      <c r="L275" s="103"/>
      <c r="M275" s="103"/>
      <c r="N275" s="103"/>
    </row>
    <row r="276" spans="1:16">
      <c r="B276" s="74">
        <f t="shared" si="32"/>
        <v>40780</v>
      </c>
      <c r="C276" s="175">
        <v>0.375</v>
      </c>
      <c r="D276" s="86">
        <v>0.8256944444444444</v>
      </c>
      <c r="E276" s="86">
        <v>0.26041666666666669</v>
      </c>
      <c r="F276" s="86">
        <f t="shared" si="38"/>
        <v>0.4506944444444444</v>
      </c>
      <c r="G276" s="206"/>
      <c r="H276" s="206"/>
      <c r="I276" s="206"/>
      <c r="J276" s="206"/>
      <c r="K276" s="206"/>
      <c r="L276" s="103"/>
      <c r="M276" s="103"/>
      <c r="N276" s="103"/>
    </row>
    <row r="277" spans="1:16">
      <c r="B277" s="74">
        <f t="shared" si="32"/>
        <v>40781</v>
      </c>
      <c r="C277" s="175">
        <v>0.39583333333333331</v>
      </c>
      <c r="D277" s="86">
        <v>0.91666666666666663</v>
      </c>
      <c r="E277" s="86">
        <v>0.26041666666666669</v>
      </c>
      <c r="F277" s="86">
        <f t="shared" si="38"/>
        <v>0.52083333333333326</v>
      </c>
      <c r="G277" s="206"/>
      <c r="H277" s="206"/>
      <c r="I277" s="206"/>
      <c r="J277" s="206"/>
      <c r="K277" s="206"/>
      <c r="L277" s="103"/>
      <c r="M277" s="103"/>
      <c r="N277" s="103"/>
    </row>
    <row r="278" spans="1:16">
      <c r="B278" s="74">
        <f t="shared" si="32"/>
        <v>40782</v>
      </c>
      <c r="C278" s="175">
        <v>0.4201388888888889</v>
      </c>
      <c r="D278" s="86">
        <v>0.91666666666666663</v>
      </c>
      <c r="E278" s="88"/>
      <c r="F278" s="86">
        <f t="shared" si="38"/>
        <v>0.49652777777777773</v>
      </c>
      <c r="G278" s="206"/>
      <c r="H278" s="206"/>
      <c r="I278" s="206"/>
      <c r="J278" s="206"/>
      <c r="K278" s="206"/>
      <c r="L278" s="103"/>
      <c r="M278" s="103"/>
      <c r="N278" s="103"/>
    </row>
    <row r="279" spans="1:16">
      <c r="B279" s="74">
        <f t="shared" si="32"/>
        <v>40783</v>
      </c>
      <c r="C279" s="175"/>
      <c r="D279" s="86"/>
      <c r="E279" s="91"/>
      <c r="F279" s="86"/>
      <c r="G279" s="118"/>
      <c r="H279" s="118"/>
      <c r="I279" s="118"/>
      <c r="J279" s="118"/>
      <c r="K279" s="118"/>
      <c r="L279" s="118"/>
      <c r="M279" s="118"/>
      <c r="N279" s="118"/>
    </row>
    <row r="280" spans="1:16">
      <c r="B280" s="74">
        <f t="shared" si="32"/>
        <v>40784</v>
      </c>
      <c r="C280" s="175"/>
      <c r="D280" s="86"/>
      <c r="E280" s="88"/>
      <c r="F280" s="86"/>
      <c r="G280" s="206"/>
      <c r="H280" s="206"/>
      <c r="I280" s="206"/>
      <c r="J280" s="206"/>
      <c r="K280" s="206"/>
      <c r="L280" s="103"/>
      <c r="M280" s="103"/>
      <c r="N280" s="103"/>
    </row>
    <row r="281" spans="1:16">
      <c r="B281" s="160" t="s">
        <v>92</v>
      </c>
      <c r="C281" s="207"/>
      <c r="D281" s="119"/>
      <c r="E281" s="130">
        <f>SUM(E274:E280)</f>
        <v>0.78125</v>
      </c>
      <c r="F281" s="203">
        <f>SUM(F274:F280)</f>
        <v>2.5368055555555555</v>
      </c>
      <c r="G281" s="215">
        <f>IF(F281-E281&gt;0.677083333333333,0.677083333333333,F281-E281)</f>
        <v>0.67708333333333304</v>
      </c>
      <c r="H281" s="216">
        <f>($H$2*G281)*24</f>
        <v>235.59249999999992</v>
      </c>
      <c r="I281" s="217">
        <f>IF(F281-E281&gt;1.01041666666667,0.333333333333333,F281-E281-G281)</f>
        <v>0.33333333333333298</v>
      </c>
      <c r="J281" s="216">
        <f>($I$2*I281)*24</f>
        <v>131.79999999999987</v>
      </c>
      <c r="K281" s="217">
        <f>F281-G281-I281-E281</f>
        <v>0.74513888888888946</v>
      </c>
      <c r="L281" s="216">
        <f>($J$2*K281)*24</f>
        <v>353.55350000000027</v>
      </c>
      <c r="M281" s="217">
        <f>G281+I281+K281</f>
        <v>1.7555555555555555</v>
      </c>
      <c r="N281" s="218">
        <f>H281+J281+L281</f>
        <v>720.94600000000014</v>
      </c>
      <c r="P281" s="201"/>
    </row>
    <row r="282" spans="1:16">
      <c r="A282" s="78">
        <v>36</v>
      </c>
      <c r="B282" s="74">
        <f>B280+1</f>
        <v>40785</v>
      </c>
      <c r="C282" s="175">
        <v>0.41736111111111113</v>
      </c>
      <c r="D282" s="86">
        <v>0.79166666666666663</v>
      </c>
      <c r="E282" s="88"/>
      <c r="F282" s="86">
        <f>D282-C282</f>
        <v>0.3743055555555555</v>
      </c>
      <c r="G282" s="225"/>
      <c r="H282" s="208"/>
      <c r="I282" s="225"/>
      <c r="J282" s="208"/>
      <c r="K282" s="225"/>
      <c r="L282" s="103"/>
      <c r="M282" s="103"/>
      <c r="N282" s="103"/>
    </row>
    <row r="283" spans="1:16">
      <c r="B283" s="74">
        <f t="shared" si="32"/>
        <v>40786</v>
      </c>
      <c r="C283" s="175">
        <v>0.39583333333333331</v>
      </c>
      <c r="D283" s="86">
        <v>0.79166666666666663</v>
      </c>
      <c r="E283" s="86">
        <v>0.26041666666666669</v>
      </c>
      <c r="F283" s="86">
        <f t="shared" ref="F283:F286" si="39">D283-C283</f>
        <v>0.39583333333333331</v>
      </c>
      <c r="G283" s="206"/>
      <c r="H283" s="206"/>
      <c r="I283" s="206"/>
      <c r="J283" s="206"/>
      <c r="K283" s="206"/>
      <c r="L283" s="103"/>
      <c r="M283" s="103"/>
      <c r="N283" s="103"/>
    </row>
    <row r="284" spans="1:16">
      <c r="B284" s="74">
        <f t="shared" si="32"/>
        <v>40787</v>
      </c>
      <c r="C284" s="175">
        <v>0.29097222222222224</v>
      </c>
      <c r="D284" s="86">
        <v>0.79166666666666663</v>
      </c>
      <c r="E284" s="86">
        <v>0.26041666666666669</v>
      </c>
      <c r="F284" s="86">
        <f t="shared" si="39"/>
        <v>0.50069444444444433</v>
      </c>
      <c r="G284" s="206"/>
      <c r="H284" s="206"/>
      <c r="I284" s="206"/>
      <c r="J284" s="206"/>
      <c r="K284" s="206"/>
      <c r="L284" s="103"/>
      <c r="M284" s="103"/>
      <c r="N284" s="103"/>
    </row>
    <row r="285" spans="1:16">
      <c r="B285" s="74">
        <f t="shared" si="32"/>
        <v>40788</v>
      </c>
      <c r="C285" s="175">
        <v>0.375</v>
      </c>
      <c r="D285" s="86">
        <v>0.875</v>
      </c>
      <c r="E285" s="86">
        <v>0.26041666666666669</v>
      </c>
      <c r="F285" s="86">
        <f t="shared" si="39"/>
        <v>0.5</v>
      </c>
      <c r="G285" s="206"/>
      <c r="H285" s="206"/>
      <c r="I285" s="206"/>
      <c r="J285" s="206"/>
      <c r="K285" s="206"/>
      <c r="L285" s="103"/>
      <c r="M285" s="103"/>
      <c r="N285" s="103"/>
    </row>
    <row r="286" spans="1:16">
      <c r="B286" s="74">
        <f t="shared" si="32"/>
        <v>40789</v>
      </c>
      <c r="C286" s="175">
        <v>0.37638888888888888</v>
      </c>
      <c r="D286" s="86">
        <v>0.79166666666666663</v>
      </c>
      <c r="E286" s="88"/>
      <c r="F286" s="86">
        <f t="shared" si="39"/>
        <v>0.41527777777777775</v>
      </c>
      <c r="G286" s="206"/>
      <c r="H286" s="206"/>
      <c r="I286" s="206"/>
      <c r="J286" s="206"/>
      <c r="K286" s="206"/>
      <c r="L286" s="103"/>
      <c r="M286" s="103"/>
      <c r="N286" s="103"/>
    </row>
    <row r="287" spans="1:16">
      <c r="B287" s="74">
        <f t="shared" si="32"/>
        <v>40790</v>
      </c>
      <c r="C287" s="175"/>
      <c r="D287" s="86"/>
      <c r="E287" s="91"/>
      <c r="F287" s="86"/>
      <c r="G287" s="118"/>
      <c r="H287" s="118"/>
      <c r="I287" s="118"/>
      <c r="J287" s="118"/>
      <c r="K287" s="118"/>
      <c r="L287" s="118"/>
      <c r="M287" s="118"/>
      <c r="N287" s="118"/>
    </row>
    <row r="288" spans="1:16">
      <c r="B288" s="74">
        <f t="shared" si="32"/>
        <v>40791</v>
      </c>
      <c r="C288" s="175"/>
      <c r="D288" s="86"/>
      <c r="E288" s="88"/>
      <c r="F288" s="86"/>
      <c r="G288" s="206"/>
      <c r="H288" s="206"/>
      <c r="I288" s="206"/>
      <c r="J288" s="206"/>
      <c r="K288" s="206"/>
      <c r="L288" s="103"/>
      <c r="M288" s="103"/>
      <c r="N288" s="103"/>
    </row>
    <row r="289" spans="1:16">
      <c r="B289" s="160" t="s">
        <v>93</v>
      </c>
      <c r="C289" s="207"/>
      <c r="D289" s="119"/>
      <c r="E289" s="130">
        <f>SUM(E282:E288)</f>
        <v>0.78125</v>
      </c>
      <c r="F289" s="203">
        <f>SUM(F282:F288)</f>
        <v>2.1861111111111109</v>
      </c>
      <c r="G289" s="215">
        <f>IF(F289-E289&gt;0.677083333333333,0.677083333333333,F289-E289)</f>
        <v>0.67708333333333304</v>
      </c>
      <c r="H289" s="216">
        <f>($H$2*G289)*24</f>
        <v>235.59249999999992</v>
      </c>
      <c r="I289" s="217">
        <f>IF(F289-E289&gt;1.01041666666667,0.333333333333333,F289-E289-G289)</f>
        <v>0.33333333333333298</v>
      </c>
      <c r="J289" s="216">
        <f>($I$2*I289)*24</f>
        <v>131.79999999999987</v>
      </c>
      <c r="K289" s="217">
        <f>F289-G289-I289-E289</f>
        <v>0.39444444444444482</v>
      </c>
      <c r="L289" s="216">
        <f>($J$2*K289)*24</f>
        <v>187.15600000000018</v>
      </c>
      <c r="M289" s="217">
        <f>G289+I289+K289</f>
        <v>1.4048611111111109</v>
      </c>
      <c r="N289" s="218">
        <f>H289+J289+L289</f>
        <v>554.54849999999999</v>
      </c>
      <c r="P289" s="201"/>
    </row>
    <row r="290" spans="1:16">
      <c r="A290" s="78">
        <v>37</v>
      </c>
      <c r="B290" s="74">
        <f>B288+1</f>
        <v>40792</v>
      </c>
      <c r="C290" s="175">
        <v>0.375</v>
      </c>
      <c r="D290" s="86">
        <v>0.85416666666666663</v>
      </c>
      <c r="E290" s="88"/>
      <c r="F290" s="86">
        <f>D290-C290</f>
        <v>0.47916666666666663</v>
      </c>
      <c r="G290" s="225"/>
      <c r="H290" s="208"/>
      <c r="I290" s="225"/>
      <c r="J290" s="208"/>
      <c r="K290" s="225"/>
      <c r="L290" s="103"/>
      <c r="M290" s="103"/>
      <c r="N290" s="103"/>
    </row>
    <row r="291" spans="1:16">
      <c r="B291" s="74">
        <f t="shared" si="32"/>
        <v>40793</v>
      </c>
      <c r="C291" s="175">
        <v>0.36458333333333331</v>
      </c>
      <c r="D291" s="86">
        <v>0.87847222222222221</v>
      </c>
      <c r="E291" s="86">
        <v>0.26041666666666669</v>
      </c>
      <c r="F291" s="86">
        <f t="shared" ref="F291:F293" si="40">D291-C291</f>
        <v>0.51388888888888884</v>
      </c>
      <c r="G291" s="206"/>
      <c r="H291" s="206"/>
      <c r="I291" s="206"/>
      <c r="J291" s="206"/>
      <c r="K291" s="206"/>
      <c r="L291" s="103"/>
      <c r="M291" s="103"/>
      <c r="N291" s="103"/>
    </row>
    <row r="292" spans="1:16">
      <c r="B292" s="74">
        <f t="shared" si="32"/>
        <v>40794</v>
      </c>
      <c r="C292" s="175">
        <v>0.36458333333333331</v>
      </c>
      <c r="D292" s="86">
        <v>0.79166666666666663</v>
      </c>
      <c r="E292" s="86">
        <v>0.26041666666666669</v>
      </c>
      <c r="F292" s="86">
        <f t="shared" si="40"/>
        <v>0.42708333333333331</v>
      </c>
      <c r="G292" s="206"/>
      <c r="H292" s="206"/>
      <c r="I292" s="206"/>
      <c r="J292" s="206"/>
      <c r="K292" s="206"/>
      <c r="L292" s="103"/>
      <c r="M292" s="103"/>
      <c r="N292" s="103"/>
    </row>
    <row r="293" spans="1:16">
      <c r="B293" s="74">
        <f t="shared" si="32"/>
        <v>40795</v>
      </c>
      <c r="C293" s="175">
        <v>0.3756944444444445</v>
      </c>
      <c r="D293" s="86">
        <v>0.80208333333333337</v>
      </c>
      <c r="E293" s="86">
        <v>0.26041666666666669</v>
      </c>
      <c r="F293" s="86">
        <f t="shared" si="40"/>
        <v>0.42638888888888887</v>
      </c>
      <c r="G293" s="206"/>
      <c r="H293" s="206"/>
      <c r="I293" s="206"/>
      <c r="J293" s="206"/>
      <c r="K293" s="206"/>
      <c r="L293" s="103"/>
      <c r="M293" s="103"/>
      <c r="N293" s="103"/>
    </row>
    <row r="294" spans="1:16">
      <c r="B294" s="74">
        <f t="shared" si="32"/>
        <v>40796</v>
      </c>
      <c r="C294" s="175"/>
      <c r="D294" s="86"/>
      <c r="E294" s="91"/>
      <c r="F294" s="86"/>
      <c r="G294" s="206"/>
      <c r="H294" s="206"/>
      <c r="I294" s="206"/>
      <c r="J294" s="206"/>
      <c r="K294" s="206"/>
      <c r="L294" s="118"/>
      <c r="M294" s="118"/>
      <c r="N294" s="118"/>
    </row>
    <row r="295" spans="1:16">
      <c r="B295" s="74">
        <f t="shared" si="32"/>
        <v>40797</v>
      </c>
      <c r="C295" s="175"/>
      <c r="D295" s="86"/>
      <c r="E295" s="88"/>
      <c r="F295" s="86"/>
      <c r="G295" s="118"/>
      <c r="H295" s="118"/>
      <c r="I295" s="118"/>
      <c r="J295" s="118"/>
      <c r="K295" s="118"/>
      <c r="L295" s="103"/>
      <c r="M295" s="103"/>
      <c r="N295" s="103"/>
    </row>
    <row r="296" spans="1:16">
      <c r="B296" s="74">
        <f t="shared" si="32"/>
        <v>40798</v>
      </c>
      <c r="C296" s="175"/>
      <c r="D296" s="86"/>
      <c r="E296" s="88"/>
      <c r="F296" s="86"/>
      <c r="G296" s="206"/>
      <c r="H296" s="206"/>
      <c r="I296" s="206"/>
      <c r="J296" s="206"/>
      <c r="K296" s="206"/>
      <c r="L296" s="103"/>
      <c r="M296" s="103"/>
      <c r="N296" s="103"/>
    </row>
    <row r="297" spans="1:16">
      <c r="B297" s="160" t="s">
        <v>94</v>
      </c>
      <c r="C297" s="207"/>
      <c r="D297" s="119"/>
      <c r="E297" s="130">
        <f>SUM(E290:E296)</f>
        <v>0.78125</v>
      </c>
      <c r="F297" s="203">
        <f>SUM(F290:F296)</f>
        <v>1.8465277777777778</v>
      </c>
      <c r="G297" s="215">
        <f>IF(F297-E297&gt;0.677083333333333,0.677083333333333,F297-E297)</f>
        <v>0.67708333333333304</v>
      </c>
      <c r="H297" s="216">
        <f>($H$2*G297)*24</f>
        <v>235.59249999999992</v>
      </c>
      <c r="I297" s="217">
        <f>IF(F297-E297&gt;1.01041666666667,0.333333333333333,F297-E297-G297)</f>
        <v>0.33333333333333298</v>
      </c>
      <c r="J297" s="216">
        <f>($I$2*I297)*24</f>
        <v>131.79999999999987</v>
      </c>
      <c r="K297" s="217">
        <f>F297-G297-I297-E297</f>
        <v>5.4861111111111693E-2</v>
      </c>
      <c r="L297" s="216">
        <f>($J$2*K297)*24</f>
        <v>26.030500000000274</v>
      </c>
      <c r="M297" s="217">
        <f>G297+I297+K297</f>
        <v>1.0652777777777778</v>
      </c>
      <c r="N297" s="218">
        <f>H297+J297+L297</f>
        <v>393.42300000000012</v>
      </c>
      <c r="P297" s="201"/>
    </row>
    <row r="298" spans="1:16">
      <c r="A298" s="78">
        <v>38</v>
      </c>
      <c r="B298" s="74">
        <f>B296+1</f>
        <v>40799</v>
      </c>
      <c r="C298" s="175">
        <v>0.41666666666666669</v>
      </c>
      <c r="D298" s="86">
        <v>0.75</v>
      </c>
      <c r="E298" s="88"/>
      <c r="F298" s="86">
        <f>D298-C298</f>
        <v>0.33333333333333331</v>
      </c>
      <c r="G298" s="225"/>
      <c r="H298" s="208"/>
      <c r="I298" s="225"/>
      <c r="J298" s="208"/>
      <c r="K298" s="225"/>
      <c r="L298" s="103"/>
      <c r="M298" s="103"/>
      <c r="N298" s="103"/>
    </row>
    <row r="299" spans="1:16">
      <c r="B299" s="74">
        <f t="shared" si="32"/>
        <v>40800</v>
      </c>
      <c r="C299" s="175">
        <v>0.39583333333333331</v>
      </c>
      <c r="D299" s="86">
        <v>0.86805555555555547</v>
      </c>
      <c r="E299" s="86">
        <v>0.26041666666666669</v>
      </c>
      <c r="F299" s="86">
        <f t="shared" ref="F299:F301" si="41">D299-C299</f>
        <v>0.47222222222222215</v>
      </c>
      <c r="G299" s="206"/>
      <c r="H299" s="206"/>
      <c r="I299" s="206"/>
      <c r="J299" s="206"/>
      <c r="K299" s="206"/>
      <c r="L299" s="103"/>
      <c r="M299" s="103"/>
      <c r="N299" s="103"/>
    </row>
    <row r="300" spans="1:16">
      <c r="B300" s="74">
        <f t="shared" ref="B300:B372" si="42">B299+1</f>
        <v>40801</v>
      </c>
      <c r="C300" s="175">
        <v>0.39583333333333331</v>
      </c>
      <c r="D300" s="86">
        <v>0.82152777777777775</v>
      </c>
      <c r="E300" s="86">
        <v>0.26041666666666669</v>
      </c>
      <c r="F300" s="86">
        <f t="shared" si="41"/>
        <v>0.42569444444444443</v>
      </c>
      <c r="G300" s="206"/>
      <c r="H300" s="206"/>
      <c r="I300" s="206"/>
      <c r="J300" s="206"/>
      <c r="K300" s="206"/>
      <c r="L300" s="103"/>
      <c r="M300" s="103"/>
      <c r="N300" s="103"/>
    </row>
    <row r="301" spans="1:16">
      <c r="B301" s="74">
        <f t="shared" si="42"/>
        <v>40802</v>
      </c>
      <c r="C301" s="175">
        <v>0.375</v>
      </c>
      <c r="D301" s="86">
        <v>0.90486111111111101</v>
      </c>
      <c r="E301" s="86">
        <v>0.26041666666666669</v>
      </c>
      <c r="F301" s="86">
        <f t="shared" si="41"/>
        <v>0.52986111111111101</v>
      </c>
      <c r="G301" s="206"/>
      <c r="H301" s="206"/>
      <c r="I301" s="206"/>
      <c r="J301" s="206"/>
      <c r="K301" s="206"/>
      <c r="L301" s="103"/>
      <c r="M301" s="103"/>
      <c r="N301" s="103"/>
    </row>
    <row r="302" spans="1:16">
      <c r="B302" s="74">
        <f t="shared" si="42"/>
        <v>40803</v>
      </c>
      <c r="C302" s="175">
        <v>0.3833333333333333</v>
      </c>
      <c r="D302" s="86">
        <v>0.625</v>
      </c>
      <c r="E302" s="88"/>
      <c r="F302" s="86">
        <v>0.27777777777777779</v>
      </c>
      <c r="G302" s="206"/>
      <c r="H302" s="206"/>
      <c r="I302" s="206"/>
      <c r="J302" s="206"/>
      <c r="K302" s="206"/>
      <c r="L302" s="103"/>
      <c r="M302" s="103"/>
      <c r="N302" s="103"/>
    </row>
    <row r="303" spans="1:16">
      <c r="B303" s="74">
        <f t="shared" si="42"/>
        <v>40804</v>
      </c>
      <c r="C303" s="175"/>
      <c r="D303" s="86"/>
      <c r="E303" s="91"/>
      <c r="F303" s="86"/>
      <c r="G303" s="118"/>
      <c r="H303" s="118"/>
      <c r="I303" s="118"/>
      <c r="J303" s="118"/>
      <c r="K303" s="118"/>
      <c r="L303" s="118"/>
      <c r="M303" s="118"/>
      <c r="N303" s="118"/>
    </row>
    <row r="304" spans="1:16">
      <c r="B304" s="74">
        <f t="shared" si="42"/>
        <v>40805</v>
      </c>
      <c r="C304" s="175"/>
      <c r="D304" s="86"/>
      <c r="E304" s="88"/>
      <c r="F304" s="86"/>
      <c r="G304" s="206"/>
      <c r="H304" s="206"/>
      <c r="I304" s="206"/>
      <c r="J304" s="206"/>
      <c r="K304" s="206"/>
      <c r="L304" s="103"/>
      <c r="M304" s="103"/>
      <c r="N304" s="103"/>
    </row>
    <row r="305" spans="1:16">
      <c r="B305" s="160" t="s">
        <v>95</v>
      </c>
      <c r="C305" s="207"/>
      <c r="D305" s="119"/>
      <c r="E305" s="130">
        <f>SUM(E298:E304)</f>
        <v>0.78125</v>
      </c>
      <c r="F305" s="203">
        <f>SUM(F298:F304)</f>
        <v>2.0388888888888888</v>
      </c>
      <c r="G305" s="215">
        <f>IF(F305-E305&gt;0.677083333333333,0.677083333333333,F305-E305)</f>
        <v>0.67708333333333304</v>
      </c>
      <c r="H305" s="216">
        <f>($H$2*G305)*24</f>
        <v>235.59249999999992</v>
      </c>
      <c r="I305" s="217">
        <f>IF(F305-E305&gt;1.01041666666667,0.333333333333333,F305-E305-G305)</f>
        <v>0.33333333333333298</v>
      </c>
      <c r="J305" s="216">
        <f>($I$2*I305)*24</f>
        <v>131.79999999999987</v>
      </c>
      <c r="K305" s="217">
        <f>F305-G305-I305-E305</f>
        <v>0.24722222222222268</v>
      </c>
      <c r="L305" s="216">
        <f>($J$2*K305)*24</f>
        <v>117.30200000000022</v>
      </c>
      <c r="M305" s="217">
        <f>G305+I305+K305</f>
        <v>1.2576388888888888</v>
      </c>
      <c r="N305" s="218">
        <f>H305+J305+L305</f>
        <v>484.69450000000006</v>
      </c>
      <c r="P305" s="201"/>
    </row>
    <row r="306" spans="1:16">
      <c r="A306" s="78">
        <v>39</v>
      </c>
      <c r="B306" s="74">
        <f>B304+1</f>
        <v>40806</v>
      </c>
      <c r="C306" s="175"/>
      <c r="D306" s="86"/>
      <c r="E306" s="88"/>
      <c r="F306" s="86"/>
      <c r="G306" s="225"/>
      <c r="H306" s="208"/>
      <c r="I306" s="225"/>
      <c r="J306" s="208"/>
      <c r="K306" s="225"/>
      <c r="L306" s="103"/>
      <c r="M306" s="103"/>
      <c r="N306" s="103"/>
    </row>
    <row r="307" spans="1:16">
      <c r="B307" s="74">
        <f t="shared" si="42"/>
        <v>40807</v>
      </c>
      <c r="C307" s="175">
        <v>0.375</v>
      </c>
      <c r="D307" s="86">
        <v>0.75</v>
      </c>
      <c r="E307" s="86">
        <v>0.26041666666666669</v>
      </c>
      <c r="F307" s="86">
        <f>D307-C307</f>
        <v>0.375</v>
      </c>
      <c r="G307" s="206"/>
      <c r="H307" s="206"/>
      <c r="I307" s="206"/>
      <c r="J307" s="206"/>
      <c r="K307" s="206"/>
      <c r="L307" s="103"/>
      <c r="M307" s="103"/>
      <c r="N307" s="103"/>
    </row>
    <row r="308" spans="1:16">
      <c r="B308" s="74">
        <f t="shared" si="42"/>
        <v>40808</v>
      </c>
      <c r="C308" s="175">
        <v>0.39583333333333331</v>
      </c>
      <c r="D308" s="86">
        <v>0.75</v>
      </c>
      <c r="E308" s="86">
        <v>0.26041666666666669</v>
      </c>
      <c r="F308" s="86">
        <f t="shared" ref="F308:F309" si="43">D308-C308</f>
        <v>0.35416666666666669</v>
      </c>
      <c r="G308" s="206"/>
      <c r="H308" s="206"/>
      <c r="I308" s="206"/>
      <c r="J308" s="206"/>
      <c r="K308" s="206"/>
      <c r="L308" s="103"/>
      <c r="M308" s="103"/>
      <c r="N308" s="103"/>
    </row>
    <row r="309" spans="1:16">
      <c r="B309" s="74">
        <f t="shared" si="42"/>
        <v>40809</v>
      </c>
      <c r="C309" s="175">
        <v>0.375</v>
      </c>
      <c r="D309" s="86">
        <v>0.75</v>
      </c>
      <c r="E309" s="86">
        <v>0.26041666666666669</v>
      </c>
      <c r="F309" s="86">
        <f t="shared" si="43"/>
        <v>0.375</v>
      </c>
      <c r="G309" s="206"/>
      <c r="H309" s="206"/>
      <c r="I309" s="206"/>
      <c r="J309" s="206"/>
      <c r="K309" s="206"/>
      <c r="L309" s="103"/>
      <c r="M309" s="103"/>
      <c r="N309" s="103"/>
    </row>
    <row r="310" spans="1:16">
      <c r="B310" s="74">
        <f t="shared" si="42"/>
        <v>40810</v>
      </c>
      <c r="C310" s="175"/>
      <c r="D310" s="86"/>
      <c r="E310" s="91"/>
      <c r="F310" s="86"/>
      <c r="G310" s="206"/>
      <c r="H310" s="206"/>
      <c r="I310" s="206"/>
      <c r="J310" s="206"/>
      <c r="K310" s="206"/>
      <c r="L310" s="118"/>
      <c r="M310" s="118"/>
      <c r="N310" s="118"/>
    </row>
    <row r="311" spans="1:16">
      <c r="B311" s="74">
        <f t="shared" si="42"/>
        <v>40811</v>
      </c>
      <c r="C311" s="175"/>
      <c r="D311" s="86"/>
      <c r="E311" s="88"/>
      <c r="F311" s="86"/>
      <c r="G311" s="118"/>
      <c r="H311" s="118"/>
      <c r="I311" s="118"/>
      <c r="J311" s="118"/>
      <c r="K311" s="118"/>
      <c r="L311" s="103"/>
      <c r="M311" s="103"/>
      <c r="N311" s="103"/>
    </row>
    <row r="312" spans="1:16">
      <c r="B312" s="74">
        <f t="shared" si="42"/>
        <v>40812</v>
      </c>
      <c r="C312" s="175"/>
      <c r="D312" s="86"/>
      <c r="E312" s="88"/>
      <c r="F312" s="86"/>
      <c r="G312" s="206"/>
      <c r="H312" s="206"/>
      <c r="I312" s="206"/>
      <c r="J312" s="206"/>
      <c r="K312" s="206"/>
      <c r="L312" s="103"/>
      <c r="M312" s="103"/>
      <c r="N312" s="103"/>
    </row>
    <row r="313" spans="1:16">
      <c r="B313" s="160" t="s">
        <v>96</v>
      </c>
      <c r="C313" s="207"/>
      <c r="D313" s="119"/>
      <c r="E313" s="130">
        <f>SUM(E306:E312)</f>
        <v>0.78125</v>
      </c>
      <c r="F313" s="203">
        <f>SUM(F306:F312)</f>
        <v>1.1041666666666667</v>
      </c>
      <c r="G313" s="215">
        <f>IF(F313-E313&gt;0.677083333333333,0.677083333333333,F313-E313)</f>
        <v>0.32291666666666674</v>
      </c>
      <c r="H313" s="216">
        <f>($H$2*G313)*24</f>
        <v>112.35950000000003</v>
      </c>
      <c r="I313" s="217">
        <f>IF(F313-E313&gt;1.01041666666667,0.333333333333333,F313-E313-G313)</f>
        <v>0</v>
      </c>
      <c r="J313" s="216">
        <f>($I$2*I313)*24</f>
        <v>0</v>
      </c>
      <c r="K313" s="217">
        <f>F313-G313-I313-E313</f>
        <v>0</v>
      </c>
      <c r="L313" s="216">
        <f>($J$2*K313)*24</f>
        <v>0</v>
      </c>
      <c r="M313" s="217">
        <f>G313+I313+K313</f>
        <v>0.32291666666666674</v>
      </c>
      <c r="N313" s="218">
        <f>H313+J313+L313</f>
        <v>112.35950000000003</v>
      </c>
      <c r="P313" s="201"/>
    </row>
    <row r="314" spans="1:16">
      <c r="A314" s="78">
        <v>40</v>
      </c>
      <c r="B314" s="74">
        <f>B312+1</f>
        <v>40813</v>
      </c>
      <c r="C314" s="175"/>
      <c r="D314" s="86"/>
      <c r="E314" s="88"/>
      <c r="F314" s="86"/>
      <c r="G314" s="225"/>
      <c r="H314" s="208"/>
      <c r="I314" s="225"/>
      <c r="J314" s="208"/>
      <c r="K314" s="225"/>
      <c r="L314" s="103"/>
      <c r="M314" s="103"/>
      <c r="N314" s="103"/>
    </row>
    <row r="315" spans="1:16">
      <c r="B315" s="74">
        <f t="shared" si="42"/>
        <v>40814</v>
      </c>
      <c r="C315" s="175">
        <v>0.36458333333333331</v>
      </c>
      <c r="D315" s="86">
        <v>0.8125</v>
      </c>
      <c r="E315" s="86">
        <v>0.26041666666666669</v>
      </c>
      <c r="F315" s="86">
        <f>D315-C315</f>
        <v>0.44791666666666669</v>
      </c>
      <c r="G315" s="206"/>
      <c r="H315" s="206"/>
      <c r="I315" s="206"/>
      <c r="J315" s="206"/>
      <c r="K315" s="206"/>
      <c r="L315" s="103"/>
      <c r="M315" s="103"/>
      <c r="N315" s="103"/>
    </row>
    <row r="316" spans="1:16">
      <c r="B316" s="74">
        <f t="shared" si="42"/>
        <v>40815</v>
      </c>
      <c r="C316" s="175">
        <v>0.39583333333333331</v>
      </c>
      <c r="D316" s="86">
        <v>0.83333333333333337</v>
      </c>
      <c r="E316" s="86">
        <v>0.26041666666666669</v>
      </c>
      <c r="F316" s="86">
        <f t="shared" ref="F316:F317" si="44">D316-C316</f>
        <v>0.43750000000000006</v>
      </c>
      <c r="G316" s="206"/>
      <c r="H316" s="206"/>
      <c r="I316" s="206"/>
      <c r="J316" s="206"/>
      <c r="K316" s="206"/>
      <c r="L316" s="103"/>
      <c r="M316" s="103"/>
      <c r="N316" s="103"/>
    </row>
    <row r="317" spans="1:16">
      <c r="B317" s="74">
        <f t="shared" si="42"/>
        <v>40816</v>
      </c>
      <c r="C317" s="175">
        <v>0.35416666666666669</v>
      </c>
      <c r="D317" s="86">
        <v>0.8125</v>
      </c>
      <c r="E317" s="86">
        <v>0.26041666666666669</v>
      </c>
      <c r="F317" s="86">
        <f t="shared" si="44"/>
        <v>0.45833333333333331</v>
      </c>
      <c r="G317" s="206"/>
      <c r="H317" s="206"/>
      <c r="I317" s="206"/>
      <c r="J317" s="206"/>
      <c r="K317" s="206"/>
      <c r="L317" s="103"/>
      <c r="M317" s="103"/>
      <c r="N317" s="103"/>
    </row>
    <row r="318" spans="1:16">
      <c r="B318" s="74">
        <f t="shared" si="42"/>
        <v>40817</v>
      </c>
      <c r="C318" s="175"/>
      <c r="D318" s="86"/>
      <c r="E318" s="99"/>
      <c r="F318" s="86"/>
      <c r="G318" s="206"/>
      <c r="H318" s="206"/>
      <c r="I318" s="206"/>
      <c r="J318" s="206"/>
      <c r="K318" s="206"/>
      <c r="L318" s="117"/>
      <c r="M318" s="117"/>
      <c r="N318" s="117"/>
    </row>
    <row r="319" spans="1:16">
      <c r="B319" s="74">
        <f t="shared" si="42"/>
        <v>40818</v>
      </c>
      <c r="C319" s="175">
        <v>0.5</v>
      </c>
      <c r="D319" s="86">
        <v>0.66666666666666663</v>
      </c>
      <c r="E319" s="88"/>
      <c r="F319" s="86">
        <v>0.26041666666666669</v>
      </c>
      <c r="G319" s="118"/>
      <c r="H319" s="118"/>
      <c r="I319" s="118"/>
      <c r="J319" s="118"/>
      <c r="K319" s="118"/>
      <c r="L319" s="103"/>
      <c r="M319" s="103"/>
      <c r="N319" s="103"/>
    </row>
    <row r="320" spans="1:16">
      <c r="B320" s="74">
        <f t="shared" si="42"/>
        <v>40819</v>
      </c>
      <c r="C320" s="175"/>
      <c r="D320" s="86"/>
      <c r="E320" s="91"/>
      <c r="F320" s="86"/>
      <c r="G320" s="206"/>
      <c r="H320" s="206"/>
      <c r="I320" s="206"/>
      <c r="J320" s="206"/>
      <c r="K320" s="206"/>
      <c r="L320" s="118"/>
      <c r="M320" s="118"/>
      <c r="N320" s="118"/>
    </row>
    <row r="321" spans="1:16">
      <c r="B321" s="160" t="s">
        <v>97</v>
      </c>
      <c r="C321" s="207"/>
      <c r="D321" s="119"/>
      <c r="E321" s="130">
        <f>SUM(E314:E320)</f>
        <v>0.78125</v>
      </c>
      <c r="F321" s="203">
        <f>SUM(F314:F320)</f>
        <v>1.6041666666666667</v>
      </c>
      <c r="G321" s="215">
        <f>IF(F321-E321&gt;0.677083333333333,0.677083333333333,F321-E321)</f>
        <v>0.67708333333333304</v>
      </c>
      <c r="H321" s="216">
        <f>($H$2*G321)*24</f>
        <v>235.59249999999992</v>
      </c>
      <c r="I321" s="217">
        <f>IF(F321-E321&gt;1.01041666666667,0.333333333333333,F321-E321-G321)</f>
        <v>0.1458333333333337</v>
      </c>
      <c r="J321" s="216">
        <f>($I$2*I321)*24</f>
        <v>57.662500000000151</v>
      </c>
      <c r="K321" s="217">
        <f>F321-G321-I321-E321</f>
        <v>0</v>
      </c>
      <c r="L321" s="216">
        <f>($J$2*K321)*24</f>
        <v>0</v>
      </c>
      <c r="M321" s="217">
        <f>G321+I321+K321</f>
        <v>0.82291666666666674</v>
      </c>
      <c r="N321" s="218">
        <f>H321+J321+L321</f>
        <v>293.25500000000005</v>
      </c>
      <c r="P321" s="201"/>
    </row>
    <row r="322" spans="1:16">
      <c r="A322" s="78">
        <v>41</v>
      </c>
      <c r="B322" s="74">
        <f>B320+1</f>
        <v>40820</v>
      </c>
      <c r="C322" s="175">
        <v>0.41666666666666669</v>
      </c>
      <c r="D322" s="86">
        <v>0.99930555555555556</v>
      </c>
      <c r="E322" s="88"/>
      <c r="F322" s="86">
        <f>D322-C322</f>
        <v>0.58263888888888893</v>
      </c>
      <c r="G322" s="225"/>
      <c r="H322" s="208"/>
      <c r="I322" s="225"/>
      <c r="J322" s="208"/>
      <c r="K322" s="225"/>
      <c r="L322" s="103"/>
      <c r="M322" s="103"/>
      <c r="N322" s="103"/>
    </row>
    <row r="323" spans="1:16">
      <c r="B323" s="74">
        <f t="shared" si="42"/>
        <v>40821</v>
      </c>
      <c r="C323" s="175">
        <v>0.45833333333333331</v>
      </c>
      <c r="D323" s="86">
        <v>0.79513888888888884</v>
      </c>
      <c r="E323" s="86">
        <v>0.26041666666666669</v>
      </c>
      <c r="F323" s="86">
        <f t="shared" ref="F323:F325" si="45">D323-C323</f>
        <v>0.33680555555555552</v>
      </c>
      <c r="G323" s="206"/>
      <c r="H323" s="206"/>
      <c r="I323" s="206"/>
      <c r="J323" s="206"/>
      <c r="K323" s="206"/>
      <c r="L323" s="103"/>
      <c r="M323" s="103"/>
      <c r="N323" s="103"/>
    </row>
    <row r="324" spans="1:16">
      <c r="B324" s="74">
        <f t="shared" si="42"/>
        <v>40822</v>
      </c>
      <c r="C324" s="175">
        <v>0.44791666666666669</v>
      </c>
      <c r="D324" s="86">
        <v>0.99513888888888891</v>
      </c>
      <c r="E324" s="86">
        <v>0.26041666666666669</v>
      </c>
      <c r="F324" s="86">
        <f t="shared" si="45"/>
        <v>0.54722222222222228</v>
      </c>
      <c r="G324" s="206"/>
      <c r="H324" s="206"/>
      <c r="I324" s="206"/>
      <c r="J324" s="206"/>
      <c r="K324" s="206"/>
      <c r="L324" s="103"/>
      <c r="M324" s="103"/>
      <c r="N324" s="103"/>
    </row>
    <row r="325" spans="1:16">
      <c r="B325" s="74">
        <f t="shared" si="42"/>
        <v>40823</v>
      </c>
      <c r="C325" s="175">
        <v>0.39583333333333331</v>
      </c>
      <c r="D325" s="86">
        <v>0.8125</v>
      </c>
      <c r="E325" s="86">
        <v>0.26041666666666669</v>
      </c>
      <c r="F325" s="86">
        <f t="shared" si="45"/>
        <v>0.41666666666666669</v>
      </c>
      <c r="G325" s="206"/>
      <c r="H325" s="206"/>
      <c r="I325" s="206"/>
      <c r="J325" s="206"/>
      <c r="K325" s="206"/>
      <c r="L325" s="103"/>
      <c r="M325" s="103"/>
      <c r="N325" s="103"/>
    </row>
    <row r="326" spans="1:16">
      <c r="B326" s="74">
        <f t="shared" si="42"/>
        <v>40824</v>
      </c>
      <c r="C326" s="175"/>
      <c r="D326" s="86"/>
      <c r="E326" s="91"/>
      <c r="F326" s="86"/>
      <c r="G326" s="206"/>
      <c r="H326" s="206"/>
      <c r="I326" s="206"/>
      <c r="J326" s="206"/>
      <c r="K326" s="206"/>
      <c r="L326" s="118"/>
      <c r="M326" s="118"/>
      <c r="N326" s="118"/>
    </row>
    <row r="327" spans="1:16">
      <c r="B327" s="74">
        <f t="shared" si="42"/>
        <v>40825</v>
      </c>
      <c r="C327" s="175"/>
      <c r="D327" s="86"/>
      <c r="E327" s="88"/>
      <c r="F327" s="86"/>
      <c r="G327" s="118"/>
      <c r="H327" s="118"/>
      <c r="I327" s="118"/>
      <c r="J327" s="118"/>
      <c r="K327" s="118"/>
      <c r="L327" s="103"/>
      <c r="M327" s="103"/>
      <c r="N327" s="103"/>
    </row>
    <row r="328" spans="1:16">
      <c r="B328" s="74">
        <f t="shared" si="42"/>
        <v>40826</v>
      </c>
      <c r="C328" s="175"/>
      <c r="D328" s="86"/>
      <c r="E328" s="88"/>
      <c r="F328" s="86"/>
      <c r="G328" s="206"/>
      <c r="H328" s="206"/>
      <c r="I328" s="206"/>
      <c r="J328" s="206"/>
      <c r="K328" s="206"/>
      <c r="L328" s="103"/>
      <c r="M328" s="103"/>
      <c r="N328" s="103"/>
    </row>
    <row r="329" spans="1:16">
      <c r="B329" s="160" t="s">
        <v>98</v>
      </c>
      <c r="C329" s="207"/>
      <c r="D329" s="119"/>
      <c r="E329" s="130">
        <f>SUM(E322:E328)</f>
        <v>0.78125</v>
      </c>
      <c r="F329" s="203">
        <f>SUM(F322:F328)</f>
        <v>1.8833333333333335</v>
      </c>
      <c r="G329" s="215">
        <f>IF(F329-E329&gt;0.677083333333333,0.677083333333333,F329-E329)</f>
        <v>0.67708333333333304</v>
      </c>
      <c r="H329" s="216">
        <f>($H$2*G329)*24</f>
        <v>235.59249999999992</v>
      </c>
      <c r="I329" s="217">
        <f>IF(F329-E329&gt;1.01041666666667,0.333333333333333,F329-E329-G329)</f>
        <v>0.33333333333333298</v>
      </c>
      <c r="J329" s="216">
        <f>($I$2*I329)*24</f>
        <v>131.79999999999987</v>
      </c>
      <c r="K329" s="217">
        <f>F329-G329-I329-E329</f>
        <v>9.1666666666667451E-2</v>
      </c>
      <c r="L329" s="216">
        <f>($J$2*K329)*24</f>
        <v>43.494000000000369</v>
      </c>
      <c r="M329" s="217">
        <f>G329+I329+K329</f>
        <v>1.1020833333333335</v>
      </c>
      <c r="N329" s="218">
        <f>H329+J329+L329</f>
        <v>410.88650000000018</v>
      </c>
      <c r="P329" s="201"/>
    </row>
    <row r="330" spans="1:16">
      <c r="A330" s="78">
        <v>42</v>
      </c>
      <c r="B330" s="74">
        <f>B328+1</f>
        <v>40827</v>
      </c>
      <c r="C330" s="175">
        <v>0.41666666666666669</v>
      </c>
      <c r="D330" s="86">
        <v>0.8125</v>
      </c>
      <c r="E330" s="88"/>
      <c r="F330" s="86">
        <f>D330-C330</f>
        <v>0.39583333333333331</v>
      </c>
      <c r="G330" s="225"/>
      <c r="H330" s="208"/>
      <c r="I330" s="225"/>
      <c r="J330" s="208"/>
      <c r="K330" s="225"/>
      <c r="L330" s="103"/>
      <c r="M330" s="103"/>
      <c r="N330" s="103"/>
    </row>
    <row r="331" spans="1:16">
      <c r="B331" s="74">
        <f t="shared" si="42"/>
        <v>40828</v>
      </c>
      <c r="C331" s="175">
        <v>0.36805555555555558</v>
      </c>
      <c r="D331" s="86">
        <v>0.83333333333333337</v>
      </c>
      <c r="E331" s="86">
        <v>0.26041666666666669</v>
      </c>
      <c r="F331" s="86">
        <f t="shared" ref="F331:F334" si="46">D331-C331</f>
        <v>0.46527777777777779</v>
      </c>
      <c r="G331" s="206"/>
      <c r="H331" s="206"/>
      <c r="I331" s="206"/>
      <c r="J331" s="206"/>
      <c r="K331" s="206"/>
      <c r="L331" s="103"/>
      <c r="M331" s="103"/>
      <c r="N331" s="103"/>
    </row>
    <row r="332" spans="1:16">
      <c r="B332" s="74">
        <f t="shared" si="42"/>
        <v>40829</v>
      </c>
      <c r="C332" s="175">
        <v>0.35416666666666669</v>
      </c>
      <c r="D332" s="86">
        <v>0.83333333333333337</v>
      </c>
      <c r="E332" s="86">
        <v>0.26041666666666669</v>
      </c>
      <c r="F332" s="86">
        <f t="shared" si="46"/>
        <v>0.47916666666666669</v>
      </c>
      <c r="G332" s="206"/>
      <c r="H332" s="206"/>
      <c r="I332" s="206"/>
      <c r="J332" s="206"/>
      <c r="K332" s="206"/>
      <c r="L332" s="103"/>
      <c r="M332" s="103"/>
      <c r="N332" s="103"/>
    </row>
    <row r="333" spans="1:16">
      <c r="B333" s="74">
        <f t="shared" si="42"/>
        <v>40830</v>
      </c>
      <c r="C333" s="175">
        <v>0.375</v>
      </c>
      <c r="D333" s="86">
        <v>0.77083333333333337</v>
      </c>
      <c r="E333" s="86">
        <v>0.26041666666666669</v>
      </c>
      <c r="F333" s="86">
        <f t="shared" si="46"/>
        <v>0.39583333333333337</v>
      </c>
      <c r="G333" s="206"/>
      <c r="H333" s="206"/>
      <c r="I333" s="206"/>
      <c r="J333" s="206"/>
      <c r="K333" s="206"/>
      <c r="L333" s="103"/>
      <c r="M333" s="103"/>
      <c r="N333" s="103"/>
    </row>
    <row r="334" spans="1:16">
      <c r="B334" s="74">
        <f t="shared" si="42"/>
        <v>40831</v>
      </c>
      <c r="C334" s="175">
        <v>0.41666666666666669</v>
      </c>
      <c r="D334" s="86">
        <v>0.77083333333333337</v>
      </c>
      <c r="E334" s="88"/>
      <c r="F334" s="86">
        <f t="shared" si="46"/>
        <v>0.35416666666666669</v>
      </c>
      <c r="G334" s="206"/>
      <c r="H334" s="206"/>
      <c r="I334" s="206"/>
      <c r="J334" s="206"/>
      <c r="K334" s="206"/>
      <c r="L334" s="103"/>
      <c r="M334" s="103"/>
      <c r="N334" s="103"/>
    </row>
    <row r="335" spans="1:16">
      <c r="B335" s="74">
        <f t="shared" si="42"/>
        <v>40832</v>
      </c>
      <c r="C335" s="175">
        <v>0.375</v>
      </c>
      <c r="D335" s="86">
        <v>0.52083333333333337</v>
      </c>
      <c r="E335" s="88"/>
      <c r="F335" s="86">
        <v>0.26041666666666669</v>
      </c>
      <c r="G335" s="118"/>
      <c r="H335" s="118"/>
      <c r="I335" s="118"/>
      <c r="J335" s="118"/>
      <c r="K335" s="118"/>
      <c r="L335" s="103"/>
      <c r="M335" s="103"/>
      <c r="N335" s="103"/>
    </row>
    <row r="336" spans="1:16">
      <c r="B336" s="74">
        <f t="shared" si="42"/>
        <v>40833</v>
      </c>
      <c r="C336" s="175"/>
      <c r="D336" s="86"/>
      <c r="E336" s="91"/>
      <c r="F336" s="86"/>
      <c r="G336" s="206"/>
      <c r="H336" s="206"/>
      <c r="I336" s="206"/>
      <c r="J336" s="206"/>
      <c r="K336" s="206"/>
      <c r="L336" s="118"/>
      <c r="M336" s="118"/>
      <c r="N336" s="118"/>
    </row>
    <row r="337" spans="1:16">
      <c r="B337" s="160" t="s">
        <v>99</v>
      </c>
      <c r="C337" s="207"/>
      <c r="D337" s="119"/>
      <c r="E337" s="130">
        <f>SUM(E330:E336)</f>
        <v>0.78125</v>
      </c>
      <c r="F337" s="203">
        <f>SUM(F330:F336)</f>
        <v>2.3506944444444442</v>
      </c>
      <c r="G337" s="215">
        <f>IF(F337-E337&gt;0.677083333333333,0.677083333333333,F337-E337)</f>
        <v>0.67708333333333304</v>
      </c>
      <c r="H337" s="216">
        <f>($H$2*G337)*24</f>
        <v>235.59249999999992</v>
      </c>
      <c r="I337" s="217">
        <f>IF(F337-E337&gt;1.01041666666667,0.333333333333333,F337-E337-G337)</f>
        <v>0.33333333333333298</v>
      </c>
      <c r="J337" s="216">
        <f>($I$2*I337)*24</f>
        <v>131.79999999999987</v>
      </c>
      <c r="K337" s="217">
        <f>F337-G337-I337-E337</f>
        <v>0.55902777777777812</v>
      </c>
      <c r="L337" s="216">
        <f>($J$2*K337)*24</f>
        <v>265.24750000000017</v>
      </c>
      <c r="M337" s="217">
        <f>G337+I337+K337</f>
        <v>1.5694444444444442</v>
      </c>
      <c r="N337" s="218">
        <f>H337+J337+L337</f>
        <v>632.64</v>
      </c>
      <c r="P337" s="201"/>
    </row>
    <row r="338" spans="1:16">
      <c r="A338" s="78">
        <v>43</v>
      </c>
      <c r="B338" s="74">
        <f>B336+1</f>
        <v>40834</v>
      </c>
      <c r="C338" s="175"/>
      <c r="D338" s="86"/>
      <c r="E338" s="88"/>
      <c r="F338" s="86"/>
      <c r="G338" s="225"/>
      <c r="H338" s="208"/>
      <c r="I338" s="225"/>
      <c r="J338" s="208"/>
      <c r="K338" s="225"/>
      <c r="L338" s="103"/>
      <c r="M338" s="103"/>
      <c r="N338" s="103"/>
    </row>
    <row r="339" spans="1:16">
      <c r="B339" s="74">
        <f t="shared" si="42"/>
        <v>40835</v>
      </c>
      <c r="C339" s="175">
        <v>0.375</v>
      </c>
      <c r="D339" s="86">
        <v>0.8833333333333333</v>
      </c>
      <c r="E339" s="86">
        <v>0.26041666666666669</v>
      </c>
      <c r="F339" s="86">
        <f>D339-C339</f>
        <v>0.5083333333333333</v>
      </c>
      <c r="G339" s="206"/>
      <c r="H339" s="206"/>
      <c r="I339" s="206"/>
      <c r="J339" s="206"/>
      <c r="K339" s="206"/>
      <c r="L339" s="103"/>
      <c r="M339" s="103"/>
      <c r="N339" s="103"/>
    </row>
    <row r="340" spans="1:16">
      <c r="B340" s="74">
        <f t="shared" si="42"/>
        <v>40836</v>
      </c>
      <c r="C340" s="175">
        <v>0.375</v>
      </c>
      <c r="D340" s="86">
        <v>0.79166666666666663</v>
      </c>
      <c r="E340" s="86">
        <v>0.26041666666666669</v>
      </c>
      <c r="F340" s="86">
        <f t="shared" ref="F340:F341" si="47">D340-C340</f>
        <v>0.41666666666666663</v>
      </c>
      <c r="G340" s="206"/>
      <c r="H340" s="206"/>
      <c r="I340" s="206"/>
      <c r="J340" s="206"/>
      <c r="K340" s="206"/>
      <c r="L340" s="103"/>
      <c r="M340" s="103"/>
      <c r="N340" s="103"/>
    </row>
    <row r="341" spans="1:16">
      <c r="B341" s="74">
        <f t="shared" si="42"/>
        <v>40837</v>
      </c>
      <c r="C341" s="175">
        <v>0.375</v>
      </c>
      <c r="D341" s="86">
        <v>0.79166666666666663</v>
      </c>
      <c r="E341" s="86">
        <v>0.26041666666666669</v>
      </c>
      <c r="F341" s="86">
        <f t="shared" si="47"/>
        <v>0.41666666666666663</v>
      </c>
      <c r="G341" s="206"/>
      <c r="H341" s="206"/>
      <c r="I341" s="206"/>
      <c r="J341" s="206"/>
      <c r="K341" s="206"/>
      <c r="L341" s="103"/>
      <c r="M341" s="103"/>
      <c r="N341" s="103"/>
    </row>
    <row r="342" spans="1:16">
      <c r="B342" s="74">
        <f t="shared" si="42"/>
        <v>40838</v>
      </c>
      <c r="C342" s="175">
        <v>0.375</v>
      </c>
      <c r="D342" s="86">
        <v>0.92222222222222217</v>
      </c>
      <c r="E342" s="88"/>
      <c r="F342" s="86">
        <f>D342-C342</f>
        <v>0.54722222222222217</v>
      </c>
      <c r="G342" s="206"/>
      <c r="H342" s="206"/>
      <c r="I342" s="206"/>
      <c r="J342" s="206"/>
      <c r="K342" s="206"/>
      <c r="L342" s="103"/>
      <c r="M342" s="103"/>
      <c r="N342" s="103"/>
    </row>
    <row r="343" spans="1:16">
      <c r="B343" s="74">
        <f t="shared" si="42"/>
        <v>40839</v>
      </c>
      <c r="C343" s="175">
        <v>0.41666666666666669</v>
      </c>
      <c r="D343" s="86">
        <v>0.8125</v>
      </c>
      <c r="E343" s="88"/>
      <c r="F343" s="86">
        <f t="shared" ref="F343:F344" si="48">D343-C343</f>
        <v>0.39583333333333331</v>
      </c>
      <c r="G343" s="118"/>
      <c r="H343" s="118"/>
      <c r="I343" s="118"/>
      <c r="J343" s="118"/>
      <c r="K343" s="118"/>
      <c r="L343" s="103"/>
      <c r="M343" s="103"/>
      <c r="N343" s="103"/>
    </row>
    <row r="344" spans="1:16">
      <c r="B344" s="74">
        <f t="shared" si="42"/>
        <v>40840</v>
      </c>
      <c r="C344" s="175">
        <v>0.45833333333333331</v>
      </c>
      <c r="D344" s="86">
        <v>0.77083333333333337</v>
      </c>
      <c r="E344" s="88"/>
      <c r="F344" s="86">
        <f t="shared" si="48"/>
        <v>0.31250000000000006</v>
      </c>
      <c r="G344" s="206"/>
      <c r="H344" s="206"/>
      <c r="I344" s="206"/>
      <c r="J344" s="206"/>
      <c r="K344" s="206"/>
      <c r="L344" s="103"/>
      <c r="M344" s="103"/>
      <c r="N344" s="103"/>
    </row>
    <row r="345" spans="1:16">
      <c r="B345" s="160" t="s">
        <v>100</v>
      </c>
      <c r="C345" s="207"/>
      <c r="D345" s="119"/>
      <c r="E345" s="130">
        <f>SUM(E338:E344)</f>
        <v>0.78125</v>
      </c>
      <c r="F345" s="203">
        <f>SUM(F338:F344)</f>
        <v>2.5972222222222223</v>
      </c>
      <c r="G345" s="215">
        <f>IF(F345-E345&gt;0.677083333333333,0.677083333333333,F345-E345)</f>
        <v>0.67708333333333304</v>
      </c>
      <c r="H345" s="216">
        <f>($H$2*G345)*24</f>
        <v>235.59249999999992</v>
      </c>
      <c r="I345" s="217">
        <f>IF(F345-E345&gt;1.01041666666667,0.333333333333333,F345-E345-G345)</f>
        <v>0.33333333333333298</v>
      </c>
      <c r="J345" s="216">
        <f>($I$2*I345)*24</f>
        <v>131.79999999999987</v>
      </c>
      <c r="K345" s="217">
        <f>F345-G345-I345-E345</f>
        <v>0.80555555555555625</v>
      </c>
      <c r="L345" s="216">
        <f>($J$2*K345)*24</f>
        <v>382.22000000000037</v>
      </c>
      <c r="M345" s="217">
        <f>G345+I345+K345</f>
        <v>1.8159722222222223</v>
      </c>
      <c r="N345" s="218">
        <f>H345+J345+L345</f>
        <v>749.61250000000018</v>
      </c>
      <c r="P345" s="201"/>
    </row>
    <row r="346" spans="1:16">
      <c r="A346" s="78">
        <v>44</v>
      </c>
      <c r="B346" s="74">
        <f>B344+1</f>
        <v>40841</v>
      </c>
      <c r="C346" s="175"/>
      <c r="D346" s="86"/>
      <c r="E346" s="91"/>
      <c r="F346" s="86"/>
      <c r="G346" s="225"/>
      <c r="H346" s="208"/>
      <c r="I346" s="225"/>
      <c r="J346" s="208"/>
      <c r="K346" s="225"/>
      <c r="L346" s="118"/>
      <c r="M346" s="118"/>
      <c r="N346" s="118"/>
    </row>
    <row r="347" spans="1:16">
      <c r="B347" s="74">
        <f t="shared" si="42"/>
        <v>40842</v>
      </c>
      <c r="C347" s="175">
        <v>0.36458333333333331</v>
      </c>
      <c r="D347" s="86">
        <v>0.77083333333333337</v>
      </c>
      <c r="E347" s="86">
        <v>0.26041666666666669</v>
      </c>
      <c r="F347" s="86">
        <f>D347-C347</f>
        <v>0.40625000000000006</v>
      </c>
      <c r="G347" s="206"/>
      <c r="H347" s="206"/>
      <c r="I347" s="206"/>
      <c r="J347" s="206"/>
      <c r="K347" s="206"/>
      <c r="L347" s="103"/>
      <c r="M347" s="103"/>
      <c r="N347" s="103"/>
    </row>
    <row r="348" spans="1:16">
      <c r="B348" s="74">
        <f t="shared" si="42"/>
        <v>40843</v>
      </c>
      <c r="C348" s="175">
        <v>0.36458333333333331</v>
      </c>
      <c r="D348" s="86">
        <v>0.87083333333333324</v>
      </c>
      <c r="E348" s="86">
        <v>0.26041666666666669</v>
      </c>
      <c r="F348" s="86">
        <f t="shared" ref="F348:F350" si="49">D348-C348</f>
        <v>0.50624999999999987</v>
      </c>
      <c r="G348" s="206"/>
      <c r="H348" s="206"/>
      <c r="I348" s="206"/>
      <c r="J348" s="206"/>
      <c r="K348" s="206"/>
      <c r="L348" s="103"/>
      <c r="M348" s="103"/>
      <c r="N348" s="103"/>
    </row>
    <row r="349" spans="1:16">
      <c r="B349" s="74">
        <f t="shared" si="42"/>
        <v>40844</v>
      </c>
      <c r="C349" s="175">
        <v>0.375</v>
      </c>
      <c r="D349" s="86">
        <v>0.79166666666666663</v>
      </c>
      <c r="E349" s="86">
        <v>0.26041666666666669</v>
      </c>
      <c r="F349" s="86">
        <f t="shared" si="49"/>
        <v>0.41666666666666663</v>
      </c>
      <c r="G349" s="206"/>
      <c r="H349" s="206"/>
      <c r="I349" s="206"/>
      <c r="J349" s="206"/>
      <c r="K349" s="206"/>
      <c r="L349" s="103"/>
      <c r="M349" s="103"/>
      <c r="N349" s="103"/>
    </row>
    <row r="350" spans="1:16">
      <c r="B350" s="74">
        <f t="shared" si="42"/>
        <v>40845</v>
      </c>
      <c r="C350" s="175">
        <v>0.375</v>
      </c>
      <c r="D350" s="86">
        <v>0.79166666666666663</v>
      </c>
      <c r="E350" s="88"/>
      <c r="F350" s="86">
        <f t="shared" si="49"/>
        <v>0.41666666666666663</v>
      </c>
      <c r="G350" s="206"/>
      <c r="H350" s="206"/>
      <c r="I350" s="206"/>
      <c r="J350" s="206"/>
      <c r="K350" s="206"/>
      <c r="L350" s="103"/>
      <c r="M350" s="103"/>
      <c r="N350" s="103"/>
    </row>
    <row r="351" spans="1:16">
      <c r="B351" s="74">
        <f t="shared" si="42"/>
        <v>40846</v>
      </c>
      <c r="C351" s="175"/>
      <c r="D351" s="86"/>
      <c r="E351" s="91"/>
      <c r="F351" s="86"/>
      <c r="G351" s="118"/>
      <c r="H351" s="118"/>
      <c r="I351" s="118"/>
      <c r="J351" s="118"/>
      <c r="K351" s="118"/>
      <c r="L351" s="118"/>
      <c r="M351" s="118"/>
      <c r="N351" s="118"/>
    </row>
    <row r="352" spans="1:16">
      <c r="B352" s="74">
        <f t="shared" si="42"/>
        <v>40847</v>
      </c>
      <c r="C352" s="174">
        <v>0.375</v>
      </c>
      <c r="D352" s="108">
        <v>0.51041666666666663</v>
      </c>
      <c r="E352" s="109"/>
      <c r="F352" s="86">
        <v>0.26041666666666669</v>
      </c>
      <c r="G352" s="206"/>
      <c r="H352" s="206"/>
      <c r="I352" s="206"/>
      <c r="J352" s="206"/>
      <c r="K352" s="206"/>
      <c r="L352" s="103"/>
      <c r="M352" s="103"/>
      <c r="N352" s="103"/>
    </row>
    <row r="353" spans="1:16">
      <c r="B353" s="160" t="s">
        <v>101</v>
      </c>
      <c r="C353" s="207"/>
      <c r="D353" s="119"/>
      <c r="E353" s="130">
        <f>SUM(E346:E352)</f>
        <v>0.78125</v>
      </c>
      <c r="F353" s="203">
        <f>SUM(F346:F352)</f>
        <v>2.0062499999999996</v>
      </c>
      <c r="G353" s="215">
        <f>IF(F353-E353&gt;0.677083333333333,0.677083333333333,F353-E353)</f>
        <v>0.67708333333333304</v>
      </c>
      <c r="H353" s="216">
        <f>($H$2*G353)*24</f>
        <v>235.59249999999992</v>
      </c>
      <c r="I353" s="217">
        <f>IF(F353-E353&gt;1.01041666666667,0.333333333333333,F353-E353-G353)</f>
        <v>0.33333333333333298</v>
      </c>
      <c r="J353" s="216">
        <f>($I$2*I353)*24</f>
        <v>131.79999999999987</v>
      </c>
      <c r="K353" s="217">
        <f>F353-G353-I353-E353</f>
        <v>0.21458333333333357</v>
      </c>
      <c r="L353" s="216">
        <f>($J$2*K353)*24</f>
        <v>101.8155000000001</v>
      </c>
      <c r="M353" s="217">
        <f>G353+I353+K353</f>
        <v>1.2249999999999996</v>
      </c>
      <c r="N353" s="218">
        <f>H353+J353+L353</f>
        <v>469.20799999999991</v>
      </c>
      <c r="P353" s="201"/>
    </row>
    <row r="354" spans="1:16">
      <c r="A354" s="78">
        <v>45</v>
      </c>
      <c r="B354" s="74">
        <f>B352+1</f>
        <v>40848</v>
      </c>
      <c r="C354" s="175">
        <v>0.375</v>
      </c>
      <c r="D354" s="86">
        <v>0.83333333333333337</v>
      </c>
      <c r="E354" s="88"/>
      <c r="F354" s="86">
        <f>D354-C354</f>
        <v>0.45833333333333337</v>
      </c>
      <c r="G354" s="225"/>
      <c r="H354" s="208"/>
      <c r="I354" s="225"/>
      <c r="J354" s="208"/>
      <c r="K354" s="225"/>
      <c r="L354" s="103"/>
      <c r="M354" s="103"/>
      <c r="N354" s="103"/>
    </row>
    <row r="355" spans="1:16">
      <c r="B355" s="74">
        <f t="shared" si="42"/>
        <v>40849</v>
      </c>
      <c r="C355" s="175">
        <v>0.41666666666666669</v>
      </c>
      <c r="D355" s="86">
        <v>0.83333333333333337</v>
      </c>
      <c r="E355" s="86">
        <v>0.26041666666666669</v>
      </c>
      <c r="F355" s="86">
        <f t="shared" ref="F355:F358" si="50">D355-C355</f>
        <v>0.41666666666666669</v>
      </c>
      <c r="G355" s="206"/>
      <c r="H355" s="206"/>
      <c r="I355" s="206"/>
      <c r="J355" s="206"/>
      <c r="K355" s="206"/>
      <c r="L355" s="103"/>
      <c r="M355" s="103"/>
      <c r="N355" s="103"/>
    </row>
    <row r="356" spans="1:16">
      <c r="B356" s="74">
        <f t="shared" si="42"/>
        <v>40850</v>
      </c>
      <c r="C356" s="175"/>
      <c r="D356" s="86"/>
      <c r="E356" s="88"/>
      <c r="F356" s="86">
        <f t="shared" si="50"/>
        <v>0</v>
      </c>
      <c r="G356" s="206"/>
      <c r="H356" s="206"/>
      <c r="I356" s="206"/>
      <c r="J356" s="206"/>
      <c r="K356" s="206"/>
      <c r="L356" s="103"/>
      <c r="M356" s="103"/>
      <c r="N356" s="103"/>
    </row>
    <row r="357" spans="1:16">
      <c r="B357" s="74">
        <f t="shared" si="42"/>
        <v>40851</v>
      </c>
      <c r="C357" s="175">
        <v>0.35416666666666669</v>
      </c>
      <c r="D357" s="86">
        <v>0.83194444444444438</v>
      </c>
      <c r="E357" s="86">
        <v>0.26041666666666669</v>
      </c>
      <c r="F357" s="86">
        <f t="shared" si="50"/>
        <v>0.47777777777777769</v>
      </c>
      <c r="G357" s="206"/>
      <c r="H357" s="206"/>
      <c r="I357" s="206"/>
      <c r="J357" s="206"/>
      <c r="K357" s="206"/>
      <c r="L357" s="103"/>
      <c r="M357" s="103"/>
      <c r="N357" s="103"/>
    </row>
    <row r="358" spans="1:16">
      <c r="B358" s="74">
        <f t="shared" si="42"/>
        <v>40852</v>
      </c>
      <c r="C358" s="175">
        <v>0.35416666666666669</v>
      </c>
      <c r="D358" s="86">
        <v>0.8354166666666667</v>
      </c>
      <c r="E358" s="86">
        <v>0.26041666666666669</v>
      </c>
      <c r="F358" s="86">
        <f t="shared" si="50"/>
        <v>0.48125000000000001</v>
      </c>
      <c r="G358" s="206"/>
      <c r="H358" s="206"/>
      <c r="I358" s="206"/>
      <c r="J358" s="206"/>
      <c r="K358" s="206"/>
      <c r="L358" s="103"/>
      <c r="M358" s="103"/>
      <c r="N358" s="103"/>
    </row>
    <row r="359" spans="1:16">
      <c r="B359" s="74">
        <f t="shared" si="42"/>
        <v>40853</v>
      </c>
      <c r="C359" s="175"/>
      <c r="D359" s="86"/>
      <c r="E359" s="91"/>
      <c r="F359" s="86"/>
      <c r="G359" s="118"/>
      <c r="H359" s="118"/>
      <c r="I359" s="118"/>
      <c r="J359" s="118"/>
      <c r="K359" s="118"/>
      <c r="L359" s="118"/>
      <c r="M359" s="118"/>
      <c r="N359" s="118"/>
    </row>
    <row r="360" spans="1:16">
      <c r="B360" s="74">
        <f t="shared" si="42"/>
        <v>40854</v>
      </c>
      <c r="C360" s="175"/>
      <c r="D360" s="86"/>
      <c r="E360" s="88"/>
      <c r="F360" s="86"/>
      <c r="G360" s="206"/>
      <c r="H360" s="206"/>
      <c r="I360" s="206"/>
      <c r="J360" s="206"/>
      <c r="K360" s="206"/>
      <c r="L360" s="103"/>
      <c r="M360" s="103"/>
      <c r="N360" s="103"/>
    </row>
    <row r="361" spans="1:16">
      <c r="B361" s="160" t="s">
        <v>102</v>
      </c>
      <c r="C361" s="207"/>
      <c r="D361" s="119"/>
      <c r="E361" s="130">
        <f>SUM(E354:E360)</f>
        <v>0.78125</v>
      </c>
      <c r="F361" s="203">
        <f>SUM(F354:F360)</f>
        <v>1.8340277777777776</v>
      </c>
      <c r="G361" s="215">
        <f>IF(F361-E361&gt;0.677083333333333,0.677083333333333,F361-E361)</f>
        <v>0.67708333333333304</v>
      </c>
      <c r="H361" s="216">
        <f>($H$2*G361)*24</f>
        <v>235.59249999999992</v>
      </c>
      <c r="I361" s="217">
        <f>IF(F361-E361&gt;1.01041666666667,0.333333333333333,F361-E361-G361)</f>
        <v>0.33333333333333298</v>
      </c>
      <c r="J361" s="216">
        <f>($I$2*I361)*24</f>
        <v>131.79999999999987</v>
      </c>
      <c r="K361" s="217">
        <f>F361-G361-I361-E361</f>
        <v>4.2361111111111516E-2</v>
      </c>
      <c r="L361" s="216">
        <f>($J$2*K361)*24</f>
        <v>20.099500000000191</v>
      </c>
      <c r="M361" s="217">
        <f>G361+I361+K361</f>
        <v>1.0527777777777776</v>
      </c>
      <c r="N361" s="218">
        <f>H361+J361+L361</f>
        <v>387.49200000000002</v>
      </c>
      <c r="P361" s="201"/>
    </row>
    <row r="362" spans="1:16">
      <c r="A362" s="78">
        <v>46</v>
      </c>
      <c r="B362" s="74">
        <f>B360+1</f>
        <v>40855</v>
      </c>
      <c r="C362" s="175">
        <v>0.375</v>
      </c>
      <c r="D362" s="86">
        <v>0.85763888888888884</v>
      </c>
      <c r="E362" s="88"/>
      <c r="F362" s="86">
        <f>D362-C362</f>
        <v>0.48263888888888884</v>
      </c>
      <c r="G362" s="225"/>
      <c r="H362" s="208"/>
      <c r="I362" s="225"/>
      <c r="J362" s="208"/>
      <c r="K362" s="225"/>
      <c r="L362" s="103"/>
      <c r="M362" s="103"/>
      <c r="N362" s="103"/>
    </row>
    <row r="363" spans="1:16">
      <c r="B363" s="74">
        <f t="shared" si="42"/>
        <v>40856</v>
      </c>
      <c r="C363" s="175">
        <v>0.41250000000000003</v>
      </c>
      <c r="D363" s="86">
        <v>0.79166666666666663</v>
      </c>
      <c r="E363" s="86">
        <v>0.26041666666666669</v>
      </c>
      <c r="F363" s="86">
        <f t="shared" ref="F363:F365" si="51">D363-C363</f>
        <v>0.3791666666666666</v>
      </c>
      <c r="G363" s="206"/>
      <c r="H363" s="206"/>
      <c r="I363" s="206"/>
      <c r="J363" s="206"/>
      <c r="K363" s="206"/>
      <c r="L363" s="103"/>
      <c r="M363" s="103"/>
      <c r="N363" s="103"/>
    </row>
    <row r="364" spans="1:16">
      <c r="B364" s="74">
        <f t="shared" si="42"/>
        <v>40857</v>
      </c>
      <c r="C364" s="174" t="s">
        <v>18</v>
      </c>
      <c r="D364" s="108"/>
      <c r="E364" s="129"/>
      <c r="F364" s="86"/>
      <c r="G364" s="206"/>
      <c r="H364" s="206"/>
      <c r="I364" s="206"/>
      <c r="J364" s="206"/>
      <c r="K364" s="206"/>
      <c r="L364" s="103"/>
      <c r="M364" s="103"/>
      <c r="N364" s="103"/>
      <c r="O364" s="135"/>
    </row>
    <row r="365" spans="1:16">
      <c r="B365" s="74">
        <f t="shared" si="42"/>
        <v>40858</v>
      </c>
      <c r="C365" s="175">
        <v>0.375</v>
      </c>
      <c r="D365" s="86">
        <v>0.77083333333333337</v>
      </c>
      <c r="E365" s="86">
        <v>0.26041666666666669</v>
      </c>
      <c r="F365" s="86">
        <f t="shared" si="51"/>
        <v>0.39583333333333337</v>
      </c>
      <c r="G365" s="206"/>
      <c r="H365" s="206"/>
      <c r="I365" s="206"/>
      <c r="J365" s="206"/>
      <c r="K365" s="206"/>
      <c r="L365" s="103"/>
      <c r="M365" s="103"/>
      <c r="N365" s="103"/>
    </row>
    <row r="366" spans="1:16">
      <c r="B366" s="74">
        <f t="shared" si="42"/>
        <v>40859</v>
      </c>
      <c r="C366" s="175"/>
      <c r="D366" s="86"/>
      <c r="E366" s="91"/>
      <c r="F366" s="86"/>
      <c r="G366" s="206"/>
      <c r="H366" s="206"/>
      <c r="I366" s="206"/>
      <c r="J366" s="206"/>
      <c r="K366" s="206"/>
      <c r="L366" s="118"/>
      <c r="M366" s="118"/>
      <c r="N366" s="118"/>
    </row>
    <row r="367" spans="1:16">
      <c r="B367" s="74">
        <f t="shared" si="42"/>
        <v>40860</v>
      </c>
      <c r="C367" s="175"/>
      <c r="D367" s="86"/>
      <c r="E367" s="88"/>
      <c r="F367" s="86"/>
      <c r="G367" s="118"/>
      <c r="H367" s="118"/>
      <c r="I367" s="118"/>
      <c r="J367" s="118"/>
      <c r="K367" s="118"/>
      <c r="L367" s="103"/>
      <c r="M367" s="103"/>
      <c r="N367" s="103"/>
    </row>
    <row r="368" spans="1:16">
      <c r="B368" s="74">
        <f t="shared" si="42"/>
        <v>40861</v>
      </c>
      <c r="C368" s="175"/>
      <c r="D368" s="86"/>
      <c r="E368" s="88"/>
      <c r="F368" s="86"/>
      <c r="G368" s="206"/>
      <c r="H368" s="206"/>
      <c r="I368" s="206"/>
      <c r="J368" s="206"/>
      <c r="K368" s="206"/>
      <c r="L368" s="103"/>
      <c r="M368" s="103"/>
      <c r="N368" s="103"/>
    </row>
    <row r="369" spans="1:16">
      <c r="B369" s="160" t="s">
        <v>103</v>
      </c>
      <c r="C369" s="207"/>
      <c r="D369" s="119"/>
      <c r="E369" s="130">
        <f>SUM(E362:E368)</f>
        <v>0.52083333333333337</v>
      </c>
      <c r="F369" s="203">
        <f>SUM(F362:F368)</f>
        <v>1.2576388888888888</v>
      </c>
      <c r="G369" s="215">
        <f>IF(F369-E369&gt;0.677083333333333,0.677083333333333,F369-E369)</f>
        <v>0.67708333333333304</v>
      </c>
      <c r="H369" s="216">
        <f>($H$2*G369)*24</f>
        <v>235.59249999999992</v>
      </c>
      <c r="I369" s="217">
        <f>IF(F369-E369&gt;1.01041666666667,0.333333333333333,F369-E369-G369)</f>
        <v>5.9722222222222343E-2</v>
      </c>
      <c r="J369" s="216">
        <f>($I$2*I369)*24</f>
        <v>23.614166666666716</v>
      </c>
      <c r="K369" s="217">
        <f>F369-G369-I369-E369</f>
        <v>0</v>
      </c>
      <c r="L369" s="216">
        <f>($J$2*K369)*24</f>
        <v>0</v>
      </c>
      <c r="M369" s="217">
        <f>G369+I369+K369</f>
        <v>0.73680555555555538</v>
      </c>
      <c r="N369" s="218">
        <f>H369+J369+L369</f>
        <v>259.20666666666665</v>
      </c>
      <c r="P369" s="201"/>
    </row>
    <row r="370" spans="1:16">
      <c r="A370" s="78">
        <v>47</v>
      </c>
      <c r="B370" s="74">
        <f>B368+1</f>
        <v>40862</v>
      </c>
      <c r="C370" s="175"/>
      <c r="D370" s="86"/>
      <c r="E370" s="88"/>
      <c r="F370" s="86"/>
      <c r="G370" s="225"/>
      <c r="H370" s="208"/>
      <c r="I370" s="225"/>
      <c r="J370" s="208"/>
      <c r="K370" s="225"/>
      <c r="L370" s="103"/>
      <c r="M370" s="103"/>
      <c r="N370" s="103"/>
    </row>
    <row r="371" spans="1:16">
      <c r="B371" s="74">
        <f t="shared" si="42"/>
        <v>40863</v>
      </c>
      <c r="C371" s="175">
        <v>0.45277777777777778</v>
      </c>
      <c r="D371" s="86">
        <v>0.79166666666666663</v>
      </c>
      <c r="E371" s="86">
        <v>0.26041666666666669</v>
      </c>
      <c r="F371" s="86">
        <f>D371-C371</f>
        <v>0.33888888888888885</v>
      </c>
      <c r="G371" s="206"/>
      <c r="H371" s="206"/>
      <c r="I371" s="206"/>
      <c r="J371" s="206"/>
      <c r="K371" s="206"/>
      <c r="L371" s="103"/>
      <c r="M371" s="103"/>
      <c r="N371" s="103"/>
    </row>
    <row r="372" spans="1:16">
      <c r="B372" s="74">
        <f t="shared" si="42"/>
        <v>40864</v>
      </c>
      <c r="C372" s="175">
        <v>0.41666666666666669</v>
      </c>
      <c r="D372" s="86">
        <v>0.79305555555555562</v>
      </c>
      <c r="E372" s="86">
        <v>0.26041666666666669</v>
      </c>
      <c r="F372" s="86">
        <f t="shared" ref="F372:F373" si="52">D372-C372</f>
        <v>0.37638888888888894</v>
      </c>
      <c r="G372" s="206"/>
      <c r="H372" s="206"/>
      <c r="I372" s="206"/>
      <c r="J372" s="206"/>
      <c r="K372" s="206"/>
      <c r="L372" s="103"/>
      <c r="M372" s="103"/>
      <c r="N372" s="103"/>
    </row>
    <row r="373" spans="1:16">
      <c r="B373" s="74">
        <f t="shared" ref="B373:B421" si="53">B372+1</f>
        <v>40865</v>
      </c>
      <c r="C373" s="175">
        <v>0.375</v>
      </c>
      <c r="D373" s="86">
        <v>0.83333333333333337</v>
      </c>
      <c r="E373" s="86">
        <v>0.26041666666666669</v>
      </c>
      <c r="F373" s="86">
        <f t="shared" si="52"/>
        <v>0.45833333333333337</v>
      </c>
      <c r="G373" s="206"/>
      <c r="H373" s="206"/>
      <c r="I373" s="206"/>
      <c r="J373" s="206"/>
      <c r="K373" s="206"/>
      <c r="L373" s="103"/>
      <c r="M373" s="103"/>
      <c r="N373" s="103"/>
    </row>
    <row r="374" spans="1:16">
      <c r="B374" s="74">
        <f t="shared" si="53"/>
        <v>40866</v>
      </c>
      <c r="C374" s="175"/>
      <c r="D374" s="86"/>
      <c r="E374" s="91"/>
      <c r="F374" s="86"/>
      <c r="G374" s="206"/>
      <c r="H374" s="206"/>
      <c r="I374" s="206"/>
      <c r="J374" s="206"/>
      <c r="K374" s="206"/>
      <c r="L374" s="118"/>
      <c r="M374" s="118"/>
      <c r="N374" s="118"/>
    </row>
    <row r="375" spans="1:16">
      <c r="B375" s="74">
        <f t="shared" si="53"/>
        <v>40867</v>
      </c>
      <c r="C375" s="175"/>
      <c r="D375" s="86"/>
      <c r="E375" s="88"/>
      <c r="F375" s="86"/>
      <c r="G375" s="118"/>
      <c r="H375" s="118"/>
      <c r="I375" s="118"/>
      <c r="J375" s="118"/>
      <c r="K375" s="118"/>
      <c r="L375" s="103"/>
      <c r="M375" s="103"/>
      <c r="N375" s="103"/>
    </row>
    <row r="376" spans="1:16">
      <c r="B376" s="74">
        <f t="shared" si="53"/>
        <v>40868</v>
      </c>
      <c r="C376" s="175"/>
      <c r="D376" s="86"/>
      <c r="E376" s="88"/>
      <c r="F376" s="86"/>
      <c r="G376" s="206"/>
      <c r="H376" s="206"/>
      <c r="I376" s="206"/>
      <c r="J376" s="206"/>
      <c r="K376" s="206"/>
      <c r="L376" s="103"/>
      <c r="M376" s="103"/>
      <c r="N376" s="103"/>
    </row>
    <row r="377" spans="1:16">
      <c r="B377" s="160" t="s">
        <v>104</v>
      </c>
      <c r="C377" s="207"/>
      <c r="D377" s="119"/>
      <c r="E377" s="130">
        <f>SUM(E370:E376)</f>
        <v>0.78125</v>
      </c>
      <c r="F377" s="203">
        <f>SUM(F370:F376)</f>
        <v>1.1736111111111112</v>
      </c>
      <c r="G377" s="215">
        <f>IF(F377-E377&gt;0.677083333333333,0.677083333333333,F377-E377)</f>
        <v>0.39236111111111116</v>
      </c>
      <c r="H377" s="216">
        <f>($H$2*G377)*24</f>
        <v>136.52283333333335</v>
      </c>
      <c r="I377" s="217">
        <f>IF(F377-E377&gt;1.01041666666667,0.333333333333333,F377-E377-G377)</f>
        <v>0</v>
      </c>
      <c r="J377" s="216">
        <f>($I$2*I377)*24</f>
        <v>0</v>
      </c>
      <c r="K377" s="217">
        <f>F377-G377-I377-E377</f>
        <v>0</v>
      </c>
      <c r="L377" s="216">
        <f>($J$2*K377)*24</f>
        <v>0</v>
      </c>
      <c r="M377" s="217">
        <f>G377+I377+K377</f>
        <v>0.39236111111111116</v>
      </c>
      <c r="N377" s="218">
        <f>H377+J377+L377</f>
        <v>136.52283333333335</v>
      </c>
      <c r="P377" s="201"/>
    </row>
    <row r="378" spans="1:16">
      <c r="A378" s="78">
        <v>48</v>
      </c>
      <c r="B378" s="74">
        <f>B376+1</f>
        <v>40869</v>
      </c>
      <c r="C378" s="175"/>
      <c r="D378" s="86"/>
      <c r="E378" s="88"/>
      <c r="F378" s="86"/>
      <c r="G378" s="225"/>
      <c r="H378" s="208"/>
      <c r="I378" s="225"/>
      <c r="J378" s="208"/>
      <c r="K378" s="225"/>
      <c r="L378" s="103"/>
      <c r="M378" s="103"/>
      <c r="N378" s="103"/>
    </row>
    <row r="379" spans="1:16">
      <c r="B379" s="74">
        <f t="shared" si="53"/>
        <v>40870</v>
      </c>
      <c r="C379" s="175">
        <v>0.41666666666666669</v>
      </c>
      <c r="D379" s="86">
        <v>0.83194444444444438</v>
      </c>
      <c r="E379" s="86">
        <v>0.26041666666666669</v>
      </c>
      <c r="F379" s="86">
        <f>D379-C379</f>
        <v>0.41527777777777769</v>
      </c>
      <c r="G379" s="206"/>
      <c r="H379" s="206"/>
      <c r="I379" s="206"/>
      <c r="J379" s="206"/>
      <c r="K379" s="206"/>
      <c r="L379" s="103"/>
      <c r="M379" s="103"/>
      <c r="N379" s="103"/>
    </row>
    <row r="380" spans="1:16">
      <c r="B380" s="74">
        <f t="shared" si="53"/>
        <v>40871</v>
      </c>
      <c r="C380" s="175">
        <v>0.41805555555555557</v>
      </c>
      <c r="D380" s="86">
        <v>0.79375000000000007</v>
      </c>
      <c r="E380" s="86">
        <v>0.26041666666666669</v>
      </c>
      <c r="F380" s="86">
        <f t="shared" ref="F380:F382" si="54">D380-C380</f>
        <v>0.3756944444444445</v>
      </c>
      <c r="G380" s="206"/>
      <c r="H380" s="206"/>
      <c r="I380" s="206"/>
      <c r="J380" s="206"/>
      <c r="K380" s="206"/>
      <c r="L380" s="103"/>
      <c r="M380" s="103"/>
      <c r="N380" s="103"/>
    </row>
    <row r="381" spans="1:16">
      <c r="B381" s="74">
        <f t="shared" si="53"/>
        <v>40872</v>
      </c>
      <c r="C381" s="175">
        <v>0.41666666666666669</v>
      </c>
      <c r="D381" s="86">
        <v>0.79166666666666663</v>
      </c>
      <c r="E381" s="86">
        <v>0.26041666666666669</v>
      </c>
      <c r="F381" s="86">
        <f t="shared" si="54"/>
        <v>0.37499999999999994</v>
      </c>
      <c r="G381" s="206"/>
      <c r="H381" s="206"/>
      <c r="I381" s="206"/>
      <c r="J381" s="206"/>
      <c r="K381" s="206"/>
      <c r="L381" s="103"/>
      <c r="M381" s="103"/>
      <c r="N381" s="103"/>
    </row>
    <row r="382" spans="1:16">
      <c r="B382" s="74">
        <f t="shared" si="53"/>
        <v>40873</v>
      </c>
      <c r="C382" s="175">
        <v>0.41666666666666669</v>
      </c>
      <c r="D382" s="86">
        <v>0.80208333333333337</v>
      </c>
      <c r="E382" s="88"/>
      <c r="F382" s="86">
        <f t="shared" si="54"/>
        <v>0.38541666666666669</v>
      </c>
      <c r="G382" s="206"/>
      <c r="H382" s="206"/>
      <c r="I382" s="206"/>
      <c r="J382" s="206"/>
      <c r="K382" s="206"/>
      <c r="L382" s="103"/>
      <c r="M382" s="103"/>
      <c r="N382" s="103"/>
    </row>
    <row r="383" spans="1:16">
      <c r="B383" s="74">
        <f t="shared" si="53"/>
        <v>40874</v>
      </c>
      <c r="C383" s="175"/>
      <c r="D383" s="86"/>
      <c r="E383" s="91"/>
      <c r="F383" s="86"/>
      <c r="G383" s="118"/>
      <c r="H383" s="118"/>
      <c r="I383" s="118"/>
      <c r="J383" s="118"/>
      <c r="K383" s="118"/>
      <c r="L383" s="118"/>
      <c r="M383" s="118"/>
      <c r="N383" s="118"/>
    </row>
    <row r="384" spans="1:16">
      <c r="B384" s="74">
        <f t="shared" si="53"/>
        <v>40875</v>
      </c>
      <c r="C384" s="175"/>
      <c r="D384" s="86"/>
      <c r="E384" s="88"/>
      <c r="F384" s="86"/>
      <c r="G384" s="206"/>
      <c r="H384" s="206"/>
      <c r="I384" s="206"/>
      <c r="J384" s="206"/>
      <c r="K384" s="206"/>
      <c r="L384" s="103"/>
      <c r="M384" s="103"/>
      <c r="N384" s="103"/>
    </row>
    <row r="385" spans="1:16">
      <c r="B385" s="160" t="s">
        <v>105</v>
      </c>
      <c r="C385" s="207"/>
      <c r="D385" s="119"/>
      <c r="E385" s="130">
        <f>SUM(E378:E384)</f>
        <v>0.78125</v>
      </c>
      <c r="F385" s="203">
        <f>SUM(F378:F384)</f>
        <v>1.5513888888888889</v>
      </c>
      <c r="G385" s="215">
        <f>IF(F385-E385&gt;0.677083333333333,0.677083333333333,F385-E385)</f>
        <v>0.67708333333333304</v>
      </c>
      <c r="H385" s="216">
        <f>($H$2*G385)*24</f>
        <v>235.59249999999992</v>
      </c>
      <c r="I385" s="217">
        <f>IF(F385-E385&gt;1.01041666666667,0.333333333333333,F385-E385-G385)</f>
        <v>9.3055555555555891E-2</v>
      </c>
      <c r="J385" s="216">
        <f>($I$2*I385)*24</f>
        <v>36.794166666666804</v>
      </c>
      <c r="K385" s="217">
        <f>F385-G385-I385-E385</f>
        <v>0</v>
      </c>
      <c r="L385" s="216">
        <f>($J$2*K385)*24</f>
        <v>0</v>
      </c>
      <c r="M385" s="217">
        <f>G385+I385+K385</f>
        <v>0.77013888888888893</v>
      </c>
      <c r="N385" s="218">
        <f>H385+J385+L385</f>
        <v>272.38666666666671</v>
      </c>
      <c r="P385" s="201"/>
    </row>
    <row r="386" spans="1:16">
      <c r="A386" s="78">
        <v>49</v>
      </c>
      <c r="B386" s="74">
        <f>B384+1</f>
        <v>40876</v>
      </c>
      <c r="C386" s="175">
        <v>0.375</v>
      </c>
      <c r="D386" s="86">
        <v>0.79166666666666663</v>
      </c>
      <c r="E386" s="88"/>
      <c r="F386" s="86">
        <f>D386-C386</f>
        <v>0.41666666666666663</v>
      </c>
      <c r="G386" s="225"/>
      <c r="H386" s="208"/>
      <c r="I386" s="225"/>
      <c r="J386" s="208"/>
      <c r="K386" s="225"/>
      <c r="L386" s="103"/>
      <c r="M386" s="103"/>
      <c r="N386" s="103"/>
    </row>
    <row r="387" spans="1:16">
      <c r="B387" s="74">
        <f t="shared" si="53"/>
        <v>40877</v>
      </c>
      <c r="C387" s="175">
        <v>0.375</v>
      </c>
      <c r="D387" s="86">
        <v>0.83611111111111114</v>
      </c>
      <c r="E387" s="86">
        <v>0.26041666666666669</v>
      </c>
      <c r="F387" s="86">
        <f t="shared" ref="F387:F390" si="55">D387-C387</f>
        <v>0.46111111111111114</v>
      </c>
      <c r="G387" s="206"/>
      <c r="H387" s="206"/>
      <c r="I387" s="206"/>
      <c r="J387" s="206"/>
      <c r="K387" s="206"/>
      <c r="L387" s="103"/>
      <c r="M387" s="103"/>
      <c r="N387" s="103"/>
    </row>
    <row r="388" spans="1:16">
      <c r="B388" s="74">
        <f t="shared" si="53"/>
        <v>40878</v>
      </c>
      <c r="C388" s="175">
        <v>0.375</v>
      </c>
      <c r="D388" s="86">
        <v>0.8125</v>
      </c>
      <c r="E388" s="86">
        <v>0.26041666666666669</v>
      </c>
      <c r="F388" s="86">
        <f t="shared" si="55"/>
        <v>0.4375</v>
      </c>
      <c r="G388" s="206"/>
      <c r="H388" s="206"/>
      <c r="I388" s="206"/>
      <c r="J388" s="206"/>
      <c r="K388" s="206"/>
      <c r="L388" s="103"/>
      <c r="M388" s="103"/>
      <c r="N388" s="103"/>
    </row>
    <row r="389" spans="1:16">
      <c r="B389" s="74">
        <f t="shared" si="53"/>
        <v>40879</v>
      </c>
      <c r="C389" s="175">
        <v>0.39583333333333331</v>
      </c>
      <c r="D389" s="86">
        <v>0.79166666666666663</v>
      </c>
      <c r="E389" s="86">
        <v>0.26041666666666669</v>
      </c>
      <c r="F389" s="86">
        <f t="shared" si="55"/>
        <v>0.39583333333333331</v>
      </c>
      <c r="G389" s="206"/>
      <c r="H389" s="206"/>
      <c r="I389" s="206"/>
      <c r="J389" s="206"/>
      <c r="K389" s="206"/>
      <c r="L389" s="103"/>
      <c r="M389" s="103"/>
      <c r="N389" s="103"/>
    </row>
    <row r="390" spans="1:16">
      <c r="B390" s="74">
        <f t="shared" si="53"/>
        <v>40880</v>
      </c>
      <c r="C390" s="175">
        <v>0.39583333333333331</v>
      </c>
      <c r="D390" s="86">
        <v>0.79166666666666663</v>
      </c>
      <c r="E390" s="88"/>
      <c r="F390" s="86">
        <f t="shared" si="55"/>
        <v>0.39583333333333331</v>
      </c>
      <c r="G390" s="206"/>
      <c r="H390" s="206"/>
      <c r="I390" s="206"/>
      <c r="J390" s="206"/>
      <c r="K390" s="206"/>
      <c r="L390" s="103"/>
      <c r="M390" s="103"/>
      <c r="N390" s="103"/>
    </row>
    <row r="391" spans="1:16">
      <c r="B391" s="74">
        <f t="shared" si="53"/>
        <v>40881</v>
      </c>
      <c r="C391" s="175"/>
      <c r="D391" s="86"/>
      <c r="E391" s="91"/>
      <c r="F391" s="86"/>
      <c r="G391" s="118"/>
      <c r="H391" s="118"/>
      <c r="I391" s="118"/>
      <c r="J391" s="118"/>
      <c r="K391" s="118"/>
      <c r="L391" s="118"/>
      <c r="M391" s="118"/>
      <c r="N391" s="118"/>
    </row>
    <row r="392" spans="1:16">
      <c r="B392" s="74">
        <f t="shared" si="53"/>
        <v>40882</v>
      </c>
      <c r="C392" s="175"/>
      <c r="D392" s="86"/>
      <c r="E392" s="88"/>
      <c r="F392" s="86"/>
      <c r="G392" s="206"/>
      <c r="H392" s="206"/>
      <c r="I392" s="206"/>
      <c r="J392" s="206"/>
      <c r="K392" s="206"/>
      <c r="L392" s="103"/>
      <c r="M392" s="103"/>
      <c r="N392" s="103"/>
    </row>
    <row r="393" spans="1:16">
      <c r="B393" s="160" t="s">
        <v>106</v>
      </c>
      <c r="C393" s="207"/>
      <c r="D393" s="119"/>
      <c r="E393" s="130">
        <f>SUM(E386:E392)</f>
        <v>0.78125</v>
      </c>
      <c r="F393" s="203">
        <f>SUM(F386:F392)</f>
        <v>2.1069444444444443</v>
      </c>
      <c r="G393" s="215">
        <f>IF(F393-E393&gt;0.677083333333333,0.677083333333333,F393-E393)</f>
        <v>0.67708333333333304</v>
      </c>
      <c r="H393" s="216">
        <f>($H$2*G393)*24</f>
        <v>235.59249999999992</v>
      </c>
      <c r="I393" s="217">
        <f>IF(F393-E393&gt;1.01041666666667,0.333333333333333,F393-E393-G393)</f>
        <v>0.33333333333333298</v>
      </c>
      <c r="J393" s="216">
        <f>($I$2*I393)*24</f>
        <v>131.79999999999987</v>
      </c>
      <c r="K393" s="217">
        <f>F393-G393-I393-E393</f>
        <v>0.31527777777777821</v>
      </c>
      <c r="L393" s="216">
        <f>($J$2*K393)*24</f>
        <v>149.59300000000019</v>
      </c>
      <c r="M393" s="217">
        <f>G393+I393+K393</f>
        <v>1.3256944444444443</v>
      </c>
      <c r="N393" s="218">
        <f>H393+J393+L393</f>
        <v>516.9855</v>
      </c>
      <c r="P393" s="201"/>
    </row>
    <row r="394" spans="1:16">
      <c r="A394" s="78">
        <v>50</v>
      </c>
      <c r="B394" s="74">
        <f>B392+1</f>
        <v>40883</v>
      </c>
      <c r="C394" s="175"/>
      <c r="D394" s="86"/>
      <c r="E394" s="88"/>
      <c r="F394" s="86"/>
      <c r="G394" s="225"/>
      <c r="H394" s="208"/>
      <c r="I394" s="225"/>
      <c r="J394" s="208"/>
      <c r="K394" s="225"/>
      <c r="L394" s="103"/>
      <c r="M394" s="103"/>
      <c r="N394" s="103"/>
    </row>
    <row r="395" spans="1:16">
      <c r="B395" s="74">
        <f t="shared" si="53"/>
        <v>40884</v>
      </c>
      <c r="C395" s="175">
        <v>0.41666666666666669</v>
      </c>
      <c r="D395" s="86">
        <v>0.79166666666666663</v>
      </c>
      <c r="E395" s="86">
        <v>0.26041666666666669</v>
      </c>
      <c r="F395" s="86">
        <f>D395-C395</f>
        <v>0.37499999999999994</v>
      </c>
      <c r="G395" s="206"/>
      <c r="H395" s="206"/>
      <c r="I395" s="206"/>
      <c r="J395" s="206"/>
      <c r="K395" s="206"/>
      <c r="L395" s="103"/>
      <c r="M395" s="103"/>
      <c r="N395" s="103"/>
    </row>
    <row r="396" spans="1:16">
      <c r="B396" s="74">
        <f t="shared" si="53"/>
        <v>40885</v>
      </c>
      <c r="C396" s="175">
        <v>0.37916666666666665</v>
      </c>
      <c r="D396" s="86">
        <v>0.79583333333333339</v>
      </c>
      <c r="E396" s="86">
        <v>0.26041666666666669</v>
      </c>
      <c r="F396" s="86">
        <f t="shared" ref="F396:F398" si="56">D396-C396</f>
        <v>0.41666666666666674</v>
      </c>
      <c r="G396" s="206"/>
      <c r="H396" s="206"/>
      <c r="I396" s="206"/>
      <c r="J396" s="206"/>
      <c r="K396" s="206"/>
      <c r="L396" s="103"/>
      <c r="M396" s="103"/>
      <c r="N396" s="103"/>
    </row>
    <row r="397" spans="1:16">
      <c r="B397" s="74">
        <f t="shared" si="53"/>
        <v>40886</v>
      </c>
      <c r="C397" s="175">
        <v>0.39583333333333331</v>
      </c>
      <c r="D397" s="86">
        <v>0.79166666666666663</v>
      </c>
      <c r="E397" s="86">
        <v>0.26041666666666669</v>
      </c>
      <c r="F397" s="86">
        <f t="shared" si="56"/>
        <v>0.39583333333333331</v>
      </c>
      <c r="G397" s="206"/>
      <c r="H397" s="206"/>
      <c r="I397" s="206"/>
      <c r="J397" s="206"/>
      <c r="K397" s="206"/>
      <c r="L397" s="103"/>
      <c r="M397" s="103"/>
      <c r="N397" s="103"/>
    </row>
    <row r="398" spans="1:16">
      <c r="B398" s="74">
        <f t="shared" si="53"/>
        <v>40887</v>
      </c>
      <c r="C398" s="175">
        <v>0.4375</v>
      </c>
      <c r="D398" s="86">
        <v>0.79166666666666663</v>
      </c>
      <c r="E398" s="88"/>
      <c r="F398" s="86">
        <f t="shared" si="56"/>
        <v>0.35416666666666663</v>
      </c>
      <c r="G398" s="206"/>
      <c r="H398" s="206"/>
      <c r="I398" s="206"/>
      <c r="J398" s="206"/>
      <c r="K398" s="206"/>
      <c r="L398" s="103"/>
      <c r="M398" s="103"/>
      <c r="N398" s="103"/>
    </row>
    <row r="399" spans="1:16">
      <c r="B399" s="74">
        <f t="shared" si="53"/>
        <v>40888</v>
      </c>
      <c r="C399" s="175"/>
      <c r="D399" s="86"/>
      <c r="E399" s="91"/>
      <c r="F399" s="86"/>
      <c r="G399" s="118"/>
      <c r="H399" s="118"/>
      <c r="I399" s="118"/>
      <c r="J399" s="118"/>
      <c r="K399" s="118"/>
      <c r="L399" s="118"/>
      <c r="M399" s="118"/>
      <c r="N399" s="118"/>
    </row>
    <row r="400" spans="1:16">
      <c r="B400" s="74">
        <f t="shared" si="53"/>
        <v>40889</v>
      </c>
      <c r="C400" s="175"/>
      <c r="D400" s="86"/>
      <c r="E400" s="88"/>
      <c r="F400" s="86"/>
      <c r="G400" s="206"/>
      <c r="H400" s="206"/>
      <c r="I400" s="206"/>
      <c r="J400" s="206"/>
      <c r="K400" s="206"/>
      <c r="L400" s="103"/>
      <c r="M400" s="103"/>
      <c r="N400" s="103"/>
    </row>
    <row r="401" spans="1:16">
      <c r="B401" s="160" t="s">
        <v>107</v>
      </c>
      <c r="C401" s="207"/>
      <c r="D401" s="119"/>
      <c r="E401" s="130">
        <f>SUM(E394:E400)</f>
        <v>0.78125</v>
      </c>
      <c r="F401" s="203">
        <f>SUM(F394:F400)</f>
        <v>1.5416666666666665</v>
      </c>
      <c r="G401" s="215">
        <f>IF(F401-E401&gt;0.677083333333333,0.677083333333333,F401-E401)</f>
        <v>0.67708333333333304</v>
      </c>
      <c r="H401" s="216">
        <f>($H$2*G401)*24</f>
        <v>235.59249999999992</v>
      </c>
      <c r="I401" s="217">
        <f>IF(F401-E401&gt;1.01041666666667,0.333333333333333,F401-E401-G401)</f>
        <v>8.3333333333333481E-2</v>
      </c>
      <c r="J401" s="216">
        <f>($I$2*I401)*24</f>
        <v>32.95000000000006</v>
      </c>
      <c r="K401" s="217">
        <f>F401-G401-I401-E401</f>
        <v>0</v>
      </c>
      <c r="L401" s="216">
        <f>($J$2*K401)*24</f>
        <v>0</v>
      </c>
      <c r="M401" s="217">
        <f>G401+I401+K401</f>
        <v>0.76041666666666652</v>
      </c>
      <c r="N401" s="218">
        <f>H401+J401+L401</f>
        <v>268.54249999999996</v>
      </c>
      <c r="P401" s="201"/>
    </row>
    <row r="402" spans="1:16">
      <c r="A402" s="78">
        <v>51</v>
      </c>
      <c r="B402" s="74">
        <f>B400+1</f>
        <v>40890</v>
      </c>
      <c r="C402" s="175">
        <v>0.4375</v>
      </c>
      <c r="D402" s="86">
        <v>0.79305555555555562</v>
      </c>
      <c r="E402" s="88"/>
      <c r="F402" s="86">
        <f>D402-C402</f>
        <v>0.35555555555555562</v>
      </c>
      <c r="G402" s="225"/>
      <c r="H402" s="208"/>
      <c r="I402" s="225"/>
      <c r="J402" s="208"/>
      <c r="K402" s="225"/>
      <c r="L402" s="103"/>
      <c r="M402" s="103"/>
      <c r="N402" s="103"/>
    </row>
    <row r="403" spans="1:16">
      <c r="B403" s="74">
        <f t="shared" si="53"/>
        <v>40891</v>
      </c>
      <c r="C403" s="175">
        <v>0.41666666666666669</v>
      </c>
      <c r="D403" s="86">
        <v>0.79166666666666663</v>
      </c>
      <c r="E403" s="86">
        <v>0.26041666666666669</v>
      </c>
      <c r="F403" s="86">
        <f t="shared" ref="F403:F405" si="57">D403-C403</f>
        <v>0.37499999999999994</v>
      </c>
      <c r="G403" s="206"/>
      <c r="H403" s="206"/>
      <c r="I403" s="206"/>
      <c r="J403" s="206"/>
      <c r="K403" s="206"/>
      <c r="L403" s="103"/>
      <c r="M403" s="103"/>
      <c r="N403" s="103"/>
    </row>
    <row r="404" spans="1:16">
      <c r="B404" s="74">
        <f t="shared" si="53"/>
        <v>40892</v>
      </c>
      <c r="C404" s="175">
        <v>0.41736111111111113</v>
      </c>
      <c r="D404" s="86">
        <v>0.82291666666666663</v>
      </c>
      <c r="E404" s="86">
        <v>0.26041666666666669</v>
      </c>
      <c r="F404" s="86">
        <f t="shared" si="57"/>
        <v>0.4055555555555555</v>
      </c>
      <c r="G404" s="206"/>
      <c r="H404" s="206"/>
      <c r="I404" s="206"/>
      <c r="J404" s="206"/>
      <c r="K404" s="206"/>
      <c r="L404" s="103"/>
      <c r="M404" s="103"/>
      <c r="N404" s="103"/>
    </row>
    <row r="405" spans="1:16">
      <c r="B405" s="74">
        <f t="shared" si="53"/>
        <v>40893</v>
      </c>
      <c r="C405" s="175">
        <v>0.39583333333333331</v>
      </c>
      <c r="D405" s="86">
        <v>0.86249999999999993</v>
      </c>
      <c r="E405" s="86">
        <v>0.26041666666666669</v>
      </c>
      <c r="F405" s="86">
        <f t="shared" si="57"/>
        <v>0.46666666666666662</v>
      </c>
      <c r="G405" s="206"/>
      <c r="H405" s="206"/>
      <c r="I405" s="206"/>
      <c r="J405" s="206"/>
      <c r="K405" s="206"/>
      <c r="L405" s="103"/>
      <c r="M405" s="103"/>
      <c r="N405" s="103"/>
    </row>
    <row r="406" spans="1:16">
      <c r="B406" s="74">
        <f t="shared" si="53"/>
        <v>40894</v>
      </c>
      <c r="C406" s="175" t="s">
        <v>10</v>
      </c>
      <c r="D406" s="86"/>
      <c r="E406" s="91"/>
      <c r="F406" s="86"/>
      <c r="G406" s="206"/>
      <c r="H406" s="206"/>
      <c r="I406" s="206"/>
      <c r="J406" s="206"/>
      <c r="K406" s="206"/>
      <c r="L406" s="118"/>
      <c r="M406" s="118"/>
      <c r="N406" s="118"/>
      <c r="O406" s="148"/>
    </row>
    <row r="407" spans="1:16">
      <c r="B407" s="74">
        <f t="shared" si="53"/>
        <v>40895</v>
      </c>
      <c r="C407" s="175" t="s">
        <v>10</v>
      </c>
      <c r="D407" s="86"/>
      <c r="E407" s="88"/>
      <c r="F407" s="86"/>
      <c r="G407" s="118"/>
      <c r="H407" s="118"/>
      <c r="I407" s="118"/>
      <c r="J407" s="118"/>
      <c r="K407" s="118"/>
      <c r="L407" s="103"/>
      <c r="M407" s="103"/>
      <c r="N407" s="103"/>
    </row>
    <row r="408" spans="1:16">
      <c r="B408" s="74">
        <f t="shared" si="53"/>
        <v>40896</v>
      </c>
      <c r="C408" s="175" t="s">
        <v>10</v>
      </c>
      <c r="D408" s="86"/>
      <c r="E408" s="88"/>
      <c r="F408" s="86"/>
      <c r="G408" s="206"/>
      <c r="H408" s="206"/>
      <c r="I408" s="206"/>
      <c r="J408" s="206"/>
      <c r="K408" s="206"/>
      <c r="L408" s="103"/>
      <c r="M408" s="103"/>
      <c r="N408" s="103"/>
    </row>
    <row r="409" spans="1:16">
      <c r="B409" s="160" t="s">
        <v>108</v>
      </c>
      <c r="C409" s="207"/>
      <c r="D409" s="119"/>
      <c r="E409" s="130">
        <f>SUM(E402:E408)</f>
        <v>0.78125</v>
      </c>
      <c r="F409" s="203">
        <f>SUM(F402:F408)</f>
        <v>1.6027777777777776</v>
      </c>
      <c r="G409" s="215">
        <f>IF(F409-E409&gt;0.677083333333333,0.677083333333333,F409-E409)</f>
        <v>0.67708333333333304</v>
      </c>
      <c r="H409" s="216">
        <f>($H$2*G409)*24</f>
        <v>235.59249999999992</v>
      </c>
      <c r="I409" s="217">
        <f>IF(F409-E409&gt;1.01041666666667,0.333333333333333,F409-E409-G409)</f>
        <v>0.1444444444444446</v>
      </c>
      <c r="J409" s="216">
        <f>($I$2*I409)*24</f>
        <v>57.113333333333394</v>
      </c>
      <c r="K409" s="217">
        <f>F409-G409-I409-E409</f>
        <v>0</v>
      </c>
      <c r="L409" s="216">
        <f>($J$2*K409)*24</f>
        <v>0</v>
      </c>
      <c r="M409" s="217">
        <f>G409+I409+K409</f>
        <v>0.82152777777777763</v>
      </c>
      <c r="N409" s="218">
        <f>H409+J409+L409</f>
        <v>292.70583333333332</v>
      </c>
      <c r="P409" s="201"/>
    </row>
    <row r="410" spans="1:16">
      <c r="A410" s="78">
        <v>52</v>
      </c>
      <c r="B410" s="74">
        <f>B408+1</f>
        <v>40897</v>
      </c>
      <c r="C410" s="175" t="s">
        <v>10</v>
      </c>
      <c r="D410" s="86"/>
      <c r="E410" s="88"/>
      <c r="F410" s="86"/>
      <c r="G410" s="225"/>
      <c r="H410" s="208"/>
      <c r="I410" s="225"/>
      <c r="J410" s="208"/>
      <c r="K410" s="225"/>
      <c r="L410" s="103"/>
      <c r="M410" s="103"/>
      <c r="N410" s="103"/>
    </row>
    <row r="411" spans="1:16">
      <c r="B411" s="74">
        <f t="shared" si="53"/>
        <v>40898</v>
      </c>
      <c r="C411" s="175" t="s">
        <v>10</v>
      </c>
      <c r="D411" s="86"/>
      <c r="E411" s="88"/>
      <c r="F411" s="86"/>
      <c r="G411" s="206"/>
      <c r="H411" s="206"/>
      <c r="I411" s="206"/>
      <c r="J411" s="206"/>
      <c r="K411" s="206"/>
      <c r="L411" s="103"/>
      <c r="M411" s="103"/>
      <c r="N411" s="103"/>
    </row>
    <row r="412" spans="1:16">
      <c r="B412" s="74">
        <f t="shared" si="53"/>
        <v>40899</v>
      </c>
      <c r="C412" s="175" t="s">
        <v>10</v>
      </c>
      <c r="D412" s="86"/>
      <c r="E412" s="88"/>
      <c r="F412" s="86"/>
      <c r="G412" s="206"/>
      <c r="H412" s="206"/>
      <c r="I412" s="206"/>
      <c r="J412" s="206"/>
      <c r="K412" s="206"/>
      <c r="L412" s="103"/>
      <c r="M412" s="103"/>
      <c r="N412" s="103"/>
    </row>
    <row r="413" spans="1:16">
      <c r="B413" s="74">
        <f t="shared" si="53"/>
        <v>40900</v>
      </c>
      <c r="C413" s="175" t="s">
        <v>10</v>
      </c>
      <c r="D413" s="86"/>
      <c r="E413" s="88"/>
      <c r="F413" s="86"/>
      <c r="G413" s="206"/>
      <c r="H413" s="206"/>
      <c r="I413" s="206"/>
      <c r="J413" s="206"/>
      <c r="K413" s="206"/>
      <c r="L413" s="103"/>
      <c r="M413" s="103"/>
      <c r="N413" s="103"/>
    </row>
    <row r="414" spans="1:16">
      <c r="B414" s="74">
        <f t="shared" si="53"/>
        <v>40901</v>
      </c>
      <c r="C414" s="175" t="s">
        <v>10</v>
      </c>
      <c r="D414" s="86"/>
      <c r="E414" s="88"/>
      <c r="F414" s="86"/>
      <c r="G414" s="206"/>
      <c r="H414" s="206"/>
      <c r="I414" s="206"/>
      <c r="J414" s="206"/>
      <c r="K414" s="206"/>
      <c r="L414" s="103"/>
      <c r="M414" s="103"/>
      <c r="N414" s="103"/>
    </row>
    <row r="415" spans="1:16">
      <c r="B415" s="74">
        <f t="shared" si="53"/>
        <v>40902</v>
      </c>
      <c r="C415" s="175" t="s">
        <v>10</v>
      </c>
      <c r="D415" s="86"/>
      <c r="E415" s="88"/>
      <c r="F415" s="86"/>
      <c r="G415" s="118"/>
      <c r="H415" s="118"/>
      <c r="I415" s="118"/>
      <c r="J415" s="118"/>
      <c r="K415" s="118"/>
      <c r="L415" s="103"/>
      <c r="M415" s="103"/>
      <c r="N415" s="103"/>
    </row>
    <row r="416" spans="1:16">
      <c r="B416" s="74">
        <f t="shared" si="53"/>
        <v>40903</v>
      </c>
      <c r="C416" s="175" t="s">
        <v>10</v>
      </c>
      <c r="D416" s="86"/>
      <c r="E416" s="88"/>
      <c r="F416" s="86"/>
      <c r="G416" s="206"/>
      <c r="H416" s="206"/>
      <c r="I416" s="206"/>
      <c r="J416" s="206"/>
      <c r="K416" s="206"/>
      <c r="L416" s="103"/>
      <c r="M416" s="103"/>
      <c r="N416" s="103"/>
    </row>
    <row r="417" spans="1:16">
      <c r="B417" s="160" t="s">
        <v>66</v>
      </c>
      <c r="C417" s="207"/>
      <c r="D417" s="119"/>
      <c r="E417" s="130">
        <f>SUM(E410:E416)</f>
        <v>0</v>
      </c>
      <c r="F417" s="203">
        <f>SUM(F410:F416)</f>
        <v>0</v>
      </c>
      <c r="G417" s="215">
        <f>IF(F417-E417&gt;0.677083333333333,0.677083333333333,F417-E417)</f>
        <v>0</v>
      </c>
      <c r="H417" s="216">
        <f>($H$2*G417)*24</f>
        <v>0</v>
      </c>
      <c r="I417" s="217">
        <f>IF(F417-E417&gt;1.01041666666667,0.333333333333333,F417-E417-G417)</f>
        <v>0</v>
      </c>
      <c r="J417" s="216">
        <f>($I$2*I417)*24</f>
        <v>0</v>
      </c>
      <c r="K417" s="217">
        <f>F417-G417-I417-E417</f>
        <v>0</v>
      </c>
      <c r="L417" s="216">
        <f>($J$2*K417)*24</f>
        <v>0</v>
      </c>
      <c r="M417" s="217">
        <f>G417+I417+K417</f>
        <v>0</v>
      </c>
      <c r="N417" s="218">
        <f>H417+J417+L417</f>
        <v>0</v>
      </c>
      <c r="P417" s="201"/>
    </row>
    <row r="418" spans="1:16">
      <c r="A418" s="78">
        <v>53</v>
      </c>
      <c r="B418" s="74">
        <f>B416+1</f>
        <v>40904</v>
      </c>
      <c r="C418" s="175" t="s">
        <v>10</v>
      </c>
      <c r="D418" s="86"/>
      <c r="E418" s="88"/>
      <c r="F418" s="175"/>
      <c r="G418" s="103"/>
      <c r="H418" s="103"/>
      <c r="I418" s="103"/>
      <c r="J418" s="103"/>
      <c r="K418" s="103"/>
      <c r="L418" s="103"/>
      <c r="M418" s="103"/>
      <c r="N418" s="103"/>
    </row>
    <row r="419" spans="1:16">
      <c r="B419" s="74">
        <f t="shared" si="53"/>
        <v>40905</v>
      </c>
      <c r="C419" s="175">
        <v>0.4375</v>
      </c>
      <c r="D419" s="86">
        <v>0.56597222222222221</v>
      </c>
      <c r="E419" s="88"/>
      <c r="F419" s="175">
        <v>0.26041666666666669</v>
      </c>
      <c r="G419" s="103"/>
      <c r="H419" s="103"/>
      <c r="I419" s="103"/>
      <c r="J419" s="103"/>
      <c r="K419" s="103"/>
      <c r="L419" s="103"/>
      <c r="M419" s="103"/>
      <c r="N419" s="103"/>
    </row>
    <row r="420" spans="1:16">
      <c r="B420" s="74">
        <f t="shared" si="53"/>
        <v>40906</v>
      </c>
      <c r="C420" s="175" t="s">
        <v>10</v>
      </c>
      <c r="D420" s="86"/>
      <c r="E420" s="88"/>
      <c r="F420" s="175"/>
      <c r="G420" s="103"/>
      <c r="H420" s="103"/>
      <c r="I420" s="103"/>
      <c r="J420" s="103"/>
      <c r="K420" s="103"/>
      <c r="L420" s="103"/>
      <c r="M420" s="103"/>
      <c r="N420" s="103"/>
    </row>
    <row r="421" spans="1:16">
      <c r="B421" s="74">
        <f t="shared" si="53"/>
        <v>40907</v>
      </c>
      <c r="C421" s="175" t="s">
        <v>10</v>
      </c>
      <c r="D421" s="86"/>
      <c r="E421" s="88"/>
      <c r="F421" s="175"/>
      <c r="G421" s="103"/>
      <c r="H421" s="103"/>
      <c r="I421" s="103"/>
      <c r="J421" s="103"/>
      <c r="K421" s="103"/>
      <c r="L421" s="103"/>
      <c r="M421" s="103"/>
      <c r="N421" s="103"/>
    </row>
    <row r="422" spans="1:16">
      <c r="B422" s="160" t="s">
        <v>65</v>
      </c>
      <c r="C422" s="207"/>
      <c r="D422" s="119"/>
      <c r="E422" s="130">
        <f>SUM(E418:E421)</f>
        <v>0</v>
      </c>
      <c r="F422" s="203">
        <f>SUM(F415:F421)</f>
        <v>0.26041666666666669</v>
      </c>
      <c r="G422" s="215">
        <f>IF(F422-E422&gt;0.677083333333333,0.677083333333333,F422-E422)</f>
        <v>0.26041666666666669</v>
      </c>
      <c r="H422" s="216">
        <f>($H$2*G422)*24</f>
        <v>90.612500000000011</v>
      </c>
      <c r="I422" s="217">
        <f>IF(F422-E422&gt;1.01041666666667,0.333333333333333,F422-E422-G422)</f>
        <v>0</v>
      </c>
      <c r="J422" s="216">
        <f>($I$2*I422)*24</f>
        <v>0</v>
      </c>
      <c r="K422" s="217">
        <f>F422-G422-I422-E422</f>
        <v>0</v>
      </c>
      <c r="L422" s="216">
        <f>($J$2*K422)*24</f>
        <v>0</v>
      </c>
      <c r="M422" s="217">
        <f>G422+I422+K422</f>
        <v>0.26041666666666669</v>
      </c>
      <c r="N422" s="218">
        <f>H422+J422+L422</f>
        <v>90.612500000000011</v>
      </c>
      <c r="P422" s="201"/>
    </row>
    <row r="423" spans="1:16">
      <c r="B423" s="106" t="s">
        <v>25</v>
      </c>
      <c r="C423" s="107"/>
      <c r="D423" s="107"/>
      <c r="E423" s="219">
        <f>E17+E25+E33+E41+E49+E57+E65+E73+E81+E89+E97+E105+E113+E121+E129+E137+E145+E153+E161+E169+E177+E185+E193+E201+E209+E217+E225+E233+E241+E249+E257+E265+E273+E281+E289+E297+E305+E313+E321+E329+E337+E345+E353+E361+E369+E377+E385+E393+E401+E409+E417+E422</f>
        <v>36.458333333333336</v>
      </c>
      <c r="F423" s="219">
        <f>F17+F25+F33+F41+F49+F57+F65+F73+F81+F89+F97+F105+F113+F121+F129+F137+F145+F153+F161+F169+F177+F185+F193+F201+F209+F217+F225+F233+F241+F249+F257+F265+F273+F281+F289+F297+F305+F313+F321+F329+F337+F345+F353+F361+F369+F377+F385+F393+F401+F409+F417+F422</f>
        <v>73.71250000000002</v>
      </c>
      <c r="G423" s="220"/>
      <c r="H423" s="221"/>
      <c r="I423" s="219"/>
      <c r="J423" s="221"/>
      <c r="K423" s="219"/>
      <c r="L423" s="221"/>
      <c r="M423" s="219">
        <f>M17+M25+M33+M41+M49+M57+M65+M73+M81+M89+M97+M105+M113+M121+M129+M137+M145+M153+M161+M169+M177+M185+M193+M201+M209+M217+M225+M233+M241+M249+M257+M265+M273+M281+M289+M297+M305+M313+M321+M329+M337+M345+M353+M361+M369+M377+M385+M393+M401+M409+M417+M422</f>
        <v>37.254166666666656</v>
      </c>
      <c r="N423" s="222">
        <f>N17+N25+N33+N41+N49+N57+N65+N73+N81+N89+N97+N105+N113+N121+N129+N137+N145+N153+N161+N169+N177+N185+N193+N201+N209+N217+N225+N233+N241+N249+N257+N265+N273+N281+N289+N297+N305+N313+N321+N329+N337+N345+N353+N361+N369+N377+N385+N393+N401+N409+N417+N422</f>
        <v>13861.636650000002</v>
      </c>
      <c r="O423" s="78"/>
    </row>
    <row r="424" spans="1:16">
      <c r="B424" s="116"/>
      <c r="E424" s="200">
        <v>40</v>
      </c>
      <c r="G424" s="137"/>
      <c r="H424" s="137"/>
      <c r="I424" s="137"/>
      <c r="J424" s="137"/>
      <c r="K424" s="137"/>
      <c r="L424" s="137"/>
      <c r="M424" s="137"/>
      <c r="N424" s="137"/>
      <c r="O424" s="78"/>
    </row>
    <row r="426" spans="1:16">
      <c r="B426" s="75" t="s">
        <v>19</v>
      </c>
      <c r="E426" s="102"/>
      <c r="G426" s="137"/>
      <c r="H426" s="137"/>
    </row>
    <row r="427" spans="1:16">
      <c r="B427" s="75" t="s">
        <v>45</v>
      </c>
      <c r="E427" s="102"/>
    </row>
    <row r="428" spans="1:16">
      <c r="B428" s="75" t="s">
        <v>46</v>
      </c>
      <c r="D428" s="173"/>
      <c r="E428" s="102"/>
      <c r="F428" s="124"/>
    </row>
    <row r="457" spans="2:17" s="96" customFormat="1">
      <c r="B457" s="76"/>
      <c r="C457" s="121"/>
      <c r="D457" s="121"/>
      <c r="E457" s="105"/>
      <c r="F457" s="121"/>
      <c r="G457" s="102"/>
      <c r="H457" s="102"/>
      <c r="I457" s="102"/>
      <c r="J457" s="102"/>
      <c r="K457" s="102"/>
      <c r="L457" s="102"/>
      <c r="M457" s="102"/>
      <c r="N457" s="102"/>
      <c r="O457" s="72"/>
      <c r="P457" s="78"/>
      <c r="Q457" s="78"/>
    </row>
    <row r="458" spans="2:17" s="96" customFormat="1">
      <c r="B458" s="76"/>
      <c r="C458" s="121"/>
      <c r="D458" s="121"/>
      <c r="E458" s="105"/>
      <c r="F458" s="121"/>
      <c r="G458" s="102"/>
      <c r="H458" s="102"/>
      <c r="I458" s="102"/>
      <c r="J458" s="102"/>
      <c r="K458" s="102"/>
      <c r="L458" s="102"/>
      <c r="M458" s="102"/>
      <c r="N458" s="102"/>
      <c r="O458" s="72"/>
      <c r="P458" s="78"/>
      <c r="Q458" s="78"/>
    </row>
    <row r="459" spans="2:17" s="96" customFormat="1">
      <c r="B459" s="76"/>
      <c r="C459" s="121"/>
      <c r="D459" s="121"/>
      <c r="E459" s="105"/>
      <c r="F459" s="121"/>
      <c r="G459" s="102"/>
      <c r="H459" s="102"/>
      <c r="I459" s="102"/>
      <c r="J459" s="102"/>
      <c r="K459" s="102"/>
      <c r="L459" s="102"/>
      <c r="M459" s="102"/>
      <c r="N459" s="102"/>
      <c r="O459" s="72"/>
      <c r="P459" s="78"/>
      <c r="Q459" s="78"/>
    </row>
    <row r="460" spans="2:17" s="96" customFormat="1">
      <c r="B460" s="76"/>
      <c r="C460" s="121"/>
      <c r="D460" s="121"/>
      <c r="E460" s="105"/>
      <c r="F460" s="121"/>
      <c r="G460" s="102"/>
      <c r="H460" s="102"/>
      <c r="I460" s="102"/>
      <c r="J460" s="102"/>
      <c r="K460" s="102"/>
      <c r="L460" s="102"/>
      <c r="M460" s="102"/>
      <c r="N460" s="102"/>
      <c r="O460" s="72"/>
      <c r="P460" s="78"/>
      <c r="Q460" s="78"/>
    </row>
    <row r="461" spans="2:17" s="96" customFormat="1">
      <c r="B461" s="76"/>
      <c r="C461" s="121"/>
      <c r="D461" s="121"/>
      <c r="E461" s="105"/>
      <c r="F461" s="121"/>
      <c r="G461" s="102"/>
      <c r="H461" s="102"/>
      <c r="I461" s="102"/>
      <c r="J461" s="102"/>
      <c r="K461" s="102"/>
      <c r="L461" s="102"/>
      <c r="M461" s="102"/>
      <c r="N461" s="102"/>
      <c r="O461" s="72"/>
      <c r="P461" s="78"/>
      <c r="Q461" s="78"/>
    </row>
    <row r="462" spans="2:17" s="96" customFormat="1">
      <c r="B462" s="76"/>
      <c r="C462" s="121"/>
      <c r="D462" s="121"/>
      <c r="E462" s="105"/>
      <c r="F462" s="121"/>
      <c r="G462" s="102"/>
      <c r="H462" s="102"/>
      <c r="I462" s="102"/>
      <c r="J462" s="102"/>
      <c r="K462" s="102"/>
      <c r="L462" s="102"/>
      <c r="M462" s="102"/>
      <c r="N462" s="102"/>
      <c r="O462" s="72"/>
      <c r="P462" s="78"/>
      <c r="Q462" s="78"/>
    </row>
    <row r="463" spans="2:17" s="96" customFormat="1">
      <c r="B463" s="76"/>
      <c r="C463" s="121"/>
      <c r="D463" s="121"/>
      <c r="E463" s="105"/>
      <c r="F463" s="121"/>
      <c r="G463" s="102"/>
      <c r="H463" s="102"/>
      <c r="I463" s="102"/>
      <c r="J463" s="102"/>
      <c r="K463" s="102"/>
      <c r="L463" s="102"/>
      <c r="M463" s="102"/>
      <c r="N463" s="102"/>
      <c r="O463" s="72"/>
      <c r="P463" s="78"/>
      <c r="Q463" s="78"/>
    </row>
    <row r="464" spans="2:17" s="96" customFormat="1">
      <c r="B464" s="76"/>
      <c r="C464" s="121"/>
      <c r="D464" s="121"/>
      <c r="E464" s="105"/>
      <c r="F464" s="121"/>
      <c r="G464" s="102"/>
      <c r="H464" s="102"/>
      <c r="I464" s="102"/>
      <c r="J464" s="102"/>
      <c r="K464" s="102"/>
      <c r="L464" s="102"/>
      <c r="M464" s="102"/>
      <c r="N464" s="102"/>
      <c r="O464" s="72"/>
      <c r="P464" s="78"/>
      <c r="Q464" s="78"/>
    </row>
    <row r="465" spans="2:17" s="96" customFormat="1">
      <c r="B465" s="76"/>
      <c r="C465" s="121"/>
      <c r="D465" s="121"/>
      <c r="E465" s="105"/>
      <c r="F465" s="121"/>
      <c r="G465" s="102"/>
      <c r="H465" s="102"/>
      <c r="I465" s="102"/>
      <c r="J465" s="102"/>
      <c r="K465" s="102"/>
      <c r="L465" s="102"/>
      <c r="M465" s="102"/>
      <c r="N465" s="102"/>
      <c r="O465" s="72"/>
      <c r="P465" s="78"/>
      <c r="Q465" s="78"/>
    </row>
    <row r="466" spans="2:17" s="96" customFormat="1">
      <c r="B466" s="76"/>
      <c r="C466" s="121"/>
      <c r="D466" s="121"/>
      <c r="E466" s="105"/>
      <c r="F466" s="121"/>
      <c r="G466" s="102"/>
      <c r="H466" s="102"/>
      <c r="I466" s="102"/>
      <c r="J466" s="102"/>
      <c r="K466" s="102"/>
      <c r="L466" s="102"/>
      <c r="M466" s="102"/>
      <c r="N466" s="102"/>
      <c r="O466" s="72"/>
      <c r="P466" s="78"/>
      <c r="Q466" s="78"/>
    </row>
    <row r="467" spans="2:17" s="96" customFormat="1">
      <c r="B467" s="76"/>
      <c r="C467" s="121"/>
      <c r="D467" s="121"/>
      <c r="E467" s="105"/>
      <c r="F467" s="121"/>
      <c r="G467" s="102"/>
      <c r="H467" s="102"/>
      <c r="I467" s="102"/>
      <c r="J467" s="102"/>
      <c r="K467" s="102"/>
      <c r="L467" s="102"/>
      <c r="M467" s="102"/>
      <c r="N467" s="102"/>
      <c r="O467" s="72"/>
      <c r="P467" s="78"/>
      <c r="Q467" s="78"/>
    </row>
    <row r="468" spans="2:17" s="96" customFormat="1">
      <c r="B468" s="76"/>
      <c r="C468" s="121"/>
      <c r="D468" s="121"/>
      <c r="E468" s="105"/>
      <c r="F468" s="121"/>
      <c r="G468" s="102"/>
      <c r="H468" s="102"/>
      <c r="I468" s="102"/>
      <c r="J468" s="102"/>
      <c r="K468" s="102"/>
      <c r="L468" s="102"/>
      <c r="M468" s="102"/>
      <c r="N468" s="102"/>
      <c r="O468" s="72"/>
      <c r="P468" s="78"/>
      <c r="Q468" s="78"/>
    </row>
    <row r="469" spans="2:17" s="96" customFormat="1">
      <c r="B469" s="76"/>
      <c r="C469" s="121"/>
      <c r="D469" s="121"/>
      <c r="E469" s="105"/>
      <c r="F469" s="121"/>
      <c r="G469" s="102"/>
      <c r="H469" s="102"/>
      <c r="I469" s="102"/>
      <c r="J469" s="102"/>
      <c r="K469" s="102"/>
      <c r="L469" s="102"/>
      <c r="M469" s="102"/>
      <c r="N469" s="102"/>
      <c r="O469" s="72"/>
      <c r="P469" s="78"/>
      <c r="Q469" s="78"/>
    </row>
    <row r="470" spans="2:17" s="96" customFormat="1">
      <c r="B470" s="76"/>
      <c r="C470" s="121"/>
      <c r="D470" s="121"/>
      <c r="E470" s="105"/>
      <c r="F470" s="121"/>
      <c r="G470" s="102"/>
      <c r="H470" s="102"/>
      <c r="I470" s="102"/>
      <c r="J470" s="102"/>
      <c r="K470" s="102"/>
      <c r="L470" s="102"/>
      <c r="M470" s="102"/>
      <c r="N470" s="102"/>
      <c r="O470" s="72"/>
      <c r="P470" s="78"/>
      <c r="Q470" s="78"/>
    </row>
    <row r="471" spans="2:17" s="96" customFormat="1">
      <c r="B471" s="76"/>
      <c r="C471" s="121"/>
      <c r="D471" s="121"/>
      <c r="E471" s="105"/>
      <c r="F471" s="121"/>
      <c r="G471" s="102"/>
      <c r="H471" s="102"/>
      <c r="I471" s="102"/>
      <c r="J471" s="102"/>
      <c r="K471" s="102"/>
      <c r="L471" s="102"/>
      <c r="M471" s="102"/>
      <c r="N471" s="102"/>
      <c r="O471" s="72"/>
      <c r="P471" s="78"/>
      <c r="Q471" s="78"/>
    </row>
    <row r="472" spans="2:17" s="96" customFormat="1">
      <c r="B472" s="76"/>
      <c r="C472" s="121"/>
      <c r="D472" s="121"/>
      <c r="E472" s="105"/>
      <c r="F472" s="121"/>
      <c r="G472" s="102"/>
      <c r="H472" s="102"/>
      <c r="I472" s="102"/>
      <c r="J472" s="102"/>
      <c r="K472" s="102"/>
      <c r="L472" s="102"/>
      <c r="M472" s="102"/>
      <c r="N472" s="102"/>
      <c r="O472" s="72"/>
      <c r="P472" s="78"/>
      <c r="Q472" s="78"/>
    </row>
    <row r="473" spans="2:17" s="96" customFormat="1">
      <c r="B473" s="76"/>
      <c r="C473" s="121"/>
      <c r="D473" s="121"/>
      <c r="E473" s="105"/>
      <c r="F473" s="121"/>
      <c r="G473" s="102"/>
      <c r="H473" s="102"/>
      <c r="I473" s="102"/>
      <c r="J473" s="102"/>
      <c r="K473" s="102"/>
      <c r="L473" s="102"/>
      <c r="M473" s="102"/>
      <c r="N473" s="102"/>
      <c r="O473" s="72"/>
      <c r="P473" s="78"/>
      <c r="Q473" s="78"/>
    </row>
    <row r="474" spans="2:17" s="96" customFormat="1">
      <c r="B474" s="76"/>
      <c r="C474" s="121"/>
      <c r="D474" s="121"/>
      <c r="E474" s="105"/>
      <c r="F474" s="121"/>
      <c r="G474" s="102"/>
      <c r="H474" s="102"/>
      <c r="I474" s="102"/>
      <c r="J474" s="102"/>
      <c r="K474" s="102"/>
      <c r="L474" s="102"/>
      <c r="M474" s="102"/>
      <c r="N474" s="102"/>
      <c r="O474" s="72"/>
      <c r="P474" s="78"/>
      <c r="Q474" s="78"/>
    </row>
    <row r="475" spans="2:17" s="96" customFormat="1">
      <c r="B475" s="76"/>
      <c r="C475" s="121"/>
      <c r="D475" s="121"/>
      <c r="E475" s="105"/>
      <c r="F475" s="121"/>
      <c r="G475" s="102"/>
      <c r="H475" s="102"/>
      <c r="I475" s="102"/>
      <c r="J475" s="102"/>
      <c r="K475" s="102"/>
      <c r="L475" s="102"/>
      <c r="M475" s="102"/>
      <c r="N475" s="102"/>
      <c r="O475" s="72"/>
      <c r="P475" s="78"/>
      <c r="Q475" s="78"/>
    </row>
    <row r="476" spans="2:17" s="96" customFormat="1">
      <c r="B476" s="76"/>
      <c r="C476" s="121"/>
      <c r="D476" s="121"/>
      <c r="E476" s="105"/>
      <c r="F476" s="121"/>
      <c r="G476" s="102"/>
      <c r="H476" s="102"/>
      <c r="I476" s="102"/>
      <c r="J476" s="102"/>
      <c r="K476" s="102"/>
      <c r="L476" s="102"/>
      <c r="M476" s="102"/>
      <c r="N476" s="102"/>
      <c r="O476" s="72"/>
      <c r="P476" s="78"/>
      <c r="Q476" s="78"/>
    </row>
    <row r="477" spans="2:17" s="96" customFormat="1">
      <c r="B477" s="76"/>
      <c r="C477" s="121"/>
      <c r="D477" s="121"/>
      <c r="E477" s="105"/>
      <c r="F477" s="121"/>
      <c r="G477" s="102"/>
      <c r="H477" s="102"/>
      <c r="I477" s="102"/>
      <c r="J477" s="102"/>
      <c r="K477" s="102"/>
      <c r="L477" s="102"/>
      <c r="M477" s="102"/>
      <c r="N477" s="102"/>
      <c r="O477" s="72"/>
      <c r="P477" s="78"/>
      <c r="Q477" s="78"/>
    </row>
    <row r="478" spans="2:17" s="96" customFormat="1">
      <c r="B478" s="76"/>
      <c r="C478" s="121"/>
      <c r="D478" s="121"/>
      <c r="E478" s="105"/>
      <c r="F478" s="121"/>
      <c r="G478" s="102"/>
      <c r="H478" s="102"/>
      <c r="I478" s="102"/>
      <c r="J478" s="102"/>
      <c r="K478" s="102"/>
      <c r="L478" s="102"/>
      <c r="M478" s="102"/>
      <c r="N478" s="102"/>
      <c r="O478" s="72"/>
      <c r="P478" s="78"/>
      <c r="Q478" s="78"/>
    </row>
    <row r="479" spans="2:17" s="96" customFormat="1">
      <c r="B479" s="76"/>
      <c r="C479" s="121"/>
      <c r="D479" s="121"/>
      <c r="E479" s="105"/>
      <c r="F479" s="121"/>
      <c r="G479" s="102"/>
      <c r="H479" s="102"/>
      <c r="I479" s="102"/>
      <c r="J479" s="102"/>
      <c r="K479" s="102"/>
      <c r="L479" s="102"/>
      <c r="M479" s="102"/>
      <c r="N479" s="102"/>
      <c r="O479" s="72"/>
      <c r="P479" s="78"/>
      <c r="Q479" s="78"/>
    </row>
    <row r="480" spans="2:17" s="96" customFormat="1">
      <c r="B480" s="76"/>
      <c r="C480" s="121"/>
      <c r="D480" s="121"/>
      <c r="E480" s="105"/>
      <c r="F480" s="121"/>
      <c r="G480" s="102"/>
      <c r="H480" s="102"/>
      <c r="I480" s="102"/>
      <c r="J480" s="102"/>
      <c r="K480" s="102"/>
      <c r="L480" s="102"/>
      <c r="M480" s="102"/>
      <c r="N480" s="102"/>
      <c r="O480" s="72"/>
      <c r="P480" s="78"/>
      <c r="Q480" s="78"/>
    </row>
    <row r="481" spans="2:17" s="96" customFormat="1">
      <c r="B481" s="76"/>
      <c r="C481" s="121"/>
      <c r="D481" s="121"/>
      <c r="E481" s="105"/>
      <c r="F481" s="121"/>
      <c r="G481" s="102"/>
      <c r="H481" s="102"/>
      <c r="I481" s="102"/>
      <c r="J481" s="102"/>
      <c r="K481" s="102"/>
      <c r="L481" s="102"/>
      <c r="M481" s="102"/>
      <c r="N481" s="102"/>
      <c r="O481" s="72"/>
      <c r="P481" s="78"/>
      <c r="Q481" s="78"/>
    </row>
    <row r="482" spans="2:17" s="96" customFormat="1">
      <c r="B482" s="76"/>
      <c r="C482" s="121"/>
      <c r="D482" s="121"/>
      <c r="E482" s="105"/>
      <c r="F482" s="121"/>
      <c r="G482" s="102"/>
      <c r="H482" s="102"/>
      <c r="I482" s="102"/>
      <c r="J482" s="102"/>
      <c r="K482" s="102"/>
      <c r="L482" s="102"/>
      <c r="M482" s="102"/>
      <c r="N482" s="102"/>
      <c r="O482" s="72"/>
      <c r="P482" s="78"/>
      <c r="Q482" s="78"/>
    </row>
    <row r="483" spans="2:17" s="96" customFormat="1">
      <c r="B483" s="76"/>
      <c r="C483" s="121"/>
      <c r="D483" s="121"/>
      <c r="E483" s="105"/>
      <c r="F483" s="121"/>
      <c r="G483" s="102"/>
      <c r="H483" s="102"/>
      <c r="I483" s="102"/>
      <c r="J483" s="102"/>
      <c r="K483" s="102"/>
      <c r="L483" s="102"/>
      <c r="M483" s="102"/>
      <c r="N483" s="102"/>
      <c r="O483" s="72"/>
      <c r="P483" s="78"/>
      <c r="Q483" s="78"/>
    </row>
    <row r="484" spans="2:17" s="96" customFormat="1">
      <c r="B484" s="76"/>
      <c r="C484" s="121"/>
      <c r="D484" s="121"/>
      <c r="E484" s="105"/>
      <c r="F484" s="121"/>
      <c r="G484" s="102"/>
      <c r="H484" s="102"/>
      <c r="I484" s="102"/>
      <c r="J484" s="102"/>
      <c r="K484" s="102"/>
      <c r="L484" s="102"/>
      <c r="M484" s="102"/>
      <c r="N484" s="102"/>
      <c r="O484" s="72"/>
      <c r="P484" s="78"/>
      <c r="Q484" s="78"/>
    </row>
    <row r="485" spans="2:17" s="96" customFormat="1">
      <c r="B485" s="76"/>
      <c r="C485" s="121"/>
      <c r="D485" s="121"/>
      <c r="E485" s="105"/>
      <c r="F485" s="121"/>
      <c r="G485" s="102"/>
      <c r="H485" s="102"/>
      <c r="I485" s="102"/>
      <c r="J485" s="102"/>
      <c r="K485" s="102"/>
      <c r="L485" s="102"/>
      <c r="M485" s="102"/>
      <c r="N485" s="102"/>
      <c r="O485" s="72"/>
      <c r="P485" s="78"/>
      <c r="Q485" s="78"/>
    </row>
    <row r="486" spans="2:17" s="96" customFormat="1">
      <c r="B486" s="76"/>
      <c r="C486" s="121"/>
      <c r="D486" s="121"/>
      <c r="E486" s="105"/>
      <c r="F486" s="121"/>
      <c r="G486" s="102"/>
      <c r="H486" s="102"/>
      <c r="I486" s="102"/>
      <c r="J486" s="102"/>
      <c r="K486" s="102"/>
      <c r="L486" s="102"/>
      <c r="M486" s="102"/>
      <c r="N486" s="102"/>
      <c r="O486" s="72"/>
      <c r="P486" s="78"/>
      <c r="Q486" s="78"/>
    </row>
    <row r="487" spans="2:17" s="96" customFormat="1">
      <c r="B487" s="76"/>
      <c r="C487" s="121"/>
      <c r="D487" s="121"/>
      <c r="E487" s="105"/>
      <c r="F487" s="121"/>
      <c r="G487" s="102"/>
      <c r="H487" s="102"/>
      <c r="I487" s="102"/>
      <c r="J487" s="102"/>
      <c r="K487" s="102"/>
      <c r="L487" s="102"/>
      <c r="M487" s="102"/>
      <c r="N487" s="102"/>
      <c r="O487" s="72"/>
      <c r="P487" s="78"/>
      <c r="Q487" s="78"/>
    </row>
    <row r="488" spans="2:17" s="96" customFormat="1">
      <c r="B488" s="76"/>
      <c r="C488" s="121"/>
      <c r="D488" s="121"/>
      <c r="E488" s="105"/>
      <c r="F488" s="121"/>
      <c r="G488" s="102"/>
      <c r="H488" s="102"/>
      <c r="I488" s="102"/>
      <c r="J488" s="102"/>
      <c r="K488" s="102"/>
      <c r="L488" s="102"/>
      <c r="M488" s="102"/>
      <c r="N488" s="102"/>
      <c r="O488" s="72"/>
      <c r="P488" s="78"/>
      <c r="Q488" s="78"/>
    </row>
    <row r="489" spans="2:17" s="96" customFormat="1">
      <c r="B489" s="76"/>
      <c r="C489" s="121"/>
      <c r="D489" s="121"/>
      <c r="E489" s="105"/>
      <c r="F489" s="121"/>
      <c r="G489" s="102"/>
      <c r="H489" s="102"/>
      <c r="I489" s="102"/>
      <c r="J489" s="102"/>
      <c r="K489" s="102"/>
      <c r="L489" s="102"/>
      <c r="M489" s="102"/>
      <c r="N489" s="102"/>
      <c r="O489" s="72"/>
      <c r="P489" s="78"/>
      <c r="Q489" s="78"/>
    </row>
    <row r="490" spans="2:17" s="96" customFormat="1">
      <c r="B490" s="76"/>
      <c r="C490" s="121"/>
      <c r="D490" s="121"/>
      <c r="E490" s="105"/>
      <c r="F490" s="121"/>
      <c r="G490" s="102"/>
      <c r="H490" s="102"/>
      <c r="I490" s="102"/>
      <c r="J490" s="102"/>
      <c r="K490" s="102"/>
      <c r="L490" s="102"/>
      <c r="M490" s="102"/>
      <c r="N490" s="102"/>
      <c r="O490" s="72"/>
      <c r="P490" s="78"/>
      <c r="Q490" s="78"/>
    </row>
    <row r="491" spans="2:17" s="96" customFormat="1">
      <c r="B491" s="76"/>
      <c r="C491" s="121"/>
      <c r="D491" s="121"/>
      <c r="E491" s="105"/>
      <c r="F491" s="121"/>
      <c r="G491" s="102"/>
      <c r="H491" s="102"/>
      <c r="I491" s="102"/>
      <c r="J491" s="102"/>
      <c r="K491" s="102"/>
      <c r="L491" s="102"/>
      <c r="M491" s="102"/>
      <c r="N491" s="102"/>
      <c r="O491" s="72"/>
      <c r="P491" s="78"/>
      <c r="Q491" s="78"/>
    </row>
    <row r="492" spans="2:17" s="96" customFormat="1">
      <c r="B492" s="76"/>
      <c r="C492" s="121"/>
      <c r="D492" s="121"/>
      <c r="E492" s="105"/>
      <c r="F492" s="121"/>
      <c r="G492" s="102"/>
      <c r="H492" s="102"/>
      <c r="I492" s="102"/>
      <c r="J492" s="102"/>
      <c r="K492" s="102"/>
      <c r="L492" s="102"/>
      <c r="M492" s="102"/>
      <c r="N492" s="102"/>
      <c r="O492" s="72"/>
      <c r="P492" s="78"/>
      <c r="Q492" s="78"/>
    </row>
    <row r="493" spans="2:17" s="96" customFormat="1">
      <c r="B493" s="76"/>
      <c r="C493" s="121"/>
      <c r="D493" s="121"/>
      <c r="E493" s="105"/>
      <c r="F493" s="121"/>
      <c r="G493" s="102"/>
      <c r="H493" s="102"/>
      <c r="I493" s="102"/>
      <c r="J493" s="102"/>
      <c r="K493" s="102"/>
      <c r="L493" s="102"/>
      <c r="M493" s="102"/>
      <c r="N493" s="102"/>
      <c r="O493" s="72"/>
      <c r="P493" s="78"/>
      <c r="Q493" s="78"/>
    </row>
    <row r="494" spans="2:17" s="96" customFormat="1">
      <c r="B494" s="76"/>
      <c r="C494" s="121"/>
      <c r="D494" s="121"/>
      <c r="E494" s="105"/>
      <c r="F494" s="121"/>
      <c r="G494" s="102"/>
      <c r="H494" s="102"/>
      <c r="I494" s="102"/>
      <c r="J494" s="102"/>
      <c r="K494" s="102"/>
      <c r="L494" s="102"/>
      <c r="M494" s="102"/>
      <c r="N494" s="102"/>
      <c r="O494" s="72"/>
      <c r="P494" s="78"/>
      <c r="Q494" s="78"/>
    </row>
    <row r="495" spans="2:17" s="96" customFormat="1">
      <c r="B495" s="76"/>
      <c r="C495" s="121"/>
      <c r="D495" s="121"/>
      <c r="E495" s="105"/>
      <c r="F495" s="121"/>
      <c r="G495" s="102"/>
      <c r="H495" s="102"/>
      <c r="I495" s="102"/>
      <c r="J495" s="102"/>
      <c r="K495" s="102"/>
      <c r="L495" s="102"/>
      <c r="M495" s="102"/>
      <c r="N495" s="102"/>
      <c r="O495" s="72"/>
      <c r="P495" s="78"/>
      <c r="Q495" s="78"/>
    </row>
    <row r="496" spans="2:17" s="96" customFormat="1">
      <c r="B496" s="76"/>
      <c r="C496" s="121"/>
      <c r="D496" s="121"/>
      <c r="E496" s="105"/>
      <c r="F496" s="121"/>
      <c r="G496" s="102"/>
      <c r="H496" s="102"/>
      <c r="I496" s="102"/>
      <c r="J496" s="102"/>
      <c r="K496" s="102"/>
      <c r="L496" s="102"/>
      <c r="M496" s="102"/>
      <c r="N496" s="102"/>
      <c r="O496" s="72"/>
      <c r="P496" s="78"/>
      <c r="Q496" s="78"/>
    </row>
    <row r="497" spans="2:17" s="96" customFormat="1">
      <c r="B497" s="76"/>
      <c r="C497" s="121"/>
      <c r="D497" s="121"/>
      <c r="E497" s="105"/>
      <c r="F497" s="121"/>
      <c r="G497" s="102"/>
      <c r="H497" s="102"/>
      <c r="I497" s="102"/>
      <c r="J497" s="102"/>
      <c r="K497" s="102"/>
      <c r="L497" s="102"/>
      <c r="M497" s="102"/>
      <c r="N497" s="102"/>
      <c r="O497" s="72"/>
      <c r="P497" s="78"/>
      <c r="Q497" s="78"/>
    </row>
    <row r="498" spans="2:17" s="96" customFormat="1">
      <c r="B498" s="76"/>
      <c r="C498" s="121"/>
      <c r="D498" s="121"/>
      <c r="E498" s="105"/>
      <c r="F498" s="121"/>
      <c r="G498" s="102"/>
      <c r="H498" s="102"/>
      <c r="I498" s="102"/>
      <c r="J498" s="102"/>
      <c r="K498" s="102"/>
      <c r="L498" s="102"/>
      <c r="M498" s="102"/>
      <c r="N498" s="102"/>
      <c r="O498" s="72"/>
      <c r="P498" s="78"/>
      <c r="Q498" s="78"/>
    </row>
    <row r="499" spans="2:17" s="96" customFormat="1">
      <c r="B499" s="76"/>
      <c r="C499" s="121"/>
      <c r="D499" s="121"/>
      <c r="E499" s="105"/>
      <c r="F499" s="121"/>
      <c r="G499" s="102"/>
      <c r="H499" s="102"/>
      <c r="I499" s="102"/>
      <c r="J499" s="102"/>
      <c r="K499" s="102"/>
      <c r="L499" s="102"/>
      <c r="M499" s="102"/>
      <c r="N499" s="102"/>
      <c r="O499" s="72"/>
      <c r="P499" s="78"/>
      <c r="Q499" s="78"/>
    </row>
    <row r="500" spans="2:17" s="96" customFormat="1">
      <c r="B500" s="76"/>
      <c r="C500" s="121"/>
      <c r="D500" s="121"/>
      <c r="E500" s="105"/>
      <c r="F500" s="121"/>
      <c r="G500" s="102"/>
      <c r="H500" s="102"/>
      <c r="I500" s="102"/>
      <c r="J500" s="102"/>
      <c r="K500" s="102"/>
      <c r="L500" s="102"/>
      <c r="M500" s="102"/>
      <c r="N500" s="102"/>
      <c r="O500" s="72"/>
      <c r="P500" s="78"/>
      <c r="Q500" s="78"/>
    </row>
    <row r="501" spans="2:17" s="96" customFormat="1">
      <c r="B501" s="76"/>
      <c r="C501" s="121"/>
      <c r="D501" s="121"/>
      <c r="E501" s="105"/>
      <c r="F501" s="121"/>
      <c r="G501" s="102"/>
      <c r="H501" s="102"/>
      <c r="I501" s="102"/>
      <c r="J501" s="102"/>
      <c r="K501" s="102"/>
      <c r="L501" s="102"/>
      <c r="M501" s="102"/>
      <c r="N501" s="102"/>
      <c r="O501" s="72"/>
      <c r="P501" s="78"/>
      <c r="Q501" s="78"/>
    </row>
    <row r="502" spans="2:17" s="96" customFormat="1">
      <c r="B502" s="76"/>
      <c r="C502" s="121"/>
      <c r="D502" s="121"/>
      <c r="E502" s="105"/>
      <c r="F502" s="121"/>
      <c r="G502" s="102"/>
      <c r="H502" s="102"/>
      <c r="I502" s="102"/>
      <c r="J502" s="102"/>
      <c r="K502" s="102"/>
      <c r="L502" s="102"/>
      <c r="M502" s="102"/>
      <c r="N502" s="102"/>
      <c r="O502" s="72"/>
      <c r="P502" s="78"/>
      <c r="Q502" s="78"/>
    </row>
    <row r="503" spans="2:17" s="96" customFormat="1">
      <c r="B503" s="76"/>
      <c r="C503" s="121"/>
      <c r="D503" s="121"/>
      <c r="E503" s="105"/>
      <c r="F503" s="121"/>
      <c r="G503" s="102"/>
      <c r="H503" s="102"/>
      <c r="I503" s="102"/>
      <c r="J503" s="102"/>
      <c r="K503" s="102"/>
      <c r="L503" s="102"/>
      <c r="M503" s="102"/>
      <c r="N503" s="102"/>
      <c r="O503" s="72"/>
      <c r="P503" s="78"/>
      <c r="Q503" s="78"/>
    </row>
    <row r="504" spans="2:17" s="96" customFormat="1">
      <c r="B504" s="76"/>
      <c r="C504" s="121"/>
      <c r="D504" s="121"/>
      <c r="E504" s="105"/>
      <c r="F504" s="121"/>
      <c r="G504" s="102"/>
      <c r="H504" s="102"/>
      <c r="I504" s="102"/>
      <c r="J504" s="102"/>
      <c r="K504" s="102"/>
      <c r="L504" s="102"/>
      <c r="M504" s="102"/>
      <c r="N504" s="102"/>
      <c r="O504" s="72"/>
      <c r="P504" s="78"/>
      <c r="Q504" s="78"/>
    </row>
    <row r="505" spans="2:17" s="96" customFormat="1">
      <c r="B505" s="76"/>
      <c r="C505" s="121"/>
      <c r="D505" s="121"/>
      <c r="E505" s="105"/>
      <c r="F505" s="121"/>
      <c r="G505" s="102"/>
      <c r="H505" s="102"/>
      <c r="I505" s="102"/>
      <c r="J505" s="102"/>
      <c r="K505" s="102"/>
      <c r="L505" s="102"/>
      <c r="M505" s="102"/>
      <c r="N505" s="102"/>
      <c r="O505" s="72"/>
      <c r="P505" s="78"/>
      <c r="Q505" s="78"/>
    </row>
    <row r="506" spans="2:17" s="96" customFormat="1">
      <c r="B506" s="76"/>
      <c r="C506" s="121"/>
      <c r="D506" s="121"/>
      <c r="E506" s="105"/>
      <c r="F506" s="121"/>
      <c r="G506" s="102"/>
      <c r="H506" s="102"/>
      <c r="I506" s="102"/>
      <c r="J506" s="102"/>
      <c r="K506" s="102"/>
      <c r="L506" s="102"/>
      <c r="M506" s="102"/>
      <c r="N506" s="102"/>
      <c r="O506" s="72"/>
      <c r="P506" s="78"/>
      <c r="Q506" s="78"/>
    </row>
    <row r="507" spans="2:17" s="96" customFormat="1">
      <c r="B507" s="76"/>
      <c r="C507" s="121"/>
      <c r="D507" s="121"/>
      <c r="E507" s="105"/>
      <c r="F507" s="121"/>
      <c r="G507" s="102"/>
      <c r="H507" s="102"/>
      <c r="I507" s="102"/>
      <c r="J507" s="102"/>
      <c r="K507" s="102"/>
      <c r="L507" s="102"/>
      <c r="M507" s="102"/>
      <c r="N507" s="102"/>
      <c r="O507" s="72"/>
      <c r="P507" s="78"/>
      <c r="Q507" s="78"/>
    </row>
    <row r="508" spans="2:17" s="96" customFormat="1">
      <c r="B508" s="76"/>
      <c r="C508" s="121"/>
      <c r="D508" s="121"/>
      <c r="E508" s="105"/>
      <c r="F508" s="121"/>
      <c r="G508" s="102"/>
      <c r="H508" s="102"/>
      <c r="I508" s="102"/>
      <c r="J508" s="102"/>
      <c r="K508" s="102"/>
      <c r="L508" s="102"/>
      <c r="M508" s="102"/>
      <c r="N508" s="102"/>
      <c r="O508" s="72"/>
      <c r="P508" s="78"/>
      <c r="Q508" s="78"/>
    </row>
    <row r="509" spans="2:17" s="96" customFormat="1">
      <c r="B509" s="76"/>
      <c r="C509" s="121"/>
      <c r="D509" s="121"/>
      <c r="E509" s="105"/>
      <c r="F509" s="121"/>
      <c r="G509" s="102"/>
      <c r="H509" s="102"/>
      <c r="I509" s="102"/>
      <c r="J509" s="102"/>
      <c r="K509" s="102"/>
      <c r="L509" s="102"/>
      <c r="M509" s="102"/>
      <c r="N509" s="102"/>
      <c r="O509" s="72"/>
      <c r="P509" s="78"/>
      <c r="Q509" s="78"/>
    </row>
    <row r="510" spans="2:17" s="96" customFormat="1">
      <c r="B510" s="76"/>
      <c r="C510" s="121"/>
      <c r="D510" s="121"/>
      <c r="E510" s="105"/>
      <c r="F510" s="121"/>
      <c r="G510" s="102"/>
      <c r="H510" s="102"/>
      <c r="I510" s="102"/>
      <c r="J510" s="102"/>
      <c r="K510" s="102"/>
      <c r="L510" s="102"/>
      <c r="M510" s="102"/>
      <c r="N510" s="102"/>
      <c r="O510" s="72"/>
      <c r="P510" s="78"/>
      <c r="Q510" s="78"/>
    </row>
    <row r="511" spans="2:17" s="96" customFormat="1">
      <c r="B511" s="76"/>
      <c r="C511" s="121"/>
      <c r="D511" s="121"/>
      <c r="E511" s="105"/>
      <c r="F511" s="121"/>
      <c r="G511" s="102"/>
      <c r="H511" s="102"/>
      <c r="I511" s="102"/>
      <c r="J511" s="102"/>
      <c r="K511" s="102"/>
      <c r="L511" s="102"/>
      <c r="M511" s="102"/>
      <c r="N511" s="102"/>
      <c r="O511" s="72"/>
      <c r="P511" s="78"/>
      <c r="Q511" s="78"/>
    </row>
    <row r="512" spans="2:17" s="96" customFormat="1">
      <c r="B512" s="76"/>
      <c r="C512" s="121"/>
      <c r="D512" s="121"/>
      <c r="E512" s="105"/>
      <c r="F512" s="121"/>
      <c r="G512" s="102"/>
      <c r="H512" s="102"/>
      <c r="I512" s="102"/>
      <c r="J512" s="102"/>
      <c r="K512" s="102"/>
      <c r="L512" s="102"/>
      <c r="M512" s="102"/>
      <c r="N512" s="102"/>
      <c r="O512" s="72"/>
      <c r="P512" s="78"/>
      <c r="Q512" s="78"/>
    </row>
    <row r="513" spans="2:17" s="96" customFormat="1">
      <c r="B513" s="76"/>
      <c r="C513" s="121"/>
      <c r="D513" s="121"/>
      <c r="E513" s="105"/>
      <c r="F513" s="121"/>
      <c r="G513" s="102"/>
      <c r="H513" s="102"/>
      <c r="I513" s="102"/>
      <c r="J513" s="102"/>
      <c r="K513" s="102"/>
      <c r="L513" s="102"/>
      <c r="M513" s="102"/>
      <c r="N513" s="102"/>
      <c r="O513" s="72"/>
      <c r="P513" s="78"/>
      <c r="Q513" s="78"/>
    </row>
    <row r="514" spans="2:17" s="96" customFormat="1">
      <c r="B514" s="76"/>
      <c r="C514" s="121"/>
      <c r="D514" s="121"/>
      <c r="E514" s="105"/>
      <c r="F514" s="121"/>
      <c r="G514" s="102"/>
      <c r="H514" s="102"/>
      <c r="I514" s="102"/>
      <c r="J514" s="102"/>
      <c r="K514" s="102"/>
      <c r="L514" s="102"/>
      <c r="M514" s="102"/>
      <c r="N514" s="102"/>
      <c r="O514" s="72"/>
      <c r="P514" s="78"/>
      <c r="Q514" s="78"/>
    </row>
    <row r="515" spans="2:17" s="96" customFormat="1">
      <c r="B515" s="76"/>
      <c r="C515" s="121"/>
      <c r="D515" s="121"/>
      <c r="E515" s="105"/>
      <c r="F515" s="121"/>
      <c r="G515" s="102"/>
      <c r="H515" s="102"/>
      <c r="I515" s="102"/>
      <c r="J515" s="102"/>
      <c r="K515" s="102"/>
      <c r="L515" s="102"/>
      <c r="M515" s="102"/>
      <c r="N515" s="102"/>
      <c r="O515" s="72"/>
      <c r="P515" s="78"/>
      <c r="Q515" s="78"/>
    </row>
    <row r="516" spans="2:17" s="96" customFormat="1">
      <c r="B516" s="76"/>
      <c r="C516" s="121"/>
      <c r="D516" s="121"/>
      <c r="E516" s="105"/>
      <c r="F516" s="121"/>
      <c r="G516" s="102"/>
      <c r="H516" s="102"/>
      <c r="I516" s="102"/>
      <c r="J516" s="102"/>
      <c r="K516" s="102"/>
      <c r="L516" s="102"/>
      <c r="M516" s="102"/>
      <c r="N516" s="102"/>
      <c r="O516" s="72"/>
      <c r="P516" s="78"/>
      <c r="Q516" s="78"/>
    </row>
    <row r="517" spans="2:17" s="96" customFormat="1">
      <c r="B517" s="76"/>
      <c r="C517" s="121"/>
      <c r="D517" s="121"/>
      <c r="E517" s="105"/>
      <c r="F517" s="121"/>
      <c r="G517" s="102"/>
      <c r="H517" s="102"/>
      <c r="I517" s="102"/>
      <c r="J517" s="102"/>
      <c r="K517" s="102"/>
      <c r="L517" s="102"/>
      <c r="M517" s="102"/>
      <c r="N517" s="102"/>
      <c r="O517" s="72"/>
      <c r="P517" s="78"/>
      <c r="Q517" s="78"/>
    </row>
    <row r="518" spans="2:17" s="96" customFormat="1">
      <c r="B518" s="76"/>
      <c r="C518" s="121"/>
      <c r="D518" s="121"/>
      <c r="E518" s="105"/>
      <c r="F518" s="121"/>
      <c r="G518" s="102"/>
      <c r="H518" s="102"/>
      <c r="I518" s="102"/>
      <c r="J518" s="102"/>
      <c r="K518" s="102"/>
      <c r="L518" s="102"/>
      <c r="M518" s="102"/>
      <c r="N518" s="102"/>
      <c r="O518" s="72"/>
      <c r="P518" s="78"/>
      <c r="Q518" s="78"/>
    </row>
    <row r="519" spans="2:17" s="96" customFormat="1">
      <c r="B519" s="76"/>
      <c r="C519" s="121"/>
      <c r="D519" s="121"/>
      <c r="E519" s="105"/>
      <c r="F519" s="121"/>
      <c r="G519" s="102"/>
      <c r="H519" s="102"/>
      <c r="I519" s="102"/>
      <c r="J519" s="102"/>
      <c r="K519" s="102"/>
      <c r="L519" s="102"/>
      <c r="M519" s="102"/>
      <c r="N519" s="102"/>
      <c r="O519" s="72"/>
      <c r="P519" s="78"/>
      <c r="Q519" s="78"/>
    </row>
    <row r="520" spans="2:17" s="96" customFormat="1">
      <c r="B520" s="76"/>
      <c r="C520" s="121"/>
      <c r="D520" s="121"/>
      <c r="E520" s="105"/>
      <c r="F520" s="121"/>
      <c r="G520" s="102"/>
      <c r="H520" s="102"/>
      <c r="I520" s="102"/>
      <c r="J520" s="102"/>
      <c r="K520" s="102"/>
      <c r="L520" s="102"/>
      <c r="M520" s="102"/>
      <c r="N520" s="102"/>
      <c r="O520" s="72"/>
      <c r="P520" s="78"/>
      <c r="Q520" s="78"/>
    </row>
    <row r="521" spans="2:17" s="96" customFormat="1">
      <c r="B521" s="76"/>
      <c r="C521" s="121"/>
      <c r="D521" s="121"/>
      <c r="E521" s="105"/>
      <c r="F521" s="121"/>
      <c r="G521" s="102"/>
      <c r="H521" s="102"/>
      <c r="I521" s="102"/>
      <c r="J521" s="102"/>
      <c r="K521" s="102"/>
      <c r="L521" s="102"/>
      <c r="M521" s="102"/>
      <c r="N521" s="102"/>
      <c r="O521" s="72"/>
      <c r="P521" s="78"/>
      <c r="Q521" s="78"/>
    </row>
    <row r="522" spans="2:17" s="96" customFormat="1">
      <c r="B522" s="76"/>
      <c r="C522" s="121"/>
      <c r="D522" s="121"/>
      <c r="E522" s="105"/>
      <c r="F522" s="121"/>
      <c r="G522" s="102"/>
      <c r="H522" s="102"/>
      <c r="I522" s="102"/>
      <c r="J522" s="102"/>
      <c r="K522" s="102"/>
      <c r="L522" s="102"/>
      <c r="M522" s="102"/>
      <c r="N522" s="102"/>
      <c r="O522" s="72"/>
      <c r="P522" s="78"/>
      <c r="Q522" s="78"/>
    </row>
    <row r="523" spans="2:17" s="96" customFormat="1">
      <c r="B523" s="76"/>
      <c r="C523" s="121"/>
      <c r="D523" s="121"/>
      <c r="E523" s="105"/>
      <c r="F523" s="121"/>
      <c r="G523" s="102"/>
      <c r="H523" s="102"/>
      <c r="I523" s="102"/>
      <c r="J523" s="102"/>
      <c r="K523" s="102"/>
      <c r="L523" s="102"/>
      <c r="M523" s="102"/>
      <c r="N523" s="102"/>
      <c r="O523" s="72"/>
      <c r="P523" s="78"/>
      <c r="Q523" s="78"/>
    </row>
    <row r="524" spans="2:17" s="96" customFormat="1">
      <c r="B524" s="76"/>
      <c r="C524" s="121"/>
      <c r="D524" s="121"/>
      <c r="E524" s="105"/>
      <c r="F524" s="121"/>
      <c r="G524" s="102"/>
      <c r="H524" s="102"/>
      <c r="I524" s="102"/>
      <c r="J524" s="102"/>
      <c r="K524" s="102"/>
      <c r="L524" s="102"/>
      <c r="M524" s="102"/>
      <c r="N524" s="102"/>
      <c r="O524" s="72"/>
      <c r="P524" s="78"/>
      <c r="Q524" s="78"/>
    </row>
    <row r="525" spans="2:17" s="96" customFormat="1">
      <c r="B525" s="76"/>
      <c r="C525" s="121"/>
      <c r="D525" s="121"/>
      <c r="E525" s="105"/>
      <c r="F525" s="121"/>
      <c r="G525" s="102"/>
      <c r="H525" s="102"/>
      <c r="I525" s="102"/>
      <c r="J525" s="102"/>
      <c r="K525" s="102"/>
      <c r="L525" s="102"/>
      <c r="M525" s="102"/>
      <c r="N525" s="102"/>
      <c r="O525" s="72"/>
      <c r="P525" s="78"/>
      <c r="Q525" s="78"/>
    </row>
    <row r="526" spans="2:17" s="96" customFormat="1">
      <c r="B526" s="76"/>
      <c r="C526" s="121"/>
      <c r="D526" s="121"/>
      <c r="E526" s="105"/>
      <c r="F526" s="121"/>
      <c r="G526" s="102"/>
      <c r="H526" s="102"/>
      <c r="I526" s="102"/>
      <c r="J526" s="102"/>
      <c r="K526" s="102"/>
      <c r="L526" s="102"/>
      <c r="M526" s="102"/>
      <c r="N526" s="102"/>
      <c r="O526" s="72"/>
      <c r="P526" s="78"/>
      <c r="Q526" s="78"/>
    </row>
    <row r="527" spans="2:17" s="96" customFormat="1">
      <c r="B527" s="76"/>
      <c r="C527" s="121"/>
      <c r="D527" s="121"/>
      <c r="E527" s="105"/>
      <c r="F527" s="121"/>
      <c r="G527" s="102"/>
      <c r="H527" s="102"/>
      <c r="I527" s="102"/>
      <c r="J527" s="102"/>
      <c r="K527" s="102"/>
      <c r="L527" s="102"/>
      <c r="M527" s="102"/>
      <c r="N527" s="102"/>
      <c r="O527" s="72"/>
      <c r="P527" s="78"/>
      <c r="Q527" s="78"/>
    </row>
    <row r="528" spans="2:17" s="96" customFormat="1">
      <c r="B528" s="76"/>
      <c r="C528" s="121"/>
      <c r="D528" s="121"/>
      <c r="E528" s="105"/>
      <c r="F528" s="121"/>
      <c r="G528" s="102"/>
      <c r="H528" s="102"/>
      <c r="I528" s="102"/>
      <c r="J528" s="102"/>
      <c r="K528" s="102"/>
      <c r="L528" s="102"/>
      <c r="M528" s="102"/>
      <c r="N528" s="102"/>
      <c r="O528" s="72"/>
      <c r="P528" s="78"/>
      <c r="Q528" s="78"/>
    </row>
    <row r="529" spans="2:17" s="96" customFormat="1">
      <c r="B529" s="76"/>
      <c r="C529" s="121"/>
      <c r="D529" s="121"/>
      <c r="E529" s="105"/>
      <c r="F529" s="121"/>
      <c r="G529" s="102"/>
      <c r="H529" s="102"/>
      <c r="I529" s="102"/>
      <c r="J529" s="102"/>
      <c r="K529" s="102"/>
      <c r="L529" s="102"/>
      <c r="M529" s="102"/>
      <c r="N529" s="102"/>
      <c r="O529" s="72"/>
      <c r="P529" s="78"/>
      <c r="Q529" s="78"/>
    </row>
    <row r="530" spans="2:17" s="96" customFormat="1">
      <c r="B530" s="76"/>
      <c r="C530" s="121"/>
      <c r="D530" s="121"/>
      <c r="E530" s="105"/>
      <c r="F530" s="121"/>
      <c r="G530" s="102"/>
      <c r="H530" s="102"/>
      <c r="I530" s="102"/>
      <c r="J530" s="102"/>
      <c r="K530" s="102"/>
      <c r="L530" s="102"/>
      <c r="M530" s="102"/>
      <c r="N530" s="102"/>
      <c r="O530" s="72"/>
      <c r="P530" s="78"/>
      <c r="Q530" s="78"/>
    </row>
    <row r="531" spans="2:17" s="96" customFormat="1">
      <c r="B531" s="76"/>
      <c r="C531" s="121"/>
      <c r="D531" s="121"/>
      <c r="E531" s="105"/>
      <c r="F531" s="121"/>
      <c r="G531" s="102"/>
      <c r="H531" s="102"/>
      <c r="I531" s="102"/>
      <c r="J531" s="102"/>
      <c r="K531" s="102"/>
      <c r="L531" s="102"/>
      <c r="M531" s="102"/>
      <c r="N531" s="102"/>
      <c r="O531" s="72"/>
      <c r="P531" s="78"/>
      <c r="Q531" s="78"/>
    </row>
    <row r="532" spans="2:17" s="96" customFormat="1">
      <c r="B532" s="76"/>
      <c r="C532" s="121"/>
      <c r="D532" s="121"/>
      <c r="E532" s="105"/>
      <c r="F532" s="121"/>
      <c r="G532" s="102"/>
      <c r="H532" s="102"/>
      <c r="I532" s="102"/>
      <c r="J532" s="102"/>
      <c r="K532" s="102"/>
      <c r="L532" s="102"/>
      <c r="M532" s="102"/>
      <c r="N532" s="102"/>
      <c r="O532" s="72"/>
      <c r="P532" s="78"/>
      <c r="Q532" s="78"/>
    </row>
    <row r="533" spans="2:17" s="96" customFormat="1">
      <c r="B533" s="76"/>
      <c r="C533" s="121"/>
      <c r="D533" s="121"/>
      <c r="E533" s="105"/>
      <c r="F533" s="121"/>
      <c r="G533" s="102"/>
      <c r="H533" s="102"/>
      <c r="I533" s="102"/>
      <c r="J533" s="102"/>
      <c r="K533" s="102"/>
      <c r="L533" s="102"/>
      <c r="M533" s="102"/>
      <c r="N533" s="102"/>
      <c r="O533" s="72"/>
      <c r="P533" s="78"/>
      <c r="Q533" s="78"/>
    </row>
    <row r="534" spans="2:17" s="96" customFormat="1">
      <c r="B534" s="76"/>
      <c r="C534" s="121"/>
      <c r="D534" s="121"/>
      <c r="E534" s="105"/>
      <c r="F534" s="121"/>
      <c r="G534" s="102"/>
      <c r="H534" s="102"/>
      <c r="I534" s="102"/>
      <c r="J534" s="102"/>
      <c r="K534" s="102"/>
      <c r="L534" s="102"/>
      <c r="M534" s="102"/>
      <c r="N534" s="102"/>
      <c r="O534" s="72"/>
      <c r="P534" s="78"/>
      <c r="Q534" s="78"/>
    </row>
    <row r="535" spans="2:17" s="96" customFormat="1">
      <c r="B535" s="76"/>
      <c r="C535" s="121"/>
      <c r="D535" s="121"/>
      <c r="E535" s="105"/>
      <c r="F535" s="121"/>
      <c r="G535" s="102"/>
      <c r="H535" s="102"/>
      <c r="I535" s="102"/>
      <c r="J535" s="102"/>
      <c r="K535" s="102"/>
      <c r="L535" s="102"/>
      <c r="M535" s="102"/>
      <c r="N535" s="102"/>
      <c r="O535" s="72"/>
      <c r="P535" s="78"/>
      <c r="Q535" s="78"/>
    </row>
    <row r="536" spans="2:17" s="96" customFormat="1">
      <c r="B536" s="76"/>
      <c r="C536" s="121"/>
      <c r="D536" s="121"/>
      <c r="E536" s="105"/>
      <c r="F536" s="121"/>
      <c r="G536" s="102"/>
      <c r="H536" s="102"/>
      <c r="I536" s="102"/>
      <c r="J536" s="102"/>
      <c r="K536" s="102"/>
      <c r="L536" s="102"/>
      <c r="M536" s="102"/>
      <c r="N536" s="102"/>
      <c r="O536" s="72"/>
      <c r="P536" s="78"/>
      <c r="Q536" s="78"/>
    </row>
    <row r="537" spans="2:17" s="96" customFormat="1">
      <c r="B537" s="76"/>
      <c r="C537" s="121"/>
      <c r="D537" s="121"/>
      <c r="E537" s="105"/>
      <c r="F537" s="121"/>
      <c r="G537" s="102"/>
      <c r="H537" s="102"/>
      <c r="I537" s="102"/>
      <c r="J537" s="102"/>
      <c r="K537" s="102"/>
      <c r="L537" s="102"/>
      <c r="M537" s="102"/>
      <c r="N537" s="102"/>
      <c r="O537" s="72"/>
      <c r="P537" s="78"/>
      <c r="Q537" s="78"/>
    </row>
    <row r="538" spans="2:17" s="96" customFormat="1">
      <c r="B538" s="76"/>
      <c r="C538" s="121"/>
      <c r="D538" s="121"/>
      <c r="E538" s="105"/>
      <c r="F538" s="121"/>
      <c r="G538" s="102"/>
      <c r="H538" s="102"/>
      <c r="I538" s="102"/>
      <c r="J538" s="102"/>
      <c r="K538" s="102"/>
      <c r="L538" s="102"/>
      <c r="M538" s="102"/>
      <c r="N538" s="102"/>
      <c r="O538" s="72"/>
      <c r="P538" s="78"/>
      <c r="Q538" s="78"/>
    </row>
    <row r="539" spans="2:17" s="96" customFormat="1">
      <c r="B539" s="76"/>
      <c r="C539" s="121"/>
      <c r="D539" s="121"/>
      <c r="E539" s="105"/>
      <c r="F539" s="121"/>
      <c r="G539" s="102"/>
      <c r="H539" s="102"/>
      <c r="I539" s="102"/>
      <c r="J539" s="102"/>
      <c r="K539" s="102"/>
      <c r="L539" s="102"/>
      <c r="M539" s="102"/>
      <c r="N539" s="102"/>
      <c r="O539" s="72"/>
      <c r="P539" s="78"/>
      <c r="Q539" s="78"/>
    </row>
    <row r="540" spans="2:17" s="96" customFormat="1">
      <c r="B540" s="76"/>
      <c r="C540" s="121"/>
      <c r="D540" s="121"/>
      <c r="E540" s="105"/>
      <c r="F540" s="121"/>
      <c r="G540" s="102"/>
      <c r="H540" s="102"/>
      <c r="I540" s="102"/>
      <c r="J540" s="102"/>
      <c r="K540" s="102"/>
      <c r="L540" s="102"/>
      <c r="M540" s="102"/>
      <c r="N540" s="102"/>
      <c r="O540" s="72"/>
      <c r="P540" s="78"/>
      <c r="Q540" s="78"/>
    </row>
    <row r="541" spans="2:17" s="96" customFormat="1">
      <c r="B541" s="76"/>
      <c r="C541" s="121"/>
      <c r="D541" s="121"/>
      <c r="E541" s="105"/>
      <c r="F541" s="121"/>
      <c r="G541" s="102"/>
      <c r="H541" s="102"/>
      <c r="I541" s="102"/>
      <c r="J541" s="102"/>
      <c r="K541" s="102"/>
      <c r="L541" s="102"/>
      <c r="M541" s="102"/>
      <c r="N541" s="102"/>
      <c r="O541" s="72"/>
      <c r="P541" s="78"/>
      <c r="Q541" s="78"/>
    </row>
    <row r="542" spans="2:17" s="96" customFormat="1">
      <c r="B542" s="76"/>
      <c r="C542" s="121"/>
      <c r="D542" s="121"/>
      <c r="E542" s="105"/>
      <c r="F542" s="121"/>
      <c r="G542" s="102"/>
      <c r="H542" s="102"/>
      <c r="I542" s="102"/>
      <c r="J542" s="102"/>
      <c r="K542" s="102"/>
      <c r="L542" s="102"/>
      <c r="M542" s="102"/>
      <c r="N542" s="102"/>
      <c r="O542" s="72"/>
      <c r="P542" s="78"/>
      <c r="Q542" s="78"/>
    </row>
    <row r="543" spans="2:17" s="96" customFormat="1">
      <c r="B543" s="76"/>
      <c r="C543" s="121"/>
      <c r="D543" s="121"/>
      <c r="E543" s="105"/>
      <c r="F543" s="121"/>
      <c r="G543" s="102"/>
      <c r="H543" s="102"/>
      <c r="I543" s="102"/>
      <c r="J543" s="102"/>
      <c r="K543" s="102"/>
      <c r="L543" s="102"/>
      <c r="M543" s="102"/>
      <c r="N543" s="102"/>
      <c r="O543" s="72"/>
      <c r="P543" s="78"/>
      <c r="Q543" s="78"/>
    </row>
    <row r="544" spans="2:17" s="96" customFormat="1">
      <c r="B544" s="76"/>
      <c r="C544" s="121"/>
      <c r="D544" s="121"/>
      <c r="E544" s="105"/>
      <c r="F544" s="121"/>
      <c r="G544" s="102"/>
      <c r="H544" s="102"/>
      <c r="I544" s="102"/>
      <c r="J544" s="102"/>
      <c r="K544" s="102"/>
      <c r="L544" s="102"/>
      <c r="M544" s="102"/>
      <c r="N544" s="102"/>
      <c r="O544" s="72"/>
      <c r="P544" s="78"/>
      <c r="Q544" s="78"/>
    </row>
    <row r="545" spans="2:17" s="96" customFormat="1">
      <c r="B545" s="76"/>
      <c r="C545" s="121"/>
      <c r="D545" s="121"/>
      <c r="E545" s="105"/>
      <c r="F545" s="121"/>
      <c r="G545" s="102"/>
      <c r="H545" s="102"/>
      <c r="I545" s="102"/>
      <c r="J545" s="102"/>
      <c r="K545" s="102"/>
      <c r="L545" s="102"/>
      <c r="M545" s="102"/>
      <c r="N545" s="102"/>
      <c r="O545" s="72"/>
      <c r="P545" s="78"/>
      <c r="Q545" s="78"/>
    </row>
    <row r="546" spans="2:17" s="96" customFormat="1">
      <c r="B546" s="76"/>
      <c r="C546" s="121"/>
      <c r="D546" s="121"/>
      <c r="E546" s="105"/>
      <c r="F546" s="121"/>
      <c r="G546" s="102"/>
      <c r="H546" s="102"/>
      <c r="I546" s="102"/>
      <c r="J546" s="102"/>
      <c r="K546" s="102"/>
      <c r="L546" s="102"/>
      <c r="M546" s="102"/>
      <c r="N546" s="102"/>
      <c r="O546" s="72"/>
      <c r="P546" s="78"/>
      <c r="Q546" s="78"/>
    </row>
    <row r="547" spans="2:17" s="96" customFormat="1">
      <c r="B547" s="76"/>
      <c r="C547" s="121"/>
      <c r="D547" s="121"/>
      <c r="E547" s="105"/>
      <c r="F547" s="121"/>
      <c r="G547" s="102"/>
      <c r="H547" s="102"/>
      <c r="I547" s="102"/>
      <c r="J547" s="102"/>
      <c r="K547" s="102"/>
      <c r="L547" s="102"/>
      <c r="M547" s="102"/>
      <c r="N547" s="102"/>
      <c r="O547" s="72"/>
      <c r="P547" s="78"/>
      <c r="Q547" s="78"/>
    </row>
    <row r="548" spans="2:17" s="96" customFormat="1">
      <c r="B548" s="76"/>
      <c r="C548" s="121"/>
      <c r="D548" s="121"/>
      <c r="E548" s="105"/>
      <c r="F548" s="121"/>
      <c r="G548" s="102"/>
      <c r="H548" s="102"/>
      <c r="I548" s="102"/>
      <c r="J548" s="102"/>
      <c r="K548" s="102"/>
      <c r="L548" s="102"/>
      <c r="M548" s="102"/>
      <c r="N548" s="102"/>
      <c r="O548" s="72"/>
      <c r="P548" s="78"/>
      <c r="Q548" s="78"/>
    </row>
    <row r="549" spans="2:17" s="96" customFormat="1">
      <c r="B549" s="76"/>
      <c r="C549" s="121"/>
      <c r="D549" s="121"/>
      <c r="E549" s="105"/>
      <c r="F549" s="121"/>
      <c r="G549" s="102"/>
      <c r="H549" s="102"/>
      <c r="I549" s="102"/>
      <c r="J549" s="102"/>
      <c r="K549" s="102"/>
      <c r="L549" s="102"/>
      <c r="M549" s="102"/>
      <c r="N549" s="102"/>
      <c r="O549" s="72"/>
      <c r="P549" s="78"/>
      <c r="Q549" s="78"/>
    </row>
    <row r="550" spans="2:17" s="96" customFormat="1">
      <c r="B550" s="76"/>
      <c r="C550" s="121"/>
      <c r="D550" s="121"/>
      <c r="E550" s="105"/>
      <c r="F550" s="121"/>
      <c r="G550" s="102"/>
      <c r="H550" s="102"/>
      <c r="I550" s="102"/>
      <c r="J550" s="102"/>
      <c r="K550" s="102"/>
      <c r="L550" s="102"/>
      <c r="M550" s="102"/>
      <c r="N550" s="102"/>
      <c r="O550" s="72"/>
      <c r="P550" s="78"/>
      <c r="Q550" s="78"/>
    </row>
    <row r="551" spans="2:17" s="96" customFormat="1">
      <c r="B551" s="76"/>
      <c r="C551" s="121"/>
      <c r="D551" s="121"/>
      <c r="E551" s="105"/>
      <c r="F551" s="121"/>
      <c r="G551" s="102"/>
      <c r="H551" s="102"/>
      <c r="I551" s="102"/>
      <c r="J551" s="102"/>
      <c r="K551" s="102"/>
      <c r="L551" s="102"/>
      <c r="M551" s="102"/>
      <c r="N551" s="102"/>
      <c r="O551" s="72"/>
      <c r="P551" s="78"/>
      <c r="Q551" s="78"/>
    </row>
    <row r="552" spans="2:17" s="96" customFormat="1">
      <c r="B552" s="76"/>
      <c r="C552" s="121"/>
      <c r="D552" s="121"/>
      <c r="E552" s="105"/>
      <c r="F552" s="121"/>
      <c r="G552" s="102"/>
      <c r="H552" s="102"/>
      <c r="I552" s="102"/>
      <c r="J552" s="102"/>
      <c r="K552" s="102"/>
      <c r="L552" s="102"/>
      <c r="M552" s="102"/>
      <c r="N552" s="102"/>
      <c r="O552" s="72"/>
      <c r="P552" s="78"/>
      <c r="Q552" s="78"/>
    </row>
    <row r="553" spans="2:17" s="96" customFormat="1">
      <c r="B553" s="76"/>
      <c r="C553" s="121"/>
      <c r="D553" s="121"/>
      <c r="E553" s="105"/>
      <c r="F553" s="121"/>
      <c r="G553" s="102"/>
      <c r="H553" s="102"/>
      <c r="I553" s="102"/>
      <c r="J553" s="102"/>
      <c r="K553" s="102"/>
      <c r="L553" s="102"/>
      <c r="M553" s="102"/>
      <c r="N553" s="102"/>
      <c r="O553" s="72"/>
      <c r="P553" s="78"/>
      <c r="Q553" s="78"/>
    </row>
    <row r="554" spans="2:17" s="96" customFormat="1">
      <c r="B554" s="76"/>
      <c r="C554" s="121"/>
      <c r="D554" s="121"/>
      <c r="E554" s="105"/>
      <c r="F554" s="121"/>
      <c r="G554" s="102"/>
      <c r="H554" s="102"/>
      <c r="I554" s="102"/>
      <c r="J554" s="102"/>
      <c r="K554" s="102"/>
      <c r="L554" s="102"/>
      <c r="M554" s="102"/>
      <c r="N554" s="102"/>
      <c r="O554" s="72"/>
      <c r="P554" s="78"/>
      <c r="Q554" s="78"/>
    </row>
    <row r="555" spans="2:17" s="96" customFormat="1">
      <c r="B555" s="76"/>
      <c r="C555" s="121"/>
      <c r="D555" s="121"/>
      <c r="E555" s="105"/>
      <c r="F555" s="121"/>
      <c r="G555" s="102"/>
      <c r="H555" s="102"/>
      <c r="I555" s="102"/>
      <c r="J555" s="102"/>
      <c r="K555" s="102"/>
      <c r="L555" s="102"/>
      <c r="M555" s="102"/>
      <c r="N555" s="102"/>
      <c r="O555" s="72"/>
      <c r="P555" s="78"/>
      <c r="Q555" s="78"/>
    </row>
    <row r="556" spans="2:17" s="96" customFormat="1">
      <c r="B556" s="76"/>
      <c r="C556" s="121"/>
      <c r="D556" s="121"/>
      <c r="E556" s="105"/>
      <c r="F556" s="121"/>
      <c r="G556" s="102"/>
      <c r="H556" s="102"/>
      <c r="I556" s="102"/>
      <c r="J556" s="102"/>
      <c r="K556" s="102"/>
      <c r="L556" s="102"/>
      <c r="M556" s="102"/>
      <c r="N556" s="102"/>
      <c r="O556" s="72"/>
      <c r="P556" s="78"/>
      <c r="Q556" s="78"/>
    </row>
    <row r="557" spans="2:17" s="96" customFormat="1">
      <c r="B557" s="76"/>
      <c r="C557" s="121"/>
      <c r="D557" s="121"/>
      <c r="E557" s="105"/>
      <c r="F557" s="121"/>
      <c r="G557" s="102"/>
      <c r="H557" s="102"/>
      <c r="I557" s="102"/>
      <c r="J557" s="102"/>
      <c r="K557" s="102"/>
      <c r="L557" s="102"/>
      <c r="M557" s="102"/>
      <c r="N557" s="102"/>
      <c r="O557" s="72"/>
      <c r="P557" s="78"/>
      <c r="Q557" s="78"/>
    </row>
    <row r="558" spans="2:17" s="96" customFormat="1">
      <c r="B558" s="76"/>
      <c r="C558" s="121"/>
      <c r="D558" s="121"/>
      <c r="E558" s="105"/>
      <c r="F558" s="121"/>
      <c r="G558" s="102"/>
      <c r="H558" s="102"/>
      <c r="I558" s="102"/>
      <c r="J558" s="102"/>
      <c r="K558" s="102"/>
      <c r="L558" s="102"/>
      <c r="M558" s="102"/>
      <c r="N558" s="102"/>
      <c r="O558" s="72"/>
      <c r="P558" s="78"/>
      <c r="Q558" s="78"/>
    </row>
    <row r="559" spans="2:17" s="96" customFormat="1">
      <c r="B559" s="76"/>
      <c r="C559" s="121"/>
      <c r="D559" s="121"/>
      <c r="E559" s="105"/>
      <c r="F559" s="121"/>
      <c r="G559" s="102"/>
      <c r="H559" s="102"/>
      <c r="I559" s="102"/>
      <c r="J559" s="102"/>
      <c r="K559" s="102"/>
      <c r="L559" s="102"/>
      <c r="M559" s="102"/>
      <c r="N559" s="102"/>
      <c r="O559" s="72"/>
      <c r="P559" s="78"/>
      <c r="Q559" s="78"/>
    </row>
    <row r="560" spans="2:17" s="96" customFormat="1">
      <c r="B560" s="76"/>
      <c r="C560" s="121"/>
      <c r="D560" s="121"/>
      <c r="E560" s="105"/>
      <c r="F560" s="121"/>
      <c r="G560" s="102"/>
      <c r="H560" s="102"/>
      <c r="I560" s="102"/>
      <c r="J560" s="102"/>
      <c r="K560" s="102"/>
      <c r="L560" s="102"/>
      <c r="M560" s="102"/>
      <c r="N560" s="102"/>
      <c r="O560" s="72"/>
      <c r="P560" s="78"/>
      <c r="Q560" s="78"/>
    </row>
    <row r="561" spans="2:17" s="96" customFormat="1">
      <c r="B561" s="76"/>
      <c r="C561" s="121"/>
      <c r="D561" s="121"/>
      <c r="E561" s="105"/>
      <c r="F561" s="121"/>
      <c r="G561" s="102"/>
      <c r="H561" s="102"/>
      <c r="I561" s="102"/>
      <c r="J561" s="102"/>
      <c r="K561" s="102"/>
      <c r="L561" s="102"/>
      <c r="M561" s="102"/>
      <c r="N561" s="102"/>
      <c r="O561" s="72"/>
      <c r="P561" s="78"/>
      <c r="Q561" s="78"/>
    </row>
    <row r="562" spans="2:17" s="96" customFormat="1">
      <c r="B562" s="76"/>
      <c r="C562" s="121"/>
      <c r="D562" s="121"/>
      <c r="E562" s="105"/>
      <c r="F562" s="121"/>
      <c r="G562" s="102"/>
      <c r="H562" s="102"/>
      <c r="I562" s="102"/>
      <c r="J562" s="102"/>
      <c r="K562" s="102"/>
      <c r="L562" s="102"/>
      <c r="M562" s="102"/>
      <c r="N562" s="102"/>
      <c r="O562" s="72"/>
      <c r="P562" s="78"/>
      <c r="Q562" s="78"/>
    </row>
    <row r="563" spans="2:17" s="96" customFormat="1">
      <c r="B563" s="76"/>
      <c r="C563" s="121"/>
      <c r="D563" s="121"/>
      <c r="E563" s="105"/>
      <c r="F563" s="121"/>
      <c r="G563" s="102"/>
      <c r="H563" s="102"/>
      <c r="I563" s="102"/>
      <c r="J563" s="102"/>
      <c r="K563" s="102"/>
      <c r="L563" s="102"/>
      <c r="M563" s="102"/>
      <c r="N563" s="102"/>
      <c r="O563" s="72"/>
      <c r="P563" s="78"/>
      <c r="Q563" s="78"/>
    </row>
    <row r="564" spans="2:17" s="96" customFormat="1">
      <c r="B564" s="76"/>
      <c r="C564" s="121"/>
      <c r="D564" s="121"/>
      <c r="E564" s="105"/>
      <c r="F564" s="121"/>
      <c r="G564" s="102"/>
      <c r="H564" s="102"/>
      <c r="I564" s="102"/>
      <c r="J564" s="102"/>
      <c r="K564" s="102"/>
      <c r="L564" s="102"/>
      <c r="M564" s="102"/>
      <c r="N564" s="102"/>
      <c r="O564" s="72"/>
      <c r="P564" s="78"/>
      <c r="Q564" s="78"/>
    </row>
    <row r="565" spans="2:17" s="96" customFormat="1">
      <c r="B565" s="76"/>
      <c r="C565" s="121"/>
      <c r="D565" s="121"/>
      <c r="E565" s="105"/>
      <c r="F565" s="121"/>
      <c r="G565" s="102"/>
      <c r="H565" s="102"/>
      <c r="I565" s="102"/>
      <c r="J565" s="102"/>
      <c r="K565" s="102"/>
      <c r="L565" s="102"/>
      <c r="M565" s="102"/>
      <c r="N565" s="102"/>
      <c r="O565" s="72"/>
      <c r="P565" s="78"/>
      <c r="Q565" s="78"/>
    </row>
    <row r="566" spans="2:17" s="96" customFormat="1">
      <c r="B566" s="76"/>
      <c r="C566" s="121"/>
      <c r="D566" s="121"/>
      <c r="E566" s="105"/>
      <c r="F566" s="121"/>
      <c r="G566" s="102"/>
      <c r="H566" s="102"/>
      <c r="I566" s="102"/>
      <c r="J566" s="102"/>
      <c r="K566" s="102"/>
      <c r="L566" s="102"/>
      <c r="M566" s="102"/>
      <c r="N566" s="102"/>
      <c r="O566" s="72"/>
      <c r="P566" s="78"/>
      <c r="Q566" s="78"/>
    </row>
    <row r="567" spans="2:17" s="96" customFormat="1">
      <c r="B567" s="76"/>
      <c r="C567" s="121"/>
      <c r="D567" s="121"/>
      <c r="E567" s="105"/>
      <c r="F567" s="121"/>
      <c r="G567" s="102"/>
      <c r="H567" s="102"/>
      <c r="I567" s="102"/>
      <c r="J567" s="102"/>
      <c r="K567" s="102"/>
      <c r="L567" s="102"/>
      <c r="M567" s="102"/>
      <c r="N567" s="102"/>
      <c r="O567" s="72"/>
      <c r="P567" s="78"/>
      <c r="Q567" s="78"/>
    </row>
    <row r="568" spans="2:17" s="96" customFormat="1">
      <c r="B568" s="76"/>
      <c r="C568" s="121"/>
      <c r="D568" s="121"/>
      <c r="E568" s="105"/>
      <c r="F568" s="121"/>
      <c r="G568" s="102"/>
      <c r="H568" s="102"/>
      <c r="I568" s="102"/>
      <c r="J568" s="102"/>
      <c r="K568" s="102"/>
      <c r="L568" s="102"/>
      <c r="M568" s="102"/>
      <c r="N568" s="102"/>
      <c r="O568" s="72"/>
      <c r="P568" s="78"/>
      <c r="Q568" s="78"/>
    </row>
    <row r="569" spans="2:17" s="96" customFormat="1">
      <c r="B569" s="76"/>
      <c r="C569" s="121"/>
      <c r="D569" s="121"/>
      <c r="E569" s="105"/>
      <c r="F569" s="121"/>
      <c r="G569" s="102"/>
      <c r="H569" s="102"/>
      <c r="I569" s="102"/>
      <c r="J569" s="102"/>
      <c r="K569" s="102"/>
      <c r="L569" s="102"/>
      <c r="M569" s="102"/>
      <c r="N569" s="102"/>
      <c r="O569" s="72"/>
      <c r="P569" s="78"/>
      <c r="Q569" s="78"/>
    </row>
    <row r="570" spans="2:17" s="96" customFormat="1">
      <c r="B570" s="76"/>
      <c r="C570" s="121"/>
      <c r="D570" s="121"/>
      <c r="E570" s="105"/>
      <c r="F570" s="121"/>
      <c r="G570" s="102"/>
      <c r="H570" s="102"/>
      <c r="I570" s="102"/>
      <c r="J570" s="102"/>
      <c r="K570" s="102"/>
      <c r="L570" s="102"/>
      <c r="M570" s="102"/>
      <c r="N570" s="102"/>
      <c r="O570" s="72"/>
      <c r="P570" s="78"/>
      <c r="Q570" s="78"/>
    </row>
    <row r="571" spans="2:17" s="96" customFormat="1">
      <c r="B571" s="76"/>
      <c r="C571" s="121"/>
      <c r="D571" s="121"/>
      <c r="E571" s="105"/>
      <c r="F571" s="121"/>
      <c r="G571" s="102"/>
      <c r="H571" s="102"/>
      <c r="I571" s="102"/>
      <c r="J571" s="102"/>
      <c r="K571" s="102"/>
      <c r="L571" s="102"/>
      <c r="M571" s="102"/>
      <c r="N571" s="102"/>
      <c r="O571" s="72"/>
      <c r="P571" s="78"/>
      <c r="Q571" s="78"/>
    </row>
    <row r="572" spans="2:17" s="96" customFormat="1">
      <c r="B572" s="76"/>
      <c r="C572" s="121"/>
      <c r="D572" s="121"/>
      <c r="E572" s="105"/>
      <c r="F572" s="121"/>
      <c r="G572" s="102"/>
      <c r="H572" s="102"/>
      <c r="I572" s="102"/>
      <c r="J572" s="102"/>
      <c r="K572" s="102"/>
      <c r="L572" s="102"/>
      <c r="M572" s="102"/>
      <c r="N572" s="102"/>
      <c r="O572" s="72"/>
      <c r="P572" s="78"/>
      <c r="Q572" s="78"/>
    </row>
    <row r="573" spans="2:17" s="96" customFormat="1">
      <c r="B573" s="76"/>
      <c r="C573" s="121"/>
      <c r="D573" s="121"/>
      <c r="E573" s="105"/>
      <c r="F573" s="121"/>
      <c r="G573" s="102"/>
      <c r="H573" s="102"/>
      <c r="I573" s="102"/>
      <c r="J573" s="102"/>
      <c r="K573" s="102"/>
      <c r="L573" s="102"/>
      <c r="M573" s="102"/>
      <c r="N573" s="102"/>
      <c r="O573" s="72"/>
      <c r="P573" s="78"/>
      <c r="Q573" s="78"/>
    </row>
    <row r="574" spans="2:17" s="96" customFormat="1">
      <c r="B574" s="76"/>
      <c r="C574" s="121"/>
      <c r="D574" s="121"/>
      <c r="E574" s="105"/>
      <c r="F574" s="121"/>
      <c r="G574" s="102"/>
      <c r="H574" s="102"/>
      <c r="I574" s="102"/>
      <c r="J574" s="102"/>
      <c r="K574" s="102"/>
      <c r="L574" s="102"/>
      <c r="M574" s="102"/>
      <c r="N574" s="102"/>
      <c r="O574" s="72"/>
      <c r="P574" s="78"/>
      <c r="Q574" s="78"/>
    </row>
    <row r="575" spans="2:17" s="96" customFormat="1">
      <c r="B575" s="76"/>
      <c r="C575" s="121"/>
      <c r="D575" s="121"/>
      <c r="E575" s="105"/>
      <c r="F575" s="121"/>
      <c r="G575" s="102"/>
      <c r="H575" s="102"/>
      <c r="I575" s="102"/>
      <c r="J575" s="102"/>
      <c r="K575" s="102"/>
      <c r="L575" s="102"/>
      <c r="M575" s="102"/>
      <c r="N575" s="102"/>
      <c r="O575" s="72"/>
      <c r="P575" s="78"/>
      <c r="Q575" s="78"/>
    </row>
    <row r="576" spans="2:17" s="96" customFormat="1">
      <c r="B576" s="76"/>
      <c r="C576" s="121"/>
      <c r="D576" s="121"/>
      <c r="E576" s="105"/>
      <c r="F576" s="121"/>
      <c r="G576" s="102"/>
      <c r="H576" s="102"/>
      <c r="I576" s="102"/>
      <c r="J576" s="102"/>
      <c r="K576" s="102"/>
      <c r="L576" s="102"/>
      <c r="M576" s="102"/>
      <c r="N576" s="102"/>
      <c r="O576" s="72"/>
      <c r="P576" s="78"/>
      <c r="Q576" s="78"/>
    </row>
    <row r="577" spans="2:17" s="96" customFormat="1">
      <c r="B577" s="76"/>
      <c r="C577" s="121"/>
      <c r="D577" s="121"/>
      <c r="E577" s="105"/>
      <c r="F577" s="121"/>
      <c r="G577" s="102"/>
      <c r="H577" s="102"/>
      <c r="I577" s="102"/>
      <c r="J577" s="102"/>
      <c r="K577" s="102"/>
      <c r="L577" s="102"/>
      <c r="M577" s="102"/>
      <c r="N577" s="102"/>
      <c r="O577" s="72"/>
      <c r="P577" s="78"/>
      <c r="Q577" s="78"/>
    </row>
    <row r="578" spans="2:17" s="96" customFormat="1">
      <c r="B578" s="76"/>
      <c r="C578" s="121"/>
      <c r="D578" s="121"/>
      <c r="E578" s="105"/>
      <c r="F578" s="121"/>
      <c r="G578" s="102"/>
      <c r="H578" s="102"/>
      <c r="I578" s="102"/>
      <c r="J578" s="102"/>
      <c r="K578" s="102"/>
      <c r="L578" s="102"/>
      <c r="M578" s="102"/>
      <c r="N578" s="102"/>
      <c r="O578" s="72"/>
      <c r="P578" s="78"/>
      <c r="Q578" s="78"/>
    </row>
    <row r="579" spans="2:17" s="96" customFormat="1">
      <c r="B579" s="76"/>
      <c r="C579" s="121"/>
      <c r="D579" s="121"/>
      <c r="E579" s="105"/>
      <c r="F579" s="121"/>
      <c r="G579" s="102"/>
      <c r="H579" s="102"/>
      <c r="I579" s="102"/>
      <c r="J579" s="102"/>
      <c r="K579" s="102"/>
      <c r="L579" s="102"/>
      <c r="M579" s="102"/>
      <c r="N579" s="102"/>
      <c r="O579" s="72"/>
      <c r="P579" s="78"/>
      <c r="Q579" s="78"/>
    </row>
    <row r="580" spans="2:17" s="96" customFormat="1">
      <c r="B580" s="76"/>
      <c r="C580" s="121"/>
      <c r="D580" s="121"/>
      <c r="E580" s="105"/>
      <c r="F580" s="121"/>
      <c r="G580" s="102"/>
      <c r="H580" s="102"/>
      <c r="I580" s="102"/>
      <c r="J580" s="102"/>
      <c r="K580" s="102"/>
      <c r="L580" s="102"/>
      <c r="M580" s="102"/>
      <c r="N580" s="102"/>
      <c r="O580" s="72"/>
      <c r="P580" s="78"/>
      <c r="Q580" s="78"/>
    </row>
    <row r="581" spans="2:17" s="96" customFormat="1">
      <c r="B581" s="76"/>
      <c r="C581" s="121"/>
      <c r="D581" s="121"/>
      <c r="E581" s="105"/>
      <c r="F581" s="121"/>
      <c r="G581" s="102"/>
      <c r="H581" s="102"/>
      <c r="I581" s="102"/>
      <c r="J581" s="102"/>
      <c r="K581" s="102"/>
      <c r="L581" s="102"/>
      <c r="M581" s="102"/>
      <c r="N581" s="102"/>
      <c r="O581" s="72"/>
      <c r="P581" s="78"/>
      <c r="Q581" s="78"/>
    </row>
    <row r="582" spans="2:17" s="96" customFormat="1">
      <c r="B582" s="76"/>
      <c r="C582" s="121"/>
      <c r="D582" s="121"/>
      <c r="E582" s="105"/>
      <c r="F582" s="121"/>
      <c r="G582" s="102"/>
      <c r="H582" s="102"/>
      <c r="I582" s="102"/>
      <c r="J582" s="102"/>
      <c r="K582" s="102"/>
      <c r="L582" s="102"/>
      <c r="M582" s="102"/>
      <c r="N582" s="102"/>
      <c r="O582" s="72"/>
      <c r="P582" s="78"/>
      <c r="Q582" s="78"/>
    </row>
    <row r="583" spans="2:17" s="96" customFormat="1">
      <c r="B583" s="76"/>
      <c r="C583" s="121"/>
      <c r="D583" s="121"/>
      <c r="E583" s="105"/>
      <c r="F583" s="121"/>
      <c r="G583" s="102"/>
      <c r="H583" s="102"/>
      <c r="I583" s="102"/>
      <c r="J583" s="102"/>
      <c r="K583" s="102"/>
      <c r="L583" s="102"/>
      <c r="M583" s="102"/>
      <c r="N583" s="102"/>
      <c r="O583" s="72"/>
      <c r="P583" s="78"/>
      <c r="Q583" s="78"/>
    </row>
    <row r="584" spans="2:17" s="96" customFormat="1">
      <c r="B584" s="76"/>
      <c r="C584" s="121"/>
      <c r="D584" s="121"/>
      <c r="E584" s="105"/>
      <c r="F584" s="121"/>
      <c r="G584" s="102"/>
      <c r="H584" s="102"/>
      <c r="I584" s="102"/>
      <c r="J584" s="102"/>
      <c r="K584" s="102"/>
      <c r="L584" s="102"/>
      <c r="M584" s="102"/>
      <c r="N584" s="102"/>
      <c r="O584" s="72"/>
      <c r="P584" s="78"/>
      <c r="Q584" s="78"/>
    </row>
    <row r="585" spans="2:17" s="96" customFormat="1">
      <c r="B585" s="76"/>
      <c r="C585" s="121"/>
      <c r="D585" s="121"/>
      <c r="E585" s="105"/>
      <c r="F585" s="121"/>
      <c r="G585" s="102"/>
      <c r="H585" s="102"/>
      <c r="I585" s="102"/>
      <c r="J585" s="102"/>
      <c r="K585" s="102"/>
      <c r="L585" s="102"/>
      <c r="M585" s="102"/>
      <c r="N585" s="102"/>
      <c r="O585" s="72"/>
      <c r="P585" s="78"/>
      <c r="Q585" s="78"/>
    </row>
    <row r="586" spans="2:17" s="96" customFormat="1">
      <c r="B586" s="76"/>
      <c r="C586" s="121"/>
      <c r="D586" s="121"/>
      <c r="E586" s="105"/>
      <c r="F586" s="121"/>
      <c r="G586" s="102"/>
      <c r="H586" s="102"/>
      <c r="I586" s="102"/>
      <c r="J586" s="102"/>
      <c r="K586" s="102"/>
      <c r="L586" s="102"/>
      <c r="M586" s="102"/>
      <c r="N586" s="102"/>
      <c r="O586" s="72"/>
      <c r="P586" s="78"/>
      <c r="Q586" s="78"/>
    </row>
    <row r="587" spans="2:17" s="96" customFormat="1">
      <c r="B587" s="76"/>
      <c r="C587" s="121"/>
      <c r="D587" s="121"/>
      <c r="E587" s="105"/>
      <c r="F587" s="121"/>
      <c r="G587" s="102"/>
      <c r="H587" s="102"/>
      <c r="I587" s="102"/>
      <c r="J587" s="102"/>
      <c r="K587" s="102"/>
      <c r="L587" s="102"/>
      <c r="M587" s="102"/>
      <c r="N587" s="102"/>
      <c r="O587" s="72"/>
      <c r="P587" s="78"/>
      <c r="Q587" s="78"/>
    </row>
    <row r="588" spans="2:17" s="96" customFormat="1">
      <c r="B588" s="76"/>
      <c r="C588" s="121"/>
      <c r="D588" s="121"/>
      <c r="E588" s="105"/>
      <c r="F588" s="121"/>
      <c r="G588" s="102"/>
      <c r="H588" s="102"/>
      <c r="I588" s="102"/>
      <c r="J588" s="102"/>
      <c r="K588" s="102"/>
      <c r="L588" s="102"/>
      <c r="M588" s="102"/>
      <c r="N588" s="102"/>
      <c r="O588" s="72"/>
      <c r="P588" s="78"/>
      <c r="Q588" s="78"/>
    </row>
    <row r="589" spans="2:17" s="96" customFormat="1">
      <c r="B589" s="76"/>
      <c r="C589" s="121"/>
      <c r="D589" s="121"/>
      <c r="E589" s="105"/>
      <c r="F589" s="121"/>
      <c r="G589" s="102"/>
      <c r="H589" s="102"/>
      <c r="I589" s="102"/>
      <c r="J589" s="102"/>
      <c r="K589" s="102"/>
      <c r="L589" s="102"/>
      <c r="M589" s="102"/>
      <c r="N589" s="102"/>
      <c r="O589" s="72"/>
      <c r="P589" s="78"/>
      <c r="Q589" s="78"/>
    </row>
    <row r="590" spans="2:17" s="96" customFormat="1">
      <c r="B590" s="76"/>
      <c r="C590" s="121"/>
      <c r="D590" s="121"/>
      <c r="E590" s="105"/>
      <c r="F590" s="121"/>
      <c r="G590" s="102"/>
      <c r="H590" s="102"/>
      <c r="I590" s="102"/>
      <c r="J590" s="102"/>
      <c r="K590" s="102"/>
      <c r="L590" s="102"/>
      <c r="M590" s="102"/>
      <c r="N590" s="102"/>
      <c r="O590" s="72"/>
      <c r="P590" s="78"/>
      <c r="Q590" s="78"/>
    </row>
    <row r="591" spans="2:17" s="96" customFormat="1">
      <c r="B591" s="76"/>
      <c r="C591" s="121"/>
      <c r="D591" s="121"/>
      <c r="E591" s="105"/>
      <c r="F591" s="121"/>
      <c r="G591" s="102"/>
      <c r="H591" s="102"/>
      <c r="I591" s="102"/>
      <c r="J591" s="102"/>
      <c r="K591" s="102"/>
      <c r="L591" s="102"/>
      <c r="M591" s="102"/>
      <c r="N591" s="102"/>
      <c r="O591" s="72"/>
      <c r="P591" s="78"/>
      <c r="Q591" s="78"/>
    </row>
    <row r="592" spans="2:17" s="96" customFormat="1">
      <c r="B592" s="76"/>
      <c r="C592" s="121"/>
      <c r="D592" s="121"/>
      <c r="E592" s="105"/>
      <c r="F592" s="121"/>
      <c r="G592" s="102"/>
      <c r="H592" s="102"/>
      <c r="I592" s="102"/>
      <c r="J592" s="102"/>
      <c r="K592" s="102"/>
      <c r="L592" s="102"/>
      <c r="M592" s="102"/>
      <c r="N592" s="102"/>
      <c r="O592" s="72"/>
      <c r="P592" s="78"/>
      <c r="Q592" s="78"/>
    </row>
    <row r="593" spans="2:17" s="96" customFormat="1">
      <c r="B593" s="76"/>
      <c r="C593" s="121"/>
      <c r="D593" s="121"/>
      <c r="E593" s="105"/>
      <c r="F593" s="121"/>
      <c r="G593" s="102"/>
      <c r="H593" s="102"/>
      <c r="I593" s="102"/>
      <c r="J593" s="102"/>
      <c r="K593" s="102"/>
      <c r="L593" s="102"/>
      <c r="M593" s="102"/>
      <c r="N593" s="102"/>
      <c r="O593" s="72"/>
      <c r="P593" s="78"/>
      <c r="Q593" s="78"/>
    </row>
    <row r="594" spans="2:17" s="96" customFormat="1">
      <c r="B594" s="76"/>
      <c r="C594" s="121"/>
      <c r="D594" s="121"/>
      <c r="E594" s="105"/>
      <c r="F594" s="121"/>
      <c r="G594" s="102"/>
      <c r="H594" s="102"/>
      <c r="I594" s="102"/>
      <c r="J594" s="102"/>
      <c r="K594" s="102"/>
      <c r="L594" s="102"/>
      <c r="M594" s="102"/>
      <c r="N594" s="102"/>
      <c r="O594" s="72"/>
      <c r="P594" s="78"/>
      <c r="Q594" s="78"/>
    </row>
    <row r="595" spans="2:17" s="96" customFormat="1">
      <c r="B595" s="76"/>
      <c r="C595" s="121"/>
      <c r="D595" s="121"/>
      <c r="E595" s="105"/>
      <c r="F595" s="121"/>
      <c r="G595" s="102"/>
      <c r="H595" s="102"/>
      <c r="I595" s="102"/>
      <c r="J595" s="102"/>
      <c r="K595" s="102"/>
      <c r="L595" s="102"/>
      <c r="M595" s="102"/>
      <c r="N595" s="102"/>
      <c r="O595" s="72"/>
      <c r="P595" s="78"/>
      <c r="Q595" s="78"/>
    </row>
    <row r="596" spans="2:17" s="96" customFormat="1">
      <c r="B596" s="76"/>
      <c r="C596" s="121"/>
      <c r="D596" s="121"/>
      <c r="E596" s="105"/>
      <c r="F596" s="121"/>
      <c r="G596" s="102"/>
      <c r="H596" s="102"/>
      <c r="I596" s="102"/>
      <c r="J596" s="102"/>
      <c r="K596" s="102"/>
      <c r="L596" s="102"/>
      <c r="M596" s="102"/>
      <c r="N596" s="102"/>
      <c r="O596" s="72"/>
      <c r="P596" s="78"/>
      <c r="Q596" s="78"/>
    </row>
    <row r="597" spans="2:17" s="96" customFormat="1">
      <c r="B597" s="76"/>
      <c r="C597" s="121"/>
      <c r="D597" s="121"/>
      <c r="E597" s="105"/>
      <c r="F597" s="121"/>
      <c r="G597" s="102"/>
      <c r="H597" s="102"/>
      <c r="I597" s="102"/>
      <c r="J597" s="102"/>
      <c r="K597" s="102"/>
      <c r="L597" s="102"/>
      <c r="M597" s="102"/>
      <c r="N597" s="102"/>
      <c r="O597" s="72"/>
      <c r="P597" s="78"/>
      <c r="Q597" s="78"/>
    </row>
    <row r="598" spans="2:17" s="96" customFormat="1">
      <c r="B598" s="76"/>
      <c r="C598" s="121"/>
      <c r="D598" s="121"/>
      <c r="E598" s="105"/>
      <c r="F598" s="121"/>
      <c r="G598" s="102"/>
      <c r="H598" s="102"/>
      <c r="I598" s="102"/>
      <c r="J598" s="102"/>
      <c r="K598" s="102"/>
      <c r="L598" s="102"/>
      <c r="M598" s="102"/>
      <c r="N598" s="102"/>
      <c r="O598" s="72"/>
      <c r="P598" s="78"/>
      <c r="Q598" s="78"/>
    </row>
    <row r="599" spans="2:17" s="96" customFormat="1">
      <c r="B599" s="76"/>
      <c r="C599" s="121"/>
      <c r="D599" s="121"/>
      <c r="E599" s="105"/>
      <c r="F599" s="121"/>
      <c r="G599" s="102"/>
      <c r="H599" s="102"/>
      <c r="I599" s="102"/>
      <c r="J599" s="102"/>
      <c r="K599" s="102"/>
      <c r="L599" s="102"/>
      <c r="M599" s="102"/>
      <c r="N599" s="102"/>
      <c r="O599" s="72"/>
      <c r="P599" s="78"/>
      <c r="Q599" s="78"/>
    </row>
    <row r="600" spans="2:17" s="96" customFormat="1">
      <c r="B600" s="76"/>
      <c r="C600" s="121"/>
      <c r="D600" s="121"/>
      <c r="E600" s="105"/>
      <c r="F600" s="121"/>
      <c r="G600" s="102"/>
      <c r="H600" s="102"/>
      <c r="I600" s="102"/>
      <c r="J600" s="102"/>
      <c r="K600" s="102"/>
      <c r="L600" s="102"/>
      <c r="M600" s="102"/>
      <c r="N600" s="102"/>
      <c r="O600" s="72"/>
      <c r="P600" s="78"/>
      <c r="Q600" s="78"/>
    </row>
    <row r="601" spans="2:17" s="96" customFormat="1">
      <c r="B601" s="76"/>
      <c r="C601" s="121"/>
      <c r="D601" s="121"/>
      <c r="E601" s="105"/>
      <c r="F601" s="121"/>
      <c r="G601" s="102"/>
      <c r="H601" s="102"/>
      <c r="I601" s="102"/>
      <c r="J601" s="102"/>
      <c r="K601" s="102"/>
      <c r="L601" s="102"/>
      <c r="M601" s="102"/>
      <c r="N601" s="102"/>
      <c r="O601" s="72"/>
      <c r="P601" s="78"/>
      <c r="Q601" s="78"/>
    </row>
    <row r="602" spans="2:17" s="96" customFormat="1">
      <c r="B602" s="76"/>
      <c r="C602" s="121"/>
      <c r="D602" s="121"/>
      <c r="E602" s="105"/>
      <c r="F602" s="121"/>
      <c r="G602" s="102"/>
      <c r="H602" s="102"/>
      <c r="I602" s="102"/>
      <c r="J602" s="102"/>
      <c r="K602" s="102"/>
      <c r="L602" s="102"/>
      <c r="M602" s="102"/>
      <c r="N602" s="102"/>
      <c r="O602" s="72"/>
      <c r="P602" s="78"/>
      <c r="Q602" s="78"/>
    </row>
    <row r="603" spans="2:17" s="96" customFormat="1">
      <c r="B603" s="76"/>
      <c r="C603" s="121"/>
      <c r="D603" s="121"/>
      <c r="E603" s="105"/>
      <c r="F603" s="121"/>
      <c r="G603" s="102"/>
      <c r="H603" s="102"/>
      <c r="I603" s="102"/>
      <c r="J603" s="102"/>
      <c r="K603" s="102"/>
      <c r="L603" s="102"/>
      <c r="M603" s="102"/>
      <c r="N603" s="102"/>
      <c r="O603" s="72"/>
      <c r="P603" s="78"/>
      <c r="Q603" s="78"/>
    </row>
    <row r="604" spans="2:17" s="96" customFormat="1">
      <c r="B604" s="76"/>
      <c r="C604" s="121"/>
      <c r="D604" s="121"/>
      <c r="E604" s="105"/>
      <c r="F604" s="121"/>
      <c r="G604" s="102"/>
      <c r="H604" s="102"/>
      <c r="I604" s="102"/>
      <c r="J604" s="102"/>
      <c r="K604" s="102"/>
      <c r="L604" s="102"/>
      <c r="M604" s="102"/>
      <c r="N604" s="102"/>
      <c r="O604" s="72"/>
      <c r="P604" s="78"/>
      <c r="Q604" s="78"/>
    </row>
    <row r="605" spans="2:17" s="96" customFormat="1">
      <c r="B605" s="76"/>
      <c r="C605" s="121"/>
      <c r="D605" s="121"/>
      <c r="E605" s="105"/>
      <c r="F605" s="121"/>
      <c r="G605" s="102"/>
      <c r="H605" s="102"/>
      <c r="I605" s="102"/>
      <c r="J605" s="102"/>
      <c r="K605" s="102"/>
      <c r="L605" s="102"/>
      <c r="M605" s="102"/>
      <c r="N605" s="102"/>
      <c r="O605" s="72"/>
      <c r="P605" s="78"/>
      <c r="Q605" s="78"/>
    </row>
    <row r="606" spans="2:17" s="96" customFormat="1">
      <c r="B606" s="76"/>
      <c r="C606" s="121"/>
      <c r="D606" s="121"/>
      <c r="E606" s="105"/>
      <c r="F606" s="121"/>
      <c r="G606" s="102"/>
      <c r="H606" s="102"/>
      <c r="I606" s="102"/>
      <c r="J606" s="102"/>
      <c r="K606" s="102"/>
      <c r="L606" s="102"/>
      <c r="M606" s="102"/>
      <c r="N606" s="102"/>
      <c r="O606" s="72"/>
      <c r="P606" s="78"/>
      <c r="Q606" s="78"/>
    </row>
    <row r="607" spans="2:17" s="96" customFormat="1">
      <c r="B607" s="76"/>
      <c r="C607" s="121"/>
      <c r="D607" s="121"/>
      <c r="E607" s="105"/>
      <c r="F607" s="121"/>
      <c r="G607" s="102"/>
      <c r="H607" s="102"/>
      <c r="I607" s="102"/>
      <c r="J607" s="102"/>
      <c r="K607" s="102"/>
      <c r="L607" s="102"/>
      <c r="M607" s="102"/>
      <c r="N607" s="102"/>
      <c r="O607" s="72"/>
      <c r="P607" s="78"/>
      <c r="Q607" s="78"/>
    </row>
    <row r="608" spans="2:17" s="96" customFormat="1">
      <c r="B608" s="76"/>
      <c r="C608" s="121"/>
      <c r="D608" s="121"/>
      <c r="E608" s="105"/>
      <c r="F608" s="121"/>
      <c r="G608" s="102"/>
      <c r="H608" s="102"/>
      <c r="I608" s="102"/>
      <c r="J608" s="102"/>
      <c r="K608" s="102"/>
      <c r="L608" s="102"/>
      <c r="M608" s="102"/>
      <c r="N608" s="102"/>
      <c r="O608" s="72"/>
      <c r="P608" s="78"/>
      <c r="Q608" s="78"/>
    </row>
    <row r="609" spans="2:17" s="96" customFormat="1">
      <c r="B609" s="76"/>
      <c r="C609" s="121"/>
      <c r="D609" s="121"/>
      <c r="E609" s="105"/>
      <c r="F609" s="121"/>
      <c r="G609" s="102"/>
      <c r="H609" s="102"/>
      <c r="I609" s="102"/>
      <c r="J609" s="102"/>
      <c r="K609" s="102"/>
      <c r="L609" s="102"/>
      <c r="M609" s="102"/>
      <c r="N609" s="102"/>
      <c r="O609" s="72"/>
      <c r="P609" s="78"/>
      <c r="Q609" s="78"/>
    </row>
    <row r="610" spans="2:17" s="96" customFormat="1">
      <c r="B610" s="76"/>
      <c r="C610" s="121"/>
      <c r="D610" s="121"/>
      <c r="E610" s="105"/>
      <c r="F610" s="121"/>
      <c r="G610" s="102"/>
      <c r="H610" s="102"/>
      <c r="I610" s="102"/>
      <c r="J610" s="102"/>
      <c r="K610" s="102"/>
      <c r="L610" s="102"/>
      <c r="M610" s="102"/>
      <c r="N610" s="102"/>
      <c r="O610" s="72"/>
      <c r="P610" s="78"/>
      <c r="Q610" s="78"/>
    </row>
    <row r="611" spans="2:17" s="96" customFormat="1">
      <c r="B611" s="76"/>
      <c r="C611" s="121"/>
      <c r="D611" s="121"/>
      <c r="E611" s="105"/>
      <c r="F611" s="121"/>
      <c r="G611" s="102"/>
      <c r="H611" s="102"/>
      <c r="I611" s="102"/>
      <c r="J611" s="102"/>
      <c r="K611" s="102"/>
      <c r="L611" s="102"/>
      <c r="M611" s="102"/>
      <c r="N611" s="102"/>
      <c r="O611" s="72"/>
      <c r="P611" s="78"/>
      <c r="Q611" s="78"/>
    </row>
    <row r="612" spans="2:17" s="96" customFormat="1">
      <c r="B612" s="76"/>
      <c r="C612" s="121"/>
      <c r="D612" s="121"/>
      <c r="E612" s="105"/>
      <c r="F612" s="121"/>
      <c r="G612" s="102"/>
      <c r="H612" s="102"/>
      <c r="I612" s="102"/>
      <c r="J612" s="102"/>
      <c r="K612" s="102"/>
      <c r="L612" s="102"/>
      <c r="M612" s="102"/>
      <c r="N612" s="102"/>
      <c r="O612" s="72"/>
      <c r="P612" s="78"/>
      <c r="Q612" s="78"/>
    </row>
    <row r="613" spans="2:17" s="96" customFormat="1">
      <c r="B613" s="76"/>
      <c r="C613" s="121"/>
      <c r="D613" s="121"/>
      <c r="E613" s="105"/>
      <c r="F613" s="121"/>
      <c r="G613" s="102"/>
      <c r="H613" s="102"/>
      <c r="I613" s="102"/>
      <c r="J613" s="102"/>
      <c r="K613" s="102"/>
      <c r="L613" s="102"/>
      <c r="M613" s="102"/>
      <c r="N613" s="102"/>
      <c r="O613" s="72"/>
      <c r="P613" s="78"/>
      <c r="Q613" s="78"/>
    </row>
    <row r="614" spans="2:17" s="96" customFormat="1">
      <c r="B614" s="76"/>
      <c r="C614" s="121"/>
      <c r="D614" s="121"/>
      <c r="E614" s="105"/>
      <c r="F614" s="121"/>
      <c r="G614" s="102"/>
      <c r="H614" s="102"/>
      <c r="I614" s="102"/>
      <c r="J614" s="102"/>
      <c r="K614" s="102"/>
      <c r="L614" s="102"/>
      <c r="M614" s="102"/>
      <c r="N614" s="102"/>
      <c r="O614" s="72"/>
      <c r="P614" s="78"/>
      <c r="Q614" s="78"/>
    </row>
    <row r="615" spans="2:17" s="96" customFormat="1">
      <c r="B615" s="76"/>
      <c r="C615" s="121"/>
      <c r="D615" s="121"/>
      <c r="E615" s="105"/>
      <c r="F615" s="121"/>
      <c r="G615" s="102"/>
      <c r="H615" s="102"/>
      <c r="I615" s="102"/>
      <c r="J615" s="102"/>
      <c r="K615" s="102"/>
      <c r="L615" s="102"/>
      <c r="M615" s="102"/>
      <c r="N615" s="102"/>
      <c r="O615" s="72"/>
      <c r="P615" s="78"/>
      <c r="Q615" s="78"/>
    </row>
    <row r="616" spans="2:17" s="96" customFormat="1">
      <c r="B616" s="76"/>
      <c r="C616" s="121"/>
      <c r="D616" s="121"/>
      <c r="E616" s="105"/>
      <c r="F616" s="121"/>
      <c r="G616" s="102"/>
      <c r="H616" s="102"/>
      <c r="I616" s="102"/>
      <c r="J616" s="102"/>
      <c r="K616" s="102"/>
      <c r="L616" s="102"/>
      <c r="M616" s="102"/>
      <c r="N616" s="102"/>
      <c r="O616" s="72"/>
      <c r="P616" s="78"/>
      <c r="Q616" s="78"/>
    </row>
    <row r="617" spans="2:17" s="96" customFormat="1">
      <c r="B617" s="76"/>
      <c r="C617" s="121"/>
      <c r="D617" s="121"/>
      <c r="E617" s="105"/>
      <c r="F617" s="121"/>
      <c r="G617" s="102"/>
      <c r="H617" s="102"/>
      <c r="I617" s="102"/>
      <c r="J617" s="102"/>
      <c r="K617" s="102"/>
      <c r="L617" s="102"/>
      <c r="M617" s="102"/>
      <c r="N617" s="102"/>
      <c r="O617" s="72"/>
      <c r="P617" s="78"/>
      <c r="Q617" s="78"/>
    </row>
    <row r="618" spans="2:17" s="96" customFormat="1">
      <c r="B618" s="76"/>
      <c r="C618" s="121"/>
      <c r="D618" s="121"/>
      <c r="E618" s="105"/>
      <c r="F618" s="121"/>
      <c r="G618" s="102"/>
      <c r="H618" s="102"/>
      <c r="I618" s="102"/>
      <c r="J618" s="102"/>
      <c r="K618" s="102"/>
      <c r="L618" s="102"/>
      <c r="M618" s="102"/>
      <c r="N618" s="102"/>
      <c r="O618" s="72"/>
      <c r="P618" s="78"/>
      <c r="Q618" s="78"/>
    </row>
    <row r="619" spans="2:17" s="96" customFormat="1">
      <c r="B619" s="76"/>
      <c r="C619" s="121"/>
      <c r="D619" s="121"/>
      <c r="E619" s="105"/>
      <c r="F619" s="121"/>
      <c r="G619" s="102"/>
      <c r="H619" s="102"/>
      <c r="I619" s="102"/>
      <c r="J619" s="102"/>
      <c r="K619" s="102"/>
      <c r="L619" s="102"/>
      <c r="M619" s="102"/>
      <c r="N619" s="102"/>
      <c r="O619" s="72"/>
      <c r="P619" s="78"/>
      <c r="Q619" s="78"/>
    </row>
    <row r="620" spans="2:17" s="96" customFormat="1">
      <c r="B620" s="76"/>
      <c r="C620" s="121"/>
      <c r="D620" s="121"/>
      <c r="E620" s="105"/>
      <c r="F620" s="121"/>
      <c r="G620" s="102"/>
      <c r="H620" s="102"/>
      <c r="I620" s="102"/>
      <c r="J620" s="102"/>
      <c r="K620" s="102"/>
      <c r="L620" s="102"/>
      <c r="M620" s="102"/>
      <c r="N620" s="102"/>
      <c r="O620" s="72"/>
      <c r="P620" s="78"/>
      <c r="Q620" s="78"/>
    </row>
    <row r="621" spans="2:17" s="96" customFormat="1">
      <c r="B621" s="76"/>
      <c r="C621" s="121"/>
      <c r="D621" s="121"/>
      <c r="E621" s="105"/>
      <c r="F621" s="121"/>
      <c r="G621" s="102"/>
      <c r="H621" s="102"/>
      <c r="I621" s="102"/>
      <c r="J621" s="102"/>
      <c r="K621" s="102"/>
      <c r="L621" s="102"/>
      <c r="M621" s="102"/>
      <c r="N621" s="102"/>
      <c r="O621" s="72"/>
      <c r="P621" s="78"/>
      <c r="Q621" s="78"/>
    </row>
    <row r="622" spans="2:17" s="96" customFormat="1">
      <c r="B622" s="76"/>
      <c r="C622" s="121"/>
      <c r="D622" s="121"/>
      <c r="E622" s="105"/>
      <c r="F622" s="121"/>
      <c r="G622" s="102"/>
      <c r="H622" s="102"/>
      <c r="I622" s="102"/>
      <c r="J622" s="102"/>
      <c r="K622" s="102"/>
      <c r="L622" s="102"/>
      <c r="M622" s="102"/>
      <c r="N622" s="102"/>
      <c r="O622" s="72"/>
      <c r="P622" s="78"/>
      <c r="Q622" s="78"/>
    </row>
    <row r="623" spans="2:17" s="96" customFormat="1">
      <c r="B623" s="76"/>
      <c r="C623" s="121"/>
      <c r="D623" s="121"/>
      <c r="E623" s="105"/>
      <c r="F623" s="121"/>
      <c r="G623" s="102"/>
      <c r="H623" s="102"/>
      <c r="I623" s="102"/>
      <c r="J623" s="102"/>
      <c r="K623" s="102"/>
      <c r="L623" s="102"/>
      <c r="M623" s="102"/>
      <c r="N623" s="102"/>
      <c r="O623" s="72"/>
      <c r="P623" s="78"/>
      <c r="Q623" s="78"/>
    </row>
    <row r="624" spans="2:17" s="96" customFormat="1">
      <c r="B624" s="76"/>
      <c r="C624" s="121"/>
      <c r="D624" s="121"/>
      <c r="E624" s="105"/>
      <c r="F624" s="121"/>
      <c r="G624" s="102"/>
      <c r="H624" s="102"/>
      <c r="I624" s="102"/>
      <c r="J624" s="102"/>
      <c r="K624" s="102"/>
      <c r="L624" s="102"/>
      <c r="M624" s="102"/>
      <c r="N624" s="102"/>
      <c r="O624" s="72"/>
      <c r="P624" s="78"/>
      <c r="Q624" s="78"/>
    </row>
    <row r="625" spans="2:17" s="96" customFormat="1">
      <c r="B625" s="76"/>
      <c r="C625" s="121"/>
      <c r="D625" s="121"/>
      <c r="E625" s="105"/>
      <c r="F625" s="121"/>
      <c r="G625" s="102"/>
      <c r="H625" s="102"/>
      <c r="I625" s="102"/>
      <c r="J625" s="102"/>
      <c r="K625" s="102"/>
      <c r="L625" s="102"/>
      <c r="M625" s="102"/>
      <c r="N625" s="102"/>
      <c r="O625" s="72"/>
      <c r="P625" s="78"/>
      <c r="Q625" s="78"/>
    </row>
    <row r="626" spans="2:17" s="96" customFormat="1">
      <c r="B626" s="76"/>
      <c r="C626" s="121"/>
      <c r="D626" s="121"/>
      <c r="E626" s="105"/>
      <c r="F626" s="121"/>
      <c r="G626" s="102"/>
      <c r="H626" s="102"/>
      <c r="I626" s="102"/>
      <c r="J626" s="102"/>
      <c r="K626" s="102"/>
      <c r="L626" s="102"/>
      <c r="M626" s="102"/>
      <c r="N626" s="102"/>
      <c r="O626" s="72"/>
      <c r="P626" s="78"/>
      <c r="Q626" s="78"/>
    </row>
    <row r="627" spans="2:17" s="96" customFormat="1">
      <c r="B627" s="76"/>
      <c r="C627" s="121"/>
      <c r="D627" s="121"/>
      <c r="E627" s="105"/>
      <c r="F627" s="121"/>
      <c r="G627" s="102"/>
      <c r="H627" s="102"/>
      <c r="I627" s="102"/>
      <c r="J627" s="102"/>
      <c r="K627" s="102"/>
      <c r="L627" s="102"/>
      <c r="M627" s="102"/>
      <c r="N627" s="102"/>
      <c r="O627" s="72"/>
      <c r="P627" s="78"/>
      <c r="Q627" s="78"/>
    </row>
    <row r="628" spans="2:17" s="96" customFormat="1">
      <c r="B628" s="76"/>
      <c r="C628" s="121"/>
      <c r="D628" s="121"/>
      <c r="E628" s="105"/>
      <c r="F628" s="121"/>
      <c r="G628" s="102"/>
      <c r="H628" s="102"/>
      <c r="I628" s="102"/>
      <c r="J628" s="102"/>
      <c r="K628" s="102"/>
      <c r="L628" s="102"/>
      <c r="M628" s="102"/>
      <c r="N628" s="102"/>
      <c r="O628" s="72"/>
      <c r="P628" s="78"/>
      <c r="Q628" s="78"/>
    </row>
    <row r="629" spans="2:17" s="96" customFormat="1">
      <c r="B629" s="76"/>
      <c r="C629" s="121"/>
      <c r="D629" s="121"/>
      <c r="E629" s="105"/>
      <c r="F629" s="121"/>
      <c r="G629" s="102"/>
      <c r="H629" s="102"/>
      <c r="I629" s="102"/>
      <c r="J629" s="102"/>
      <c r="K629" s="102"/>
      <c r="L629" s="102"/>
      <c r="M629" s="102"/>
      <c r="N629" s="102"/>
      <c r="O629" s="72"/>
      <c r="P629" s="78"/>
      <c r="Q629" s="78"/>
    </row>
    <row r="630" spans="2:17" s="96" customFormat="1">
      <c r="B630" s="76"/>
      <c r="C630" s="121"/>
      <c r="D630" s="121"/>
      <c r="E630" s="105"/>
      <c r="F630" s="121"/>
      <c r="G630" s="102"/>
      <c r="H630" s="102"/>
      <c r="I630" s="102"/>
      <c r="J630" s="102"/>
      <c r="K630" s="102"/>
      <c r="L630" s="102"/>
      <c r="M630" s="102"/>
      <c r="N630" s="102"/>
      <c r="O630" s="72"/>
      <c r="P630" s="78"/>
      <c r="Q630" s="78"/>
    </row>
    <row r="631" spans="2:17" s="96" customFormat="1">
      <c r="B631" s="76"/>
      <c r="C631" s="121"/>
      <c r="D631" s="121"/>
      <c r="E631" s="105"/>
      <c r="F631" s="121"/>
      <c r="G631" s="102"/>
      <c r="H631" s="102"/>
      <c r="I631" s="102"/>
      <c r="J631" s="102"/>
      <c r="K631" s="102"/>
      <c r="L631" s="102"/>
      <c r="M631" s="102"/>
      <c r="N631" s="102"/>
      <c r="O631" s="72"/>
      <c r="P631" s="78"/>
      <c r="Q631" s="78"/>
    </row>
    <row r="632" spans="2:17" s="96" customFormat="1">
      <c r="B632" s="76"/>
      <c r="C632" s="121"/>
      <c r="D632" s="121"/>
      <c r="E632" s="105"/>
      <c r="F632" s="121"/>
      <c r="G632" s="102"/>
      <c r="H632" s="102"/>
      <c r="I632" s="102"/>
      <c r="J632" s="102"/>
      <c r="K632" s="102"/>
      <c r="L632" s="102"/>
      <c r="M632" s="102"/>
      <c r="N632" s="102"/>
      <c r="O632" s="72"/>
      <c r="P632" s="78"/>
      <c r="Q632" s="78"/>
    </row>
    <row r="633" spans="2:17" s="96" customFormat="1">
      <c r="B633" s="76"/>
      <c r="C633" s="121"/>
      <c r="D633" s="121"/>
      <c r="E633" s="105"/>
      <c r="F633" s="121"/>
      <c r="G633" s="102"/>
      <c r="H633" s="102"/>
      <c r="I633" s="102"/>
      <c r="J633" s="102"/>
      <c r="K633" s="102"/>
      <c r="L633" s="102"/>
      <c r="M633" s="102"/>
      <c r="N633" s="102"/>
      <c r="O633" s="72"/>
      <c r="P633" s="78"/>
      <c r="Q633" s="78"/>
    </row>
    <row r="634" spans="2:17" s="96" customFormat="1">
      <c r="B634" s="76"/>
      <c r="C634" s="121"/>
      <c r="D634" s="121"/>
      <c r="E634" s="105"/>
      <c r="F634" s="121"/>
      <c r="G634" s="102"/>
      <c r="H634" s="102"/>
      <c r="I634" s="102"/>
      <c r="J634" s="102"/>
      <c r="K634" s="102"/>
      <c r="L634" s="102"/>
      <c r="M634" s="102"/>
      <c r="N634" s="102"/>
      <c r="O634" s="72"/>
      <c r="P634" s="78"/>
      <c r="Q634" s="78"/>
    </row>
    <row r="635" spans="2:17" s="96" customFormat="1">
      <c r="B635" s="76"/>
      <c r="C635" s="121"/>
      <c r="D635" s="121"/>
      <c r="E635" s="105"/>
      <c r="F635" s="121"/>
      <c r="G635" s="102"/>
      <c r="H635" s="102"/>
      <c r="I635" s="102"/>
      <c r="J635" s="102"/>
      <c r="K635" s="102"/>
      <c r="L635" s="102"/>
      <c r="M635" s="102"/>
      <c r="N635" s="102"/>
      <c r="O635" s="72"/>
      <c r="P635" s="78"/>
      <c r="Q635" s="78"/>
    </row>
    <row r="636" spans="2:17" s="96" customFormat="1">
      <c r="B636" s="76"/>
      <c r="C636" s="121"/>
      <c r="D636" s="121"/>
      <c r="E636" s="105"/>
      <c r="F636" s="121"/>
      <c r="G636" s="102"/>
      <c r="H636" s="102"/>
      <c r="I636" s="102"/>
      <c r="J636" s="102"/>
      <c r="K636" s="102"/>
      <c r="L636" s="102"/>
      <c r="M636" s="102"/>
      <c r="N636" s="102"/>
      <c r="O636" s="72"/>
      <c r="P636" s="78"/>
      <c r="Q636" s="78"/>
    </row>
    <row r="637" spans="2:17" s="96" customFormat="1">
      <c r="B637" s="76"/>
      <c r="C637" s="121"/>
      <c r="D637" s="121"/>
      <c r="E637" s="105"/>
      <c r="F637" s="121"/>
      <c r="G637" s="102"/>
      <c r="H637" s="102"/>
      <c r="I637" s="102"/>
      <c r="J637" s="102"/>
      <c r="K637" s="102"/>
      <c r="L637" s="102"/>
      <c r="M637" s="102"/>
      <c r="N637" s="102"/>
      <c r="O637" s="72"/>
      <c r="P637" s="78"/>
      <c r="Q637" s="78"/>
    </row>
    <row r="638" spans="2:17" s="96" customFormat="1">
      <c r="B638" s="76"/>
      <c r="C638" s="121"/>
      <c r="D638" s="121"/>
      <c r="E638" s="105"/>
      <c r="F638" s="121"/>
      <c r="G638" s="102"/>
      <c r="H638" s="102"/>
      <c r="I638" s="102"/>
      <c r="J638" s="102"/>
      <c r="K638" s="102"/>
      <c r="L638" s="102"/>
      <c r="M638" s="102"/>
      <c r="N638" s="102"/>
      <c r="O638" s="72"/>
      <c r="P638" s="78"/>
      <c r="Q638" s="78"/>
    </row>
    <row r="639" spans="2:17" s="96" customFormat="1">
      <c r="B639" s="76"/>
      <c r="C639" s="121"/>
      <c r="D639" s="121"/>
      <c r="E639" s="105"/>
      <c r="F639" s="121"/>
      <c r="G639" s="102"/>
      <c r="H639" s="102"/>
      <c r="I639" s="102"/>
      <c r="J639" s="102"/>
      <c r="K639" s="102"/>
      <c r="L639" s="102"/>
      <c r="M639" s="102"/>
      <c r="N639" s="102"/>
      <c r="O639" s="72"/>
      <c r="P639" s="78"/>
      <c r="Q639" s="78"/>
    </row>
    <row r="640" spans="2:17" s="96" customFormat="1">
      <c r="B640" s="76"/>
      <c r="C640" s="121"/>
      <c r="D640" s="121"/>
      <c r="E640" s="105"/>
      <c r="F640" s="121"/>
      <c r="G640" s="102"/>
      <c r="H640" s="102"/>
      <c r="I640" s="102"/>
      <c r="J640" s="102"/>
      <c r="K640" s="102"/>
      <c r="L640" s="102"/>
      <c r="M640" s="102"/>
      <c r="N640" s="102"/>
      <c r="O640" s="72"/>
      <c r="P640" s="78"/>
      <c r="Q640" s="78"/>
    </row>
    <row r="641" spans="2:17" s="96" customFormat="1">
      <c r="B641" s="76"/>
      <c r="C641" s="121"/>
      <c r="D641" s="121"/>
      <c r="E641" s="105"/>
      <c r="F641" s="121"/>
      <c r="G641" s="102"/>
      <c r="H641" s="102"/>
      <c r="I641" s="102"/>
      <c r="J641" s="102"/>
      <c r="K641" s="102"/>
      <c r="L641" s="102"/>
      <c r="M641" s="102"/>
      <c r="N641" s="102"/>
      <c r="O641" s="72"/>
      <c r="P641" s="78"/>
      <c r="Q641" s="78"/>
    </row>
    <row r="642" spans="2:17" s="96" customFormat="1">
      <c r="B642" s="76"/>
      <c r="C642" s="121"/>
      <c r="D642" s="121"/>
      <c r="E642" s="105"/>
      <c r="F642" s="121"/>
      <c r="G642" s="102"/>
      <c r="H642" s="102"/>
      <c r="I642" s="102"/>
      <c r="J642" s="102"/>
      <c r="K642" s="102"/>
      <c r="L642" s="102"/>
      <c r="M642" s="102"/>
      <c r="N642" s="102"/>
      <c r="O642" s="72"/>
      <c r="P642" s="78"/>
      <c r="Q642" s="78"/>
    </row>
    <row r="643" spans="2:17" s="96" customFormat="1">
      <c r="B643" s="76"/>
      <c r="C643" s="121"/>
      <c r="D643" s="121"/>
      <c r="E643" s="105"/>
      <c r="F643" s="121"/>
      <c r="G643" s="102"/>
      <c r="H643" s="102"/>
      <c r="I643" s="102"/>
      <c r="J643" s="102"/>
      <c r="K643" s="102"/>
      <c r="L643" s="102"/>
      <c r="M643" s="102"/>
      <c r="N643" s="102"/>
      <c r="O643" s="72"/>
      <c r="P643" s="78"/>
      <c r="Q643" s="78"/>
    </row>
    <row r="644" spans="2:17" s="96" customFormat="1">
      <c r="B644" s="76"/>
      <c r="C644" s="121"/>
      <c r="D644" s="121"/>
      <c r="E644" s="105"/>
      <c r="F644" s="121"/>
      <c r="G644" s="102"/>
      <c r="H644" s="102"/>
      <c r="I644" s="102"/>
      <c r="J644" s="102"/>
      <c r="K644" s="102"/>
      <c r="L644" s="102"/>
      <c r="M644" s="102"/>
      <c r="N644" s="102"/>
      <c r="O644" s="72"/>
      <c r="P644" s="78"/>
      <c r="Q644" s="78"/>
    </row>
    <row r="645" spans="2:17" s="96" customFormat="1">
      <c r="B645" s="76"/>
      <c r="C645" s="121"/>
      <c r="D645" s="121"/>
      <c r="E645" s="105"/>
      <c r="F645" s="121"/>
      <c r="G645" s="102"/>
      <c r="H645" s="102"/>
      <c r="I645" s="102"/>
      <c r="J645" s="102"/>
      <c r="K645" s="102"/>
      <c r="L645" s="102"/>
      <c r="M645" s="102"/>
      <c r="N645" s="102"/>
      <c r="O645" s="72"/>
      <c r="P645" s="78"/>
      <c r="Q645" s="78"/>
    </row>
    <row r="646" spans="2:17" s="96" customFormat="1">
      <c r="B646" s="76"/>
      <c r="C646" s="121"/>
      <c r="D646" s="121"/>
      <c r="E646" s="105"/>
      <c r="F646" s="121"/>
      <c r="G646" s="102"/>
      <c r="H646" s="102"/>
      <c r="I646" s="102"/>
      <c r="J646" s="102"/>
      <c r="K646" s="102"/>
      <c r="L646" s="102"/>
      <c r="M646" s="102"/>
      <c r="N646" s="102"/>
      <c r="O646" s="72"/>
      <c r="P646" s="78"/>
      <c r="Q646" s="78"/>
    </row>
    <row r="647" spans="2:17" s="96" customFormat="1">
      <c r="B647" s="76"/>
      <c r="C647" s="121"/>
      <c r="D647" s="121"/>
      <c r="E647" s="105"/>
      <c r="F647" s="121"/>
      <c r="G647" s="102"/>
      <c r="H647" s="102"/>
      <c r="I647" s="102"/>
      <c r="J647" s="102"/>
      <c r="K647" s="102"/>
      <c r="L647" s="102"/>
      <c r="M647" s="102"/>
      <c r="N647" s="102"/>
      <c r="O647" s="72"/>
      <c r="P647" s="78"/>
      <c r="Q647" s="78"/>
    </row>
    <row r="648" spans="2:17" s="96" customFormat="1">
      <c r="B648" s="76"/>
      <c r="C648" s="121"/>
      <c r="D648" s="121"/>
      <c r="E648" s="105"/>
      <c r="F648" s="121"/>
      <c r="G648" s="102"/>
      <c r="H648" s="102"/>
      <c r="I648" s="102"/>
      <c r="J648" s="102"/>
      <c r="K648" s="102"/>
      <c r="L648" s="102"/>
      <c r="M648" s="102"/>
      <c r="N648" s="102"/>
      <c r="O648" s="72"/>
      <c r="P648" s="78"/>
      <c r="Q648" s="78"/>
    </row>
    <row r="649" spans="2:17" s="96" customFormat="1">
      <c r="B649" s="76"/>
      <c r="C649" s="121"/>
      <c r="D649" s="121"/>
      <c r="E649" s="105"/>
      <c r="F649" s="121"/>
      <c r="G649" s="102"/>
      <c r="H649" s="102"/>
      <c r="I649" s="102"/>
      <c r="J649" s="102"/>
      <c r="K649" s="102"/>
      <c r="L649" s="102"/>
      <c r="M649" s="102"/>
      <c r="N649" s="102"/>
      <c r="O649" s="72"/>
      <c r="P649" s="78"/>
      <c r="Q649" s="78"/>
    </row>
    <row r="650" spans="2:17" s="96" customFormat="1">
      <c r="B650" s="76"/>
      <c r="C650" s="121"/>
      <c r="D650" s="121"/>
      <c r="E650" s="105"/>
      <c r="F650" s="121"/>
      <c r="G650" s="102"/>
      <c r="H650" s="102"/>
      <c r="I650" s="102"/>
      <c r="J650" s="102"/>
      <c r="K650" s="102"/>
      <c r="L650" s="102"/>
      <c r="M650" s="102"/>
      <c r="N650" s="102"/>
      <c r="O650" s="72"/>
      <c r="P650" s="78"/>
      <c r="Q650" s="78"/>
    </row>
    <row r="651" spans="2:17" s="96" customFormat="1">
      <c r="B651" s="76"/>
      <c r="C651" s="121"/>
      <c r="D651" s="121"/>
      <c r="E651" s="105"/>
      <c r="F651" s="121"/>
      <c r="G651" s="102"/>
      <c r="H651" s="102"/>
      <c r="I651" s="102"/>
      <c r="J651" s="102"/>
      <c r="K651" s="102"/>
      <c r="L651" s="102"/>
      <c r="M651" s="102"/>
      <c r="N651" s="102"/>
      <c r="O651" s="72"/>
      <c r="P651" s="78"/>
      <c r="Q651" s="78"/>
    </row>
    <row r="652" spans="2:17" s="96" customFormat="1">
      <c r="B652" s="76"/>
      <c r="C652" s="121"/>
      <c r="D652" s="121"/>
      <c r="E652" s="105"/>
      <c r="F652" s="121"/>
      <c r="G652" s="102"/>
      <c r="H652" s="102"/>
      <c r="I652" s="102"/>
      <c r="J652" s="102"/>
      <c r="K652" s="102"/>
      <c r="L652" s="102"/>
      <c r="M652" s="102"/>
      <c r="N652" s="102"/>
      <c r="O652" s="72"/>
      <c r="P652" s="78"/>
      <c r="Q652" s="78"/>
    </row>
    <row r="653" spans="2:17" s="96" customFormat="1">
      <c r="B653" s="76"/>
      <c r="C653" s="121"/>
      <c r="D653" s="121"/>
      <c r="E653" s="105"/>
      <c r="F653" s="121"/>
      <c r="G653" s="102"/>
      <c r="H653" s="102"/>
      <c r="I653" s="102"/>
      <c r="J653" s="102"/>
      <c r="K653" s="102"/>
      <c r="L653" s="102"/>
      <c r="M653" s="102"/>
      <c r="N653" s="102"/>
      <c r="O653" s="72"/>
      <c r="P653" s="78"/>
      <c r="Q653" s="78"/>
    </row>
    <row r="654" spans="2:17" s="96" customFormat="1">
      <c r="B654" s="76"/>
      <c r="C654" s="121"/>
      <c r="D654" s="121"/>
      <c r="E654" s="105"/>
      <c r="F654" s="121"/>
      <c r="G654" s="102"/>
      <c r="H654" s="102"/>
      <c r="I654" s="102"/>
      <c r="J654" s="102"/>
      <c r="K654" s="102"/>
      <c r="L654" s="102"/>
      <c r="M654" s="102"/>
      <c r="N654" s="102"/>
      <c r="O654" s="72"/>
      <c r="P654" s="78"/>
      <c r="Q654" s="78"/>
    </row>
    <row r="655" spans="2:17" s="96" customFormat="1">
      <c r="B655" s="76"/>
      <c r="C655" s="121"/>
      <c r="D655" s="121"/>
      <c r="E655" s="105"/>
      <c r="F655" s="121"/>
      <c r="G655" s="102"/>
      <c r="H655" s="102"/>
      <c r="I655" s="102"/>
      <c r="J655" s="102"/>
      <c r="K655" s="102"/>
      <c r="L655" s="102"/>
      <c r="M655" s="102"/>
      <c r="N655" s="102"/>
      <c r="O655" s="72"/>
      <c r="P655" s="78"/>
      <c r="Q655" s="78"/>
    </row>
    <row r="656" spans="2:17" s="96" customFormat="1">
      <c r="B656" s="76"/>
      <c r="C656" s="121"/>
      <c r="D656" s="121"/>
      <c r="E656" s="105"/>
      <c r="F656" s="121"/>
      <c r="G656" s="102"/>
      <c r="H656" s="102"/>
      <c r="I656" s="102"/>
      <c r="J656" s="102"/>
      <c r="K656" s="102"/>
      <c r="L656" s="102"/>
      <c r="M656" s="102"/>
      <c r="N656" s="102"/>
      <c r="O656" s="72"/>
      <c r="P656" s="78"/>
      <c r="Q656" s="78"/>
    </row>
    <row r="657" spans="2:17" s="96" customFormat="1">
      <c r="B657" s="76"/>
      <c r="C657" s="121"/>
      <c r="D657" s="121"/>
      <c r="E657" s="105"/>
      <c r="F657" s="121"/>
      <c r="G657" s="102"/>
      <c r="H657" s="102"/>
      <c r="I657" s="102"/>
      <c r="J657" s="102"/>
      <c r="K657" s="102"/>
      <c r="L657" s="102"/>
      <c r="M657" s="102"/>
      <c r="N657" s="102"/>
      <c r="O657" s="72"/>
      <c r="P657" s="78"/>
      <c r="Q657" s="78"/>
    </row>
    <row r="658" spans="2:17" s="96" customFormat="1">
      <c r="B658" s="76"/>
      <c r="C658" s="121"/>
      <c r="D658" s="121"/>
      <c r="E658" s="105"/>
      <c r="F658" s="121"/>
      <c r="G658" s="102"/>
      <c r="H658" s="102"/>
      <c r="I658" s="102"/>
      <c r="J658" s="102"/>
      <c r="K658" s="102"/>
      <c r="L658" s="102"/>
      <c r="M658" s="102"/>
      <c r="N658" s="102"/>
      <c r="O658" s="72"/>
      <c r="P658" s="78"/>
      <c r="Q658" s="78"/>
    </row>
    <row r="659" spans="2:17" s="96" customFormat="1">
      <c r="B659" s="76"/>
      <c r="C659" s="121"/>
      <c r="D659" s="121"/>
      <c r="E659" s="105"/>
      <c r="F659" s="121"/>
      <c r="G659" s="102"/>
      <c r="H659" s="102"/>
      <c r="I659" s="102"/>
      <c r="J659" s="102"/>
      <c r="K659" s="102"/>
      <c r="L659" s="102"/>
      <c r="M659" s="102"/>
      <c r="N659" s="102"/>
      <c r="O659" s="72"/>
      <c r="P659" s="78"/>
      <c r="Q659" s="78"/>
    </row>
    <row r="660" spans="2:17" s="96" customFormat="1">
      <c r="B660" s="76"/>
      <c r="C660" s="121"/>
      <c r="D660" s="121"/>
      <c r="E660" s="105"/>
      <c r="F660" s="121"/>
      <c r="G660" s="102"/>
      <c r="H660" s="102"/>
      <c r="I660" s="102"/>
      <c r="J660" s="102"/>
      <c r="K660" s="102"/>
      <c r="L660" s="102"/>
      <c r="M660" s="102"/>
      <c r="N660" s="102"/>
      <c r="O660" s="72"/>
      <c r="P660" s="78"/>
      <c r="Q660" s="78"/>
    </row>
    <row r="661" spans="2:17" s="96" customFormat="1">
      <c r="B661" s="76"/>
      <c r="C661" s="121"/>
      <c r="D661" s="121"/>
      <c r="E661" s="105"/>
      <c r="F661" s="121"/>
      <c r="G661" s="102"/>
      <c r="H661" s="102"/>
      <c r="I661" s="102"/>
      <c r="J661" s="102"/>
      <c r="K661" s="102"/>
      <c r="L661" s="102"/>
      <c r="M661" s="102"/>
      <c r="N661" s="102"/>
      <c r="O661" s="72"/>
      <c r="P661" s="78"/>
      <c r="Q661" s="78"/>
    </row>
    <row r="662" spans="2:17" s="96" customFormat="1">
      <c r="B662" s="76"/>
      <c r="C662" s="121"/>
      <c r="D662" s="121"/>
      <c r="E662" s="105"/>
      <c r="F662" s="121"/>
      <c r="G662" s="102"/>
      <c r="H662" s="102"/>
      <c r="I662" s="102"/>
      <c r="J662" s="102"/>
      <c r="K662" s="102"/>
      <c r="L662" s="102"/>
      <c r="M662" s="102"/>
      <c r="N662" s="102"/>
      <c r="O662" s="72"/>
      <c r="P662" s="78"/>
      <c r="Q662" s="78"/>
    </row>
    <row r="663" spans="2:17" s="96" customFormat="1">
      <c r="B663" s="76"/>
      <c r="C663" s="121"/>
      <c r="D663" s="121"/>
      <c r="E663" s="105"/>
      <c r="F663" s="121"/>
      <c r="G663" s="102"/>
      <c r="H663" s="102"/>
      <c r="I663" s="102"/>
      <c r="J663" s="102"/>
      <c r="K663" s="102"/>
      <c r="L663" s="102"/>
      <c r="M663" s="102"/>
      <c r="N663" s="102"/>
      <c r="O663" s="72"/>
      <c r="P663" s="78"/>
      <c r="Q663" s="78"/>
    </row>
    <row r="664" spans="2:17" s="96" customFormat="1">
      <c r="B664" s="76"/>
      <c r="C664" s="121"/>
      <c r="D664" s="121"/>
      <c r="E664" s="105"/>
      <c r="F664" s="121"/>
      <c r="G664" s="102"/>
      <c r="H664" s="102"/>
      <c r="I664" s="102"/>
      <c r="J664" s="102"/>
      <c r="K664" s="102"/>
      <c r="L664" s="102"/>
      <c r="M664" s="102"/>
      <c r="N664" s="102"/>
      <c r="O664" s="72"/>
      <c r="P664" s="78"/>
      <c r="Q664" s="78"/>
    </row>
    <row r="665" spans="2:17" s="96" customFormat="1">
      <c r="B665" s="76"/>
      <c r="C665" s="121"/>
      <c r="D665" s="121"/>
      <c r="E665" s="105"/>
      <c r="F665" s="121"/>
      <c r="G665" s="102"/>
      <c r="H665" s="102"/>
      <c r="I665" s="102"/>
      <c r="J665" s="102"/>
      <c r="K665" s="102"/>
      <c r="L665" s="102"/>
      <c r="M665" s="102"/>
      <c r="N665" s="102"/>
      <c r="O665" s="72"/>
      <c r="P665" s="78"/>
      <c r="Q665" s="78"/>
    </row>
    <row r="666" spans="2:17" s="96" customFormat="1">
      <c r="B666" s="76"/>
      <c r="C666" s="121"/>
      <c r="D666" s="121"/>
      <c r="E666" s="105"/>
      <c r="F666" s="121"/>
      <c r="G666" s="102"/>
      <c r="H666" s="102"/>
      <c r="I666" s="102"/>
      <c r="J666" s="102"/>
      <c r="K666" s="102"/>
      <c r="L666" s="102"/>
      <c r="M666" s="102"/>
      <c r="N666" s="102"/>
      <c r="O666" s="72"/>
      <c r="P666" s="78"/>
      <c r="Q666" s="78"/>
    </row>
    <row r="667" spans="2:17" s="96" customFormat="1">
      <c r="B667" s="76"/>
      <c r="C667" s="121"/>
      <c r="D667" s="121"/>
      <c r="E667" s="105"/>
      <c r="F667" s="121"/>
      <c r="G667" s="102"/>
      <c r="H667" s="102"/>
      <c r="I667" s="102"/>
      <c r="J667" s="102"/>
      <c r="K667" s="102"/>
      <c r="L667" s="102"/>
      <c r="M667" s="102"/>
      <c r="N667" s="102"/>
      <c r="O667" s="72"/>
      <c r="P667" s="78"/>
      <c r="Q667" s="78"/>
    </row>
    <row r="668" spans="2:17" s="96" customFormat="1">
      <c r="B668" s="76"/>
      <c r="C668" s="121"/>
      <c r="D668" s="121"/>
      <c r="E668" s="105"/>
      <c r="F668" s="121"/>
      <c r="G668" s="102"/>
      <c r="H668" s="102"/>
      <c r="I668" s="102"/>
      <c r="J668" s="102"/>
      <c r="K668" s="102"/>
      <c r="L668" s="102"/>
      <c r="M668" s="102"/>
      <c r="N668" s="102"/>
      <c r="O668" s="72"/>
      <c r="P668" s="78"/>
      <c r="Q668" s="78"/>
    </row>
    <row r="669" spans="2:17" s="96" customFormat="1">
      <c r="B669" s="76"/>
      <c r="C669" s="121"/>
      <c r="D669" s="121"/>
      <c r="E669" s="105"/>
      <c r="F669" s="121"/>
      <c r="G669" s="102"/>
      <c r="H669" s="102"/>
      <c r="I669" s="102"/>
      <c r="J669" s="102"/>
      <c r="K669" s="102"/>
      <c r="L669" s="102"/>
      <c r="M669" s="102"/>
      <c r="N669" s="102"/>
      <c r="O669" s="72"/>
      <c r="P669" s="78"/>
      <c r="Q669" s="78"/>
    </row>
    <row r="670" spans="2:17" s="96" customFormat="1">
      <c r="B670" s="76"/>
      <c r="C670" s="121"/>
      <c r="D670" s="121"/>
      <c r="E670" s="105"/>
      <c r="F670" s="121"/>
      <c r="G670" s="102"/>
      <c r="H670" s="102"/>
      <c r="I670" s="102"/>
      <c r="J670" s="102"/>
      <c r="K670" s="102"/>
      <c r="L670" s="102"/>
      <c r="M670" s="102"/>
      <c r="N670" s="102"/>
      <c r="O670" s="72"/>
      <c r="P670" s="78"/>
      <c r="Q670" s="78"/>
    </row>
    <row r="671" spans="2:17" s="96" customFormat="1">
      <c r="B671" s="76"/>
      <c r="C671" s="121"/>
      <c r="D671" s="121"/>
      <c r="E671" s="105"/>
      <c r="F671" s="121"/>
      <c r="G671" s="102"/>
      <c r="H671" s="102"/>
      <c r="I671" s="102"/>
      <c r="J671" s="102"/>
      <c r="K671" s="102"/>
      <c r="L671" s="102"/>
      <c r="M671" s="102"/>
      <c r="N671" s="102"/>
      <c r="O671" s="72"/>
      <c r="P671" s="78"/>
      <c r="Q671" s="78"/>
    </row>
    <row r="672" spans="2:17" s="96" customFormat="1">
      <c r="B672" s="76"/>
      <c r="C672" s="121"/>
      <c r="D672" s="121"/>
      <c r="E672" s="105"/>
      <c r="F672" s="121"/>
      <c r="G672" s="102"/>
      <c r="H672" s="102"/>
      <c r="I672" s="102"/>
      <c r="J672" s="102"/>
      <c r="K672" s="102"/>
      <c r="L672" s="102"/>
      <c r="M672" s="102"/>
      <c r="N672" s="102"/>
      <c r="O672" s="72"/>
      <c r="P672" s="78"/>
      <c r="Q672" s="78"/>
    </row>
    <row r="673" spans="2:17" s="96" customFormat="1">
      <c r="B673" s="76"/>
      <c r="C673" s="121"/>
      <c r="D673" s="121"/>
      <c r="E673" s="105"/>
      <c r="F673" s="121"/>
      <c r="G673" s="102"/>
      <c r="H673" s="102"/>
      <c r="I673" s="102"/>
      <c r="J673" s="102"/>
      <c r="K673" s="102"/>
      <c r="L673" s="102"/>
      <c r="M673" s="102"/>
      <c r="N673" s="102"/>
      <c r="O673" s="72"/>
      <c r="P673" s="78"/>
      <c r="Q673" s="78"/>
    </row>
    <row r="674" spans="2:17" s="96" customFormat="1">
      <c r="B674" s="76"/>
      <c r="C674" s="121"/>
      <c r="D674" s="121"/>
      <c r="E674" s="105"/>
      <c r="F674" s="121"/>
      <c r="G674" s="102"/>
      <c r="H674" s="102"/>
      <c r="I674" s="102"/>
      <c r="J674" s="102"/>
      <c r="K674" s="102"/>
      <c r="L674" s="102"/>
      <c r="M674" s="102"/>
      <c r="N674" s="102"/>
      <c r="O674" s="72"/>
      <c r="P674" s="78"/>
      <c r="Q674" s="78"/>
    </row>
    <row r="675" spans="2:17" s="96" customFormat="1">
      <c r="B675" s="76"/>
      <c r="C675" s="121"/>
      <c r="D675" s="121"/>
      <c r="E675" s="105"/>
      <c r="F675" s="121"/>
      <c r="G675" s="102"/>
      <c r="H675" s="102"/>
      <c r="I675" s="102"/>
      <c r="J675" s="102"/>
      <c r="K675" s="102"/>
      <c r="L675" s="102"/>
      <c r="M675" s="102"/>
      <c r="N675" s="102"/>
      <c r="O675" s="72"/>
      <c r="P675" s="78"/>
      <c r="Q675" s="78"/>
    </row>
    <row r="676" spans="2:17" s="96" customFormat="1">
      <c r="B676" s="76"/>
      <c r="C676" s="121"/>
      <c r="D676" s="121"/>
      <c r="E676" s="105"/>
      <c r="F676" s="121"/>
      <c r="G676" s="102"/>
      <c r="H676" s="102"/>
      <c r="I676" s="102"/>
      <c r="J676" s="102"/>
      <c r="K676" s="102"/>
      <c r="L676" s="102"/>
      <c r="M676" s="102"/>
      <c r="N676" s="102"/>
      <c r="O676" s="72"/>
      <c r="P676" s="78"/>
      <c r="Q676" s="78"/>
    </row>
    <row r="677" spans="2:17" s="96" customFormat="1">
      <c r="B677" s="76"/>
      <c r="C677" s="121"/>
      <c r="D677" s="121"/>
      <c r="E677" s="105"/>
      <c r="F677" s="121"/>
      <c r="G677" s="102"/>
      <c r="H677" s="102"/>
      <c r="I677" s="102"/>
      <c r="J677" s="102"/>
      <c r="K677" s="102"/>
      <c r="L677" s="102"/>
      <c r="M677" s="102"/>
      <c r="N677" s="102"/>
      <c r="O677" s="72"/>
      <c r="P677" s="78"/>
      <c r="Q677" s="78"/>
    </row>
    <row r="678" spans="2:17" s="96" customFormat="1">
      <c r="B678" s="76"/>
      <c r="C678" s="121"/>
      <c r="D678" s="121"/>
      <c r="E678" s="105"/>
      <c r="F678" s="121"/>
      <c r="G678" s="102"/>
      <c r="H678" s="102"/>
      <c r="I678" s="102"/>
      <c r="J678" s="102"/>
      <c r="K678" s="102"/>
      <c r="L678" s="102"/>
      <c r="M678" s="102"/>
      <c r="N678" s="102"/>
      <c r="O678" s="72"/>
      <c r="P678" s="78"/>
      <c r="Q678" s="78"/>
    </row>
    <row r="679" spans="2:17" s="96" customFormat="1">
      <c r="B679" s="76"/>
      <c r="C679" s="121"/>
      <c r="D679" s="121"/>
      <c r="E679" s="105"/>
      <c r="F679" s="121"/>
      <c r="G679" s="102"/>
      <c r="H679" s="102"/>
      <c r="I679" s="102"/>
      <c r="J679" s="102"/>
      <c r="K679" s="102"/>
      <c r="L679" s="102"/>
      <c r="M679" s="102"/>
      <c r="N679" s="102"/>
      <c r="O679" s="72"/>
      <c r="P679" s="78"/>
      <c r="Q679" s="78"/>
    </row>
    <row r="680" spans="2:17" s="96" customFormat="1">
      <c r="B680" s="76"/>
      <c r="C680" s="121"/>
      <c r="D680" s="121"/>
      <c r="E680" s="105"/>
      <c r="F680" s="121"/>
      <c r="G680" s="102"/>
      <c r="H680" s="102"/>
      <c r="I680" s="102"/>
      <c r="J680" s="102"/>
      <c r="K680" s="102"/>
      <c r="L680" s="102"/>
      <c r="M680" s="102"/>
      <c r="N680" s="102"/>
      <c r="O680" s="72"/>
      <c r="P680" s="78"/>
      <c r="Q680" s="78"/>
    </row>
    <row r="681" spans="2:17" s="96" customFormat="1">
      <c r="B681" s="76"/>
      <c r="C681" s="121"/>
      <c r="D681" s="121"/>
      <c r="E681" s="105"/>
      <c r="F681" s="121"/>
      <c r="G681" s="102"/>
      <c r="H681" s="102"/>
      <c r="I681" s="102"/>
      <c r="J681" s="102"/>
      <c r="K681" s="102"/>
      <c r="L681" s="102"/>
      <c r="M681" s="102"/>
      <c r="N681" s="102"/>
      <c r="O681" s="72"/>
      <c r="P681" s="78"/>
      <c r="Q681" s="78"/>
    </row>
    <row r="682" spans="2:17" s="96" customFormat="1">
      <c r="B682" s="76"/>
      <c r="C682" s="121"/>
      <c r="D682" s="121"/>
      <c r="E682" s="105"/>
      <c r="F682" s="121"/>
      <c r="G682" s="102"/>
      <c r="H682" s="102"/>
      <c r="I682" s="102"/>
      <c r="J682" s="102"/>
      <c r="K682" s="102"/>
      <c r="L682" s="102"/>
      <c r="M682" s="102"/>
      <c r="N682" s="102"/>
      <c r="O682" s="72"/>
      <c r="P682" s="78"/>
      <c r="Q682" s="78"/>
    </row>
    <row r="683" spans="2:17" s="96" customFormat="1">
      <c r="B683" s="76"/>
      <c r="C683" s="121"/>
      <c r="D683" s="121"/>
      <c r="E683" s="105"/>
      <c r="F683" s="121"/>
      <c r="G683" s="102"/>
      <c r="H683" s="102"/>
      <c r="I683" s="102"/>
      <c r="J683" s="102"/>
      <c r="K683" s="102"/>
      <c r="L683" s="102"/>
      <c r="M683" s="102"/>
      <c r="N683" s="102"/>
      <c r="O683" s="72"/>
      <c r="P683" s="78"/>
      <c r="Q683" s="78"/>
    </row>
    <row r="684" spans="2:17" s="96" customFormat="1">
      <c r="B684" s="76"/>
      <c r="C684" s="121"/>
      <c r="D684" s="121"/>
      <c r="E684" s="105"/>
      <c r="F684" s="121"/>
      <c r="G684" s="102"/>
      <c r="H684" s="102"/>
      <c r="I684" s="102"/>
      <c r="J684" s="102"/>
      <c r="K684" s="102"/>
      <c r="L684" s="102"/>
      <c r="M684" s="102"/>
      <c r="N684" s="102"/>
      <c r="O684" s="72"/>
      <c r="P684" s="78"/>
      <c r="Q684" s="78"/>
    </row>
    <row r="685" spans="2:17" s="96" customFormat="1">
      <c r="B685" s="76"/>
      <c r="C685" s="121"/>
      <c r="D685" s="121"/>
      <c r="E685" s="105"/>
      <c r="F685" s="121"/>
      <c r="G685" s="102"/>
      <c r="H685" s="102"/>
      <c r="I685" s="102"/>
      <c r="J685" s="102"/>
      <c r="K685" s="102"/>
      <c r="L685" s="102"/>
      <c r="M685" s="102"/>
      <c r="N685" s="102"/>
      <c r="O685" s="72"/>
      <c r="P685" s="78"/>
      <c r="Q685" s="78"/>
    </row>
    <row r="686" spans="2:17" s="96" customFormat="1">
      <c r="B686" s="76"/>
      <c r="C686" s="121"/>
      <c r="D686" s="121"/>
      <c r="E686" s="105"/>
      <c r="F686" s="121"/>
      <c r="G686" s="102"/>
      <c r="H686" s="102"/>
      <c r="I686" s="102"/>
      <c r="J686" s="102"/>
      <c r="K686" s="102"/>
      <c r="L686" s="102"/>
      <c r="M686" s="102"/>
      <c r="N686" s="102"/>
      <c r="O686" s="72"/>
      <c r="P686" s="78"/>
      <c r="Q686" s="78"/>
    </row>
    <row r="687" spans="2:17" s="96" customFormat="1">
      <c r="B687" s="76"/>
      <c r="C687" s="121"/>
      <c r="D687" s="121"/>
      <c r="E687" s="105"/>
      <c r="F687" s="121"/>
      <c r="G687" s="102"/>
      <c r="H687" s="102"/>
      <c r="I687" s="102"/>
      <c r="J687" s="102"/>
      <c r="K687" s="102"/>
      <c r="L687" s="102"/>
      <c r="M687" s="102"/>
      <c r="N687" s="102"/>
      <c r="O687" s="72"/>
      <c r="P687" s="78"/>
      <c r="Q687" s="78"/>
    </row>
    <row r="688" spans="2:17" s="96" customFormat="1">
      <c r="B688" s="76"/>
      <c r="C688" s="121"/>
      <c r="D688" s="121"/>
      <c r="E688" s="105"/>
      <c r="F688" s="121"/>
      <c r="G688" s="102"/>
      <c r="H688" s="102"/>
      <c r="I688" s="102"/>
      <c r="J688" s="102"/>
      <c r="K688" s="102"/>
      <c r="L688" s="102"/>
      <c r="M688" s="102"/>
      <c r="N688" s="102"/>
      <c r="O688" s="72"/>
      <c r="P688" s="78"/>
      <c r="Q688" s="78"/>
    </row>
    <row r="689" spans="2:17" s="96" customFormat="1">
      <c r="B689" s="76"/>
      <c r="C689" s="121"/>
      <c r="D689" s="121"/>
      <c r="E689" s="105"/>
      <c r="F689" s="121"/>
      <c r="G689" s="102"/>
      <c r="H689" s="102"/>
      <c r="I689" s="102"/>
      <c r="J689" s="102"/>
      <c r="K689" s="102"/>
      <c r="L689" s="102"/>
      <c r="M689" s="102"/>
      <c r="N689" s="102"/>
      <c r="O689" s="72"/>
      <c r="P689" s="78"/>
      <c r="Q689" s="78"/>
    </row>
    <row r="690" spans="2:17" s="96" customFormat="1">
      <c r="B690" s="76"/>
      <c r="C690" s="121"/>
      <c r="D690" s="121"/>
      <c r="E690" s="105"/>
      <c r="F690" s="121"/>
      <c r="G690" s="102"/>
      <c r="H690" s="102"/>
      <c r="I690" s="102"/>
      <c r="J690" s="102"/>
      <c r="K690" s="102"/>
      <c r="L690" s="102"/>
      <c r="M690" s="102"/>
      <c r="N690" s="102"/>
      <c r="O690" s="72"/>
      <c r="P690" s="78"/>
      <c r="Q690" s="78"/>
    </row>
    <row r="691" spans="2:17" s="96" customFormat="1">
      <c r="B691" s="76"/>
      <c r="C691" s="121"/>
      <c r="D691" s="121"/>
      <c r="E691" s="105"/>
      <c r="F691" s="121"/>
      <c r="G691" s="102"/>
      <c r="H691" s="102"/>
      <c r="I691" s="102"/>
      <c r="J691" s="102"/>
      <c r="K691" s="102"/>
      <c r="L691" s="102"/>
      <c r="M691" s="102"/>
      <c r="N691" s="102"/>
      <c r="O691" s="72"/>
      <c r="P691" s="78"/>
      <c r="Q691" s="78"/>
    </row>
    <row r="692" spans="2:17" s="96" customFormat="1">
      <c r="B692" s="76"/>
      <c r="C692" s="121"/>
      <c r="D692" s="121"/>
      <c r="E692" s="105"/>
      <c r="F692" s="121"/>
      <c r="G692" s="102"/>
      <c r="H692" s="102"/>
      <c r="I692" s="102"/>
      <c r="J692" s="102"/>
      <c r="K692" s="102"/>
      <c r="L692" s="102"/>
      <c r="M692" s="102"/>
      <c r="N692" s="102"/>
      <c r="O692" s="72"/>
      <c r="P692" s="78"/>
      <c r="Q692" s="78"/>
    </row>
    <row r="693" spans="2:17" s="96" customFormat="1">
      <c r="B693" s="76"/>
      <c r="C693" s="121"/>
      <c r="D693" s="121"/>
      <c r="E693" s="105"/>
      <c r="F693" s="121"/>
      <c r="G693" s="102"/>
      <c r="H693" s="102"/>
      <c r="I693" s="102"/>
      <c r="J693" s="102"/>
      <c r="K693" s="102"/>
      <c r="L693" s="102"/>
      <c r="M693" s="102"/>
      <c r="N693" s="102"/>
      <c r="O693" s="72"/>
      <c r="P693" s="78"/>
      <c r="Q693" s="78"/>
    </row>
    <row r="694" spans="2:17" s="96" customFormat="1">
      <c r="B694" s="76"/>
      <c r="C694" s="121"/>
      <c r="D694" s="121"/>
      <c r="E694" s="105"/>
      <c r="F694" s="121"/>
      <c r="G694" s="102"/>
      <c r="H694" s="102"/>
      <c r="I694" s="102"/>
      <c r="J694" s="102"/>
      <c r="K694" s="102"/>
      <c r="L694" s="102"/>
      <c r="M694" s="102"/>
      <c r="N694" s="102"/>
      <c r="O694" s="72"/>
      <c r="P694" s="78"/>
      <c r="Q694" s="78"/>
    </row>
    <row r="695" spans="2:17" s="96" customFormat="1">
      <c r="B695" s="76"/>
      <c r="C695" s="121"/>
      <c r="D695" s="121"/>
      <c r="E695" s="105"/>
      <c r="F695" s="121"/>
      <c r="G695" s="102"/>
      <c r="H695" s="102"/>
      <c r="I695" s="102"/>
      <c r="J695" s="102"/>
      <c r="K695" s="102"/>
      <c r="L695" s="102"/>
      <c r="M695" s="102"/>
      <c r="N695" s="102"/>
      <c r="O695" s="72"/>
      <c r="P695" s="78"/>
      <c r="Q695" s="78"/>
    </row>
    <row r="696" spans="2:17" s="96" customFormat="1">
      <c r="B696" s="76"/>
      <c r="C696" s="121"/>
      <c r="D696" s="121"/>
      <c r="E696" s="105"/>
      <c r="F696" s="121"/>
      <c r="G696" s="102"/>
      <c r="H696" s="102"/>
      <c r="I696" s="102"/>
      <c r="J696" s="102"/>
      <c r="K696" s="102"/>
      <c r="L696" s="102"/>
      <c r="M696" s="102"/>
      <c r="N696" s="102"/>
      <c r="O696" s="72"/>
      <c r="P696" s="78"/>
      <c r="Q696" s="78"/>
    </row>
    <row r="697" spans="2:17" s="96" customFormat="1">
      <c r="B697" s="76"/>
      <c r="C697" s="121"/>
      <c r="D697" s="121"/>
      <c r="E697" s="105"/>
      <c r="F697" s="121"/>
      <c r="G697" s="102"/>
      <c r="H697" s="102"/>
      <c r="I697" s="102"/>
      <c r="J697" s="102"/>
      <c r="K697" s="102"/>
      <c r="L697" s="102"/>
      <c r="M697" s="102"/>
      <c r="N697" s="102"/>
      <c r="O697" s="72"/>
      <c r="P697" s="78"/>
      <c r="Q697" s="78"/>
    </row>
    <row r="698" spans="2:17" s="96" customFormat="1">
      <c r="B698" s="76"/>
      <c r="C698" s="121"/>
      <c r="D698" s="121"/>
      <c r="E698" s="105"/>
      <c r="F698" s="121"/>
      <c r="G698" s="102"/>
      <c r="H698" s="102"/>
      <c r="I698" s="102"/>
      <c r="J698" s="102"/>
      <c r="K698" s="102"/>
      <c r="L698" s="102"/>
      <c r="M698" s="102"/>
      <c r="N698" s="102"/>
      <c r="O698" s="72"/>
      <c r="P698" s="78"/>
      <c r="Q698" s="78"/>
    </row>
    <row r="699" spans="2:17" s="96" customFormat="1">
      <c r="B699" s="76"/>
      <c r="C699" s="121"/>
      <c r="D699" s="121"/>
      <c r="E699" s="105"/>
      <c r="F699" s="121"/>
      <c r="G699" s="102"/>
      <c r="H699" s="102"/>
      <c r="I699" s="102"/>
      <c r="J699" s="102"/>
      <c r="K699" s="102"/>
      <c r="L699" s="102"/>
      <c r="M699" s="102"/>
      <c r="N699" s="102"/>
      <c r="O699" s="72"/>
      <c r="P699" s="78"/>
      <c r="Q699" s="78"/>
    </row>
    <row r="700" spans="2:17" s="96" customFormat="1">
      <c r="B700" s="76"/>
      <c r="C700" s="121"/>
      <c r="D700" s="121"/>
      <c r="E700" s="105"/>
      <c r="F700" s="121"/>
      <c r="G700" s="102"/>
      <c r="H700" s="102"/>
      <c r="I700" s="102"/>
      <c r="J700" s="102"/>
      <c r="K700" s="102"/>
      <c r="L700" s="102"/>
      <c r="M700" s="102"/>
      <c r="N700" s="102"/>
      <c r="O700" s="72"/>
      <c r="P700" s="78"/>
      <c r="Q700" s="78"/>
    </row>
    <row r="701" spans="2:17" s="96" customFormat="1">
      <c r="B701" s="76"/>
      <c r="C701" s="121"/>
      <c r="D701" s="121"/>
      <c r="E701" s="105"/>
      <c r="F701" s="121"/>
      <c r="G701" s="102"/>
      <c r="H701" s="102"/>
      <c r="I701" s="102"/>
      <c r="J701" s="102"/>
      <c r="K701" s="102"/>
      <c r="L701" s="102"/>
      <c r="M701" s="102"/>
      <c r="N701" s="102"/>
      <c r="O701" s="72"/>
      <c r="P701" s="78"/>
      <c r="Q701" s="78"/>
    </row>
    <row r="702" spans="2:17" s="96" customFormat="1">
      <c r="B702" s="76"/>
      <c r="C702" s="121"/>
      <c r="D702" s="121"/>
      <c r="E702" s="105"/>
      <c r="F702" s="121"/>
      <c r="G702" s="102"/>
      <c r="H702" s="102"/>
      <c r="I702" s="102"/>
      <c r="J702" s="102"/>
      <c r="K702" s="102"/>
      <c r="L702" s="102"/>
      <c r="M702" s="102"/>
      <c r="N702" s="102"/>
      <c r="O702" s="72"/>
      <c r="P702" s="78"/>
      <c r="Q702" s="78"/>
    </row>
    <row r="703" spans="2:17" s="96" customFormat="1">
      <c r="B703" s="76"/>
      <c r="C703" s="121"/>
      <c r="D703" s="121"/>
      <c r="E703" s="105"/>
      <c r="F703" s="121"/>
      <c r="G703" s="102"/>
      <c r="H703" s="102"/>
      <c r="I703" s="102"/>
      <c r="J703" s="102"/>
      <c r="K703" s="102"/>
      <c r="L703" s="102"/>
      <c r="M703" s="102"/>
      <c r="N703" s="102"/>
      <c r="O703" s="72"/>
      <c r="P703" s="78"/>
      <c r="Q703" s="78"/>
    </row>
    <row r="704" spans="2:17" s="96" customFormat="1">
      <c r="B704" s="76"/>
      <c r="C704" s="121"/>
      <c r="D704" s="121"/>
      <c r="E704" s="105"/>
      <c r="F704" s="121"/>
      <c r="G704" s="102"/>
      <c r="H704" s="102"/>
      <c r="I704" s="102"/>
      <c r="J704" s="102"/>
      <c r="K704" s="102"/>
      <c r="L704" s="102"/>
      <c r="M704" s="102"/>
      <c r="N704" s="102"/>
      <c r="O704" s="72"/>
      <c r="P704" s="78"/>
      <c r="Q704" s="78"/>
    </row>
    <row r="705" spans="2:17" s="96" customFormat="1">
      <c r="B705" s="76"/>
      <c r="C705" s="121"/>
      <c r="D705" s="121"/>
      <c r="E705" s="105"/>
      <c r="F705" s="121"/>
      <c r="G705" s="102"/>
      <c r="H705" s="102"/>
      <c r="I705" s="102"/>
      <c r="J705" s="102"/>
      <c r="K705" s="102"/>
      <c r="L705" s="102"/>
      <c r="M705" s="102"/>
      <c r="N705" s="102"/>
      <c r="O705" s="72"/>
      <c r="P705" s="78"/>
      <c r="Q705" s="78"/>
    </row>
    <row r="706" spans="2:17" s="96" customFormat="1">
      <c r="B706" s="76"/>
      <c r="C706" s="121"/>
      <c r="D706" s="121"/>
      <c r="E706" s="105"/>
      <c r="F706" s="121"/>
      <c r="G706" s="102"/>
      <c r="H706" s="102"/>
      <c r="I706" s="102"/>
      <c r="J706" s="102"/>
      <c r="K706" s="102"/>
      <c r="L706" s="102"/>
      <c r="M706" s="102"/>
      <c r="N706" s="102"/>
      <c r="O706" s="72"/>
      <c r="P706" s="78"/>
      <c r="Q706" s="78"/>
    </row>
    <row r="707" spans="2:17" s="96" customFormat="1">
      <c r="B707" s="76"/>
      <c r="C707" s="121"/>
      <c r="D707" s="121"/>
      <c r="E707" s="105"/>
      <c r="F707" s="121"/>
      <c r="G707" s="102"/>
      <c r="H707" s="102"/>
      <c r="I707" s="102"/>
      <c r="J707" s="102"/>
      <c r="K707" s="102"/>
      <c r="L707" s="102"/>
      <c r="M707" s="102"/>
      <c r="N707" s="102"/>
      <c r="O707" s="72"/>
      <c r="P707" s="78"/>
      <c r="Q707" s="78"/>
    </row>
    <row r="708" spans="2:17" s="96" customFormat="1">
      <c r="B708" s="76"/>
      <c r="C708" s="121"/>
      <c r="D708" s="121"/>
      <c r="E708" s="105"/>
      <c r="F708" s="121"/>
      <c r="G708" s="102"/>
      <c r="H708" s="102"/>
      <c r="I708" s="102"/>
      <c r="J708" s="102"/>
      <c r="K708" s="102"/>
      <c r="L708" s="102"/>
      <c r="M708" s="102"/>
      <c r="N708" s="102"/>
      <c r="O708" s="72"/>
      <c r="P708" s="78"/>
      <c r="Q708" s="78"/>
    </row>
    <row r="709" spans="2:17" s="96" customFormat="1">
      <c r="B709" s="76"/>
      <c r="C709" s="121"/>
      <c r="D709" s="121"/>
      <c r="E709" s="105"/>
      <c r="F709" s="121"/>
      <c r="G709" s="102"/>
      <c r="H709" s="102"/>
      <c r="I709" s="102"/>
      <c r="J709" s="102"/>
      <c r="K709" s="102"/>
      <c r="L709" s="102"/>
      <c r="M709" s="102"/>
      <c r="N709" s="102"/>
      <c r="O709" s="72"/>
      <c r="P709" s="78"/>
      <c r="Q709" s="78"/>
    </row>
    <row r="710" spans="2:17" s="96" customFormat="1">
      <c r="B710" s="76"/>
      <c r="C710" s="121"/>
      <c r="D710" s="121"/>
      <c r="E710" s="105"/>
      <c r="F710" s="121"/>
      <c r="G710" s="102"/>
      <c r="H710" s="102"/>
      <c r="I710" s="102"/>
      <c r="J710" s="102"/>
      <c r="K710" s="102"/>
      <c r="L710" s="102"/>
      <c r="M710" s="102"/>
      <c r="N710" s="102"/>
      <c r="O710" s="72"/>
      <c r="P710" s="78"/>
      <c r="Q710" s="78"/>
    </row>
    <row r="711" spans="2:17" s="96" customFormat="1">
      <c r="B711" s="76"/>
      <c r="C711" s="121"/>
      <c r="D711" s="121"/>
      <c r="E711" s="105"/>
      <c r="F711" s="121"/>
      <c r="G711" s="102"/>
      <c r="H711" s="102"/>
      <c r="I711" s="102"/>
      <c r="J711" s="102"/>
      <c r="K711" s="102"/>
      <c r="L711" s="102"/>
      <c r="M711" s="102"/>
      <c r="N711" s="102"/>
      <c r="O711" s="72"/>
      <c r="P711" s="78"/>
      <c r="Q711" s="78"/>
    </row>
    <row r="712" spans="2:17" s="96" customFormat="1">
      <c r="B712" s="76"/>
      <c r="C712" s="121"/>
      <c r="D712" s="121"/>
      <c r="E712" s="105"/>
      <c r="F712" s="121"/>
      <c r="G712" s="102"/>
      <c r="H712" s="102"/>
      <c r="I712" s="102"/>
      <c r="J712" s="102"/>
      <c r="K712" s="102"/>
      <c r="L712" s="102"/>
      <c r="M712" s="102"/>
      <c r="N712" s="102"/>
      <c r="O712" s="72"/>
      <c r="P712" s="78"/>
      <c r="Q712" s="78"/>
    </row>
    <row r="713" spans="2:17" s="96" customFormat="1">
      <c r="B713" s="76"/>
      <c r="C713" s="121"/>
      <c r="D713" s="121"/>
      <c r="E713" s="105"/>
      <c r="F713" s="121"/>
      <c r="G713" s="102"/>
      <c r="H713" s="102"/>
      <c r="I713" s="102"/>
      <c r="J713" s="102"/>
      <c r="K713" s="102"/>
      <c r="L713" s="102"/>
      <c r="M713" s="102"/>
      <c r="N713" s="102"/>
      <c r="O713" s="72"/>
      <c r="P713" s="78"/>
      <c r="Q713" s="78"/>
    </row>
    <row r="714" spans="2:17" s="96" customFormat="1">
      <c r="B714" s="76"/>
      <c r="C714" s="121"/>
      <c r="D714" s="121"/>
      <c r="E714" s="105"/>
      <c r="F714" s="121"/>
      <c r="G714" s="102"/>
      <c r="H714" s="102"/>
      <c r="I714" s="102"/>
      <c r="J714" s="102"/>
      <c r="K714" s="102"/>
      <c r="L714" s="102"/>
      <c r="M714" s="102"/>
      <c r="N714" s="102"/>
      <c r="O714" s="72"/>
      <c r="P714" s="78"/>
      <c r="Q714" s="78"/>
    </row>
    <row r="715" spans="2:17" s="96" customFormat="1">
      <c r="B715" s="76"/>
      <c r="C715" s="121"/>
      <c r="D715" s="121"/>
      <c r="E715" s="105"/>
      <c r="F715" s="121"/>
      <c r="G715" s="102"/>
      <c r="H715" s="102"/>
      <c r="I715" s="102"/>
      <c r="J715" s="102"/>
      <c r="K715" s="102"/>
      <c r="L715" s="102"/>
      <c r="M715" s="102"/>
      <c r="N715" s="102"/>
      <c r="O715" s="72"/>
      <c r="P715" s="78"/>
      <c r="Q715" s="78"/>
    </row>
    <row r="716" spans="2:17" s="96" customFormat="1">
      <c r="B716" s="76"/>
      <c r="C716" s="121"/>
      <c r="D716" s="121"/>
      <c r="E716" s="105"/>
      <c r="F716" s="121"/>
      <c r="G716" s="102"/>
      <c r="H716" s="102"/>
      <c r="I716" s="102"/>
      <c r="J716" s="102"/>
      <c r="K716" s="102"/>
      <c r="L716" s="102"/>
      <c r="M716" s="102"/>
      <c r="N716" s="102"/>
      <c r="O716" s="72"/>
      <c r="P716" s="78"/>
      <c r="Q716" s="78"/>
    </row>
    <row r="717" spans="2:17" s="96" customFormat="1">
      <c r="B717" s="76"/>
      <c r="C717" s="121"/>
      <c r="D717" s="121"/>
      <c r="E717" s="105"/>
      <c r="F717" s="121"/>
      <c r="G717" s="102"/>
      <c r="H717" s="102"/>
      <c r="I717" s="102"/>
      <c r="J717" s="102"/>
      <c r="K717" s="102"/>
      <c r="L717" s="102"/>
      <c r="M717" s="102"/>
      <c r="N717" s="102"/>
      <c r="O717" s="72"/>
      <c r="P717" s="78"/>
      <c r="Q717" s="78"/>
    </row>
    <row r="718" spans="2:17" s="96" customFormat="1">
      <c r="B718" s="76"/>
      <c r="C718" s="121"/>
      <c r="D718" s="121"/>
      <c r="E718" s="105"/>
      <c r="F718" s="121"/>
      <c r="G718" s="102"/>
      <c r="H718" s="102"/>
      <c r="I718" s="102"/>
      <c r="J718" s="102"/>
      <c r="K718" s="102"/>
      <c r="L718" s="102"/>
      <c r="M718" s="102"/>
      <c r="N718" s="102"/>
      <c r="O718" s="72"/>
      <c r="P718" s="78"/>
      <c r="Q718" s="78"/>
    </row>
    <row r="719" spans="2:17" s="96" customFormat="1">
      <c r="B719" s="76"/>
      <c r="C719" s="121"/>
      <c r="D719" s="121"/>
      <c r="E719" s="105"/>
      <c r="F719" s="121"/>
      <c r="G719" s="102"/>
      <c r="H719" s="102"/>
      <c r="I719" s="102"/>
      <c r="J719" s="102"/>
      <c r="K719" s="102"/>
      <c r="L719" s="102"/>
      <c r="M719" s="102"/>
      <c r="N719" s="102"/>
      <c r="O719" s="72"/>
      <c r="P719" s="78"/>
      <c r="Q719" s="78"/>
    </row>
    <row r="720" spans="2:17" s="96" customFormat="1">
      <c r="B720" s="76"/>
      <c r="C720" s="121"/>
      <c r="D720" s="121"/>
      <c r="E720" s="105"/>
      <c r="F720" s="121"/>
      <c r="G720" s="102"/>
      <c r="H720" s="102"/>
      <c r="I720" s="102"/>
      <c r="J720" s="102"/>
      <c r="K720" s="102"/>
      <c r="L720" s="102"/>
      <c r="M720" s="102"/>
      <c r="N720" s="102"/>
      <c r="O720" s="72"/>
      <c r="P720" s="78"/>
      <c r="Q720" s="78"/>
    </row>
    <row r="721" spans="2:17" s="96" customFormat="1">
      <c r="B721" s="76"/>
      <c r="C721" s="121"/>
      <c r="D721" s="121"/>
      <c r="E721" s="105"/>
      <c r="F721" s="121"/>
      <c r="G721" s="102"/>
      <c r="H721" s="102"/>
      <c r="I721" s="102"/>
      <c r="J721" s="102"/>
      <c r="K721" s="102"/>
      <c r="L721" s="102"/>
      <c r="M721" s="102"/>
      <c r="N721" s="102"/>
      <c r="O721" s="72"/>
      <c r="P721" s="78"/>
      <c r="Q721" s="78"/>
    </row>
    <row r="722" spans="2:17" s="96" customFormat="1">
      <c r="B722" s="76"/>
      <c r="C722" s="121"/>
      <c r="D722" s="121"/>
      <c r="E722" s="105"/>
      <c r="F722" s="121"/>
      <c r="G722" s="102"/>
      <c r="H722" s="102"/>
      <c r="I722" s="102"/>
      <c r="J722" s="102"/>
      <c r="K722" s="102"/>
      <c r="L722" s="102"/>
      <c r="M722" s="102"/>
      <c r="N722" s="102"/>
      <c r="O722" s="72"/>
      <c r="P722" s="78"/>
      <c r="Q722" s="78"/>
    </row>
    <row r="723" spans="2:17" s="96" customFormat="1">
      <c r="B723" s="76"/>
      <c r="C723" s="121"/>
      <c r="D723" s="121"/>
      <c r="E723" s="105"/>
      <c r="F723" s="121"/>
      <c r="G723" s="102"/>
      <c r="H723" s="102"/>
      <c r="I723" s="102"/>
      <c r="J723" s="102"/>
      <c r="K723" s="102"/>
      <c r="L723" s="102"/>
      <c r="M723" s="102"/>
      <c r="N723" s="102"/>
      <c r="O723" s="72"/>
      <c r="P723" s="78"/>
      <c r="Q723" s="78"/>
    </row>
    <row r="724" spans="2:17" s="96" customFormat="1">
      <c r="B724" s="76"/>
      <c r="C724" s="121"/>
      <c r="D724" s="121"/>
      <c r="E724" s="105"/>
      <c r="F724" s="121"/>
      <c r="G724" s="102"/>
      <c r="H724" s="102"/>
      <c r="I724" s="102"/>
      <c r="J724" s="102"/>
      <c r="K724" s="102"/>
      <c r="L724" s="102"/>
      <c r="M724" s="102"/>
      <c r="N724" s="102"/>
      <c r="O724" s="72"/>
      <c r="P724" s="78"/>
      <c r="Q724" s="78"/>
    </row>
    <row r="725" spans="2:17" s="96" customFormat="1">
      <c r="B725" s="76"/>
      <c r="C725" s="121"/>
      <c r="D725" s="121"/>
      <c r="E725" s="105"/>
      <c r="F725" s="121"/>
      <c r="G725" s="102"/>
      <c r="H725" s="102"/>
      <c r="I725" s="102"/>
      <c r="J725" s="102"/>
      <c r="K725" s="102"/>
      <c r="L725" s="102"/>
      <c r="M725" s="102"/>
      <c r="N725" s="102"/>
      <c r="O725" s="72"/>
      <c r="P725" s="78"/>
      <c r="Q725" s="78"/>
    </row>
    <row r="726" spans="2:17" s="96" customFormat="1">
      <c r="B726" s="76"/>
      <c r="C726" s="121"/>
      <c r="D726" s="121"/>
      <c r="E726" s="105"/>
      <c r="F726" s="121"/>
      <c r="G726" s="102"/>
      <c r="H726" s="102"/>
      <c r="I726" s="102"/>
      <c r="J726" s="102"/>
      <c r="K726" s="102"/>
      <c r="L726" s="102"/>
      <c r="M726" s="102"/>
      <c r="N726" s="102"/>
      <c r="O726" s="72"/>
      <c r="P726" s="78"/>
      <c r="Q726" s="78"/>
    </row>
    <row r="727" spans="2:17" s="96" customFormat="1">
      <c r="B727" s="76"/>
      <c r="C727" s="121"/>
      <c r="D727" s="121"/>
      <c r="E727" s="105"/>
      <c r="F727" s="121"/>
      <c r="G727" s="102"/>
      <c r="H727" s="102"/>
      <c r="I727" s="102"/>
      <c r="J727" s="102"/>
      <c r="K727" s="102"/>
      <c r="L727" s="102"/>
      <c r="M727" s="102"/>
      <c r="N727" s="102"/>
      <c r="O727" s="72"/>
      <c r="P727" s="78"/>
      <c r="Q727" s="78"/>
    </row>
    <row r="728" spans="2:17" s="96" customFormat="1">
      <c r="B728" s="76"/>
      <c r="C728" s="121"/>
      <c r="D728" s="121"/>
      <c r="E728" s="105"/>
      <c r="F728" s="121"/>
      <c r="G728" s="102"/>
      <c r="H728" s="102"/>
      <c r="I728" s="102"/>
      <c r="J728" s="102"/>
      <c r="K728" s="102"/>
      <c r="L728" s="102"/>
      <c r="M728" s="102"/>
      <c r="N728" s="102"/>
      <c r="O728" s="72"/>
      <c r="P728" s="78"/>
      <c r="Q728" s="78"/>
    </row>
    <row r="729" spans="2:17" s="96" customFormat="1">
      <c r="B729" s="76"/>
      <c r="C729" s="121"/>
      <c r="D729" s="121"/>
      <c r="E729" s="105"/>
      <c r="F729" s="121"/>
      <c r="G729" s="102"/>
      <c r="H729" s="102"/>
      <c r="I729" s="102"/>
      <c r="J729" s="102"/>
      <c r="K729" s="102"/>
      <c r="L729" s="102"/>
      <c r="M729" s="102"/>
      <c r="N729" s="102"/>
      <c r="O729" s="72"/>
      <c r="P729" s="78"/>
      <c r="Q729" s="78"/>
    </row>
    <row r="730" spans="2:17" s="96" customFormat="1">
      <c r="B730" s="76"/>
      <c r="C730" s="121"/>
      <c r="D730" s="121"/>
      <c r="E730" s="105"/>
      <c r="F730" s="121"/>
      <c r="G730" s="102"/>
      <c r="H730" s="102"/>
      <c r="I730" s="102"/>
      <c r="J730" s="102"/>
      <c r="K730" s="102"/>
      <c r="L730" s="102"/>
      <c r="M730" s="102"/>
      <c r="N730" s="102"/>
      <c r="O730" s="72"/>
      <c r="P730" s="78"/>
      <c r="Q730" s="78"/>
    </row>
    <row r="731" spans="2:17" s="96" customFormat="1">
      <c r="B731" s="76"/>
      <c r="C731" s="121"/>
      <c r="D731" s="121"/>
      <c r="E731" s="105"/>
      <c r="F731" s="121"/>
      <c r="G731" s="102"/>
      <c r="H731" s="102"/>
      <c r="I731" s="102"/>
      <c r="J731" s="102"/>
      <c r="K731" s="102"/>
      <c r="L731" s="102"/>
      <c r="M731" s="102"/>
      <c r="N731" s="102"/>
      <c r="O731" s="72"/>
      <c r="P731" s="78"/>
      <c r="Q731" s="78"/>
    </row>
    <row r="732" spans="2:17" s="96" customFormat="1">
      <c r="B732" s="76"/>
      <c r="C732" s="121"/>
      <c r="D732" s="121"/>
      <c r="E732" s="105"/>
      <c r="F732" s="121"/>
      <c r="G732" s="102"/>
      <c r="H732" s="102"/>
      <c r="I732" s="102"/>
      <c r="J732" s="102"/>
      <c r="K732" s="102"/>
      <c r="L732" s="102"/>
      <c r="M732" s="102"/>
      <c r="N732" s="102"/>
      <c r="O732" s="72"/>
      <c r="P732" s="78"/>
      <c r="Q732" s="78"/>
    </row>
    <row r="733" spans="2:17" s="96" customFormat="1">
      <c r="B733" s="76"/>
      <c r="C733" s="121"/>
      <c r="D733" s="121"/>
      <c r="E733" s="105"/>
      <c r="F733" s="121"/>
      <c r="G733" s="102"/>
      <c r="H733" s="102"/>
      <c r="I733" s="102"/>
      <c r="J733" s="102"/>
      <c r="K733" s="102"/>
      <c r="L733" s="102"/>
      <c r="M733" s="102"/>
      <c r="N733" s="102"/>
      <c r="O733" s="72"/>
      <c r="P733" s="78"/>
      <c r="Q733" s="78"/>
    </row>
    <row r="734" spans="2:17" s="96" customFormat="1">
      <c r="B734" s="76"/>
      <c r="C734" s="121"/>
      <c r="D734" s="121"/>
      <c r="E734" s="105"/>
      <c r="F734" s="121"/>
      <c r="G734" s="102"/>
      <c r="H734" s="102"/>
      <c r="I734" s="102"/>
      <c r="J734" s="102"/>
      <c r="K734" s="102"/>
      <c r="L734" s="102"/>
      <c r="M734" s="102"/>
      <c r="N734" s="102"/>
      <c r="O734" s="72"/>
      <c r="P734" s="78"/>
      <c r="Q734" s="78"/>
    </row>
    <row r="735" spans="2:17" s="96" customFormat="1">
      <c r="B735" s="76"/>
      <c r="C735" s="121"/>
      <c r="D735" s="121"/>
      <c r="E735" s="105"/>
      <c r="F735" s="121"/>
      <c r="G735" s="102"/>
      <c r="H735" s="102"/>
      <c r="I735" s="102"/>
      <c r="J735" s="102"/>
      <c r="K735" s="102"/>
      <c r="L735" s="102"/>
      <c r="M735" s="102"/>
      <c r="N735" s="102"/>
      <c r="O735" s="72"/>
      <c r="P735" s="78"/>
      <c r="Q735" s="78"/>
    </row>
    <row r="736" spans="2:17" s="96" customFormat="1">
      <c r="B736" s="76"/>
      <c r="C736" s="121"/>
      <c r="D736" s="121"/>
      <c r="E736" s="105"/>
      <c r="F736" s="121"/>
      <c r="G736" s="102"/>
      <c r="H736" s="102"/>
      <c r="I736" s="102"/>
      <c r="J736" s="102"/>
      <c r="K736" s="102"/>
      <c r="L736" s="102"/>
      <c r="M736" s="102"/>
      <c r="N736" s="102"/>
      <c r="O736" s="72"/>
      <c r="P736" s="78"/>
      <c r="Q736" s="78"/>
    </row>
    <row r="737" spans="2:17" s="96" customFormat="1">
      <c r="B737" s="76"/>
      <c r="C737" s="121"/>
      <c r="D737" s="121"/>
      <c r="E737" s="105"/>
      <c r="F737" s="121"/>
      <c r="G737" s="102"/>
      <c r="H737" s="102"/>
      <c r="I737" s="102"/>
      <c r="J737" s="102"/>
      <c r="K737" s="102"/>
      <c r="L737" s="102"/>
      <c r="M737" s="102"/>
      <c r="N737" s="102"/>
      <c r="O737" s="72"/>
      <c r="P737" s="78"/>
      <c r="Q737" s="78"/>
    </row>
    <row r="738" spans="2:17" s="96" customFormat="1">
      <c r="B738" s="76"/>
      <c r="C738" s="121"/>
      <c r="D738" s="121"/>
      <c r="E738" s="105"/>
      <c r="F738" s="121"/>
      <c r="G738" s="102"/>
      <c r="H738" s="102"/>
      <c r="I738" s="102"/>
      <c r="J738" s="102"/>
      <c r="K738" s="102"/>
      <c r="L738" s="102"/>
      <c r="M738" s="102"/>
      <c r="N738" s="102"/>
      <c r="O738" s="72"/>
      <c r="P738" s="78"/>
      <c r="Q738" s="78"/>
    </row>
    <row r="739" spans="2:17" s="96" customFormat="1">
      <c r="B739" s="76"/>
      <c r="C739" s="121"/>
      <c r="D739" s="121"/>
      <c r="E739" s="105"/>
      <c r="F739" s="121"/>
      <c r="G739" s="102"/>
      <c r="H739" s="102"/>
      <c r="I739" s="102"/>
      <c r="J739" s="102"/>
      <c r="K739" s="102"/>
      <c r="L739" s="102"/>
      <c r="M739" s="102"/>
      <c r="N739" s="102"/>
      <c r="O739" s="72"/>
      <c r="P739" s="78"/>
      <c r="Q739" s="78"/>
    </row>
    <row r="740" spans="2:17" s="96" customFormat="1">
      <c r="B740" s="76"/>
      <c r="C740" s="121"/>
      <c r="D740" s="121"/>
      <c r="E740" s="105"/>
      <c r="F740" s="121"/>
      <c r="G740" s="102"/>
      <c r="H740" s="102"/>
      <c r="I740" s="102"/>
      <c r="J740" s="102"/>
      <c r="K740" s="102"/>
      <c r="L740" s="102"/>
      <c r="M740" s="102"/>
      <c r="N740" s="102"/>
      <c r="O740" s="72"/>
      <c r="P740" s="78"/>
      <c r="Q740" s="78"/>
    </row>
    <row r="741" spans="2:17" s="96" customFormat="1">
      <c r="B741" s="76"/>
      <c r="C741" s="121"/>
      <c r="D741" s="121"/>
      <c r="E741" s="105"/>
      <c r="F741" s="121"/>
      <c r="G741" s="102"/>
      <c r="H741" s="102"/>
      <c r="I741" s="102"/>
      <c r="J741" s="102"/>
      <c r="K741" s="102"/>
      <c r="L741" s="102"/>
      <c r="M741" s="102"/>
      <c r="N741" s="102"/>
      <c r="O741" s="72"/>
      <c r="P741" s="78"/>
      <c r="Q741" s="78"/>
    </row>
    <row r="742" spans="2:17" s="96" customFormat="1">
      <c r="B742" s="76"/>
      <c r="C742" s="121"/>
      <c r="D742" s="121"/>
      <c r="E742" s="105"/>
      <c r="F742" s="121"/>
      <c r="G742" s="102"/>
      <c r="H742" s="102"/>
      <c r="I742" s="102"/>
      <c r="J742" s="102"/>
      <c r="K742" s="102"/>
      <c r="L742" s="102"/>
      <c r="M742" s="102"/>
      <c r="N742" s="102"/>
      <c r="O742" s="72"/>
      <c r="P742" s="78"/>
      <c r="Q742" s="78"/>
    </row>
    <row r="743" spans="2:17" s="96" customFormat="1">
      <c r="B743" s="76"/>
      <c r="C743" s="121"/>
      <c r="D743" s="121"/>
      <c r="E743" s="105"/>
      <c r="F743" s="121"/>
      <c r="G743" s="102"/>
      <c r="H743" s="102"/>
      <c r="I743" s="102"/>
      <c r="J743" s="102"/>
      <c r="K743" s="102"/>
      <c r="L743" s="102"/>
      <c r="M743" s="102"/>
      <c r="N743" s="102"/>
      <c r="O743" s="72"/>
      <c r="P743" s="78"/>
      <c r="Q743" s="78"/>
    </row>
    <row r="744" spans="2:17" s="96" customFormat="1">
      <c r="B744" s="76"/>
      <c r="C744" s="121"/>
      <c r="D744" s="121"/>
      <c r="E744" s="105"/>
      <c r="F744" s="121"/>
      <c r="G744" s="102"/>
      <c r="H744" s="102"/>
      <c r="I744" s="102"/>
      <c r="J744" s="102"/>
      <c r="K744" s="102"/>
      <c r="L744" s="102"/>
      <c r="M744" s="102"/>
      <c r="N744" s="102"/>
      <c r="O744" s="72"/>
      <c r="P744" s="78"/>
      <c r="Q744" s="78"/>
    </row>
    <row r="745" spans="2:17" s="96" customFormat="1">
      <c r="B745" s="76"/>
      <c r="C745" s="121"/>
      <c r="D745" s="121"/>
      <c r="E745" s="105"/>
      <c r="F745" s="121"/>
      <c r="G745" s="102"/>
      <c r="H745" s="102"/>
      <c r="I745" s="102"/>
      <c r="J745" s="102"/>
      <c r="K745" s="102"/>
      <c r="L745" s="102"/>
      <c r="M745" s="102"/>
      <c r="N745" s="102"/>
      <c r="O745" s="72"/>
      <c r="P745" s="78"/>
      <c r="Q745" s="78"/>
    </row>
    <row r="746" spans="2:17" s="96" customFormat="1">
      <c r="B746" s="76"/>
      <c r="C746" s="121"/>
      <c r="D746" s="121"/>
      <c r="E746" s="105"/>
      <c r="F746" s="121"/>
      <c r="G746" s="102"/>
      <c r="H746" s="102"/>
      <c r="I746" s="102"/>
      <c r="J746" s="102"/>
      <c r="K746" s="102"/>
      <c r="L746" s="102"/>
      <c r="M746" s="102"/>
      <c r="N746" s="102"/>
      <c r="O746" s="72"/>
      <c r="P746" s="78"/>
      <c r="Q746" s="78"/>
    </row>
    <row r="747" spans="2:17" s="96" customFormat="1">
      <c r="B747" s="76"/>
      <c r="C747" s="121"/>
      <c r="D747" s="121"/>
      <c r="E747" s="105"/>
      <c r="F747" s="121"/>
      <c r="G747" s="102"/>
      <c r="H747" s="102"/>
      <c r="I747" s="102"/>
      <c r="J747" s="102"/>
      <c r="K747" s="102"/>
      <c r="L747" s="102"/>
      <c r="M747" s="102"/>
      <c r="N747" s="102"/>
      <c r="O747" s="72"/>
      <c r="P747" s="78"/>
      <c r="Q747" s="78"/>
    </row>
    <row r="748" spans="2:17" s="96" customFormat="1">
      <c r="B748" s="76"/>
      <c r="C748" s="121"/>
      <c r="D748" s="121"/>
      <c r="E748" s="105"/>
      <c r="F748" s="121"/>
      <c r="G748" s="102"/>
      <c r="H748" s="102"/>
      <c r="I748" s="102"/>
      <c r="J748" s="102"/>
      <c r="K748" s="102"/>
      <c r="L748" s="102"/>
      <c r="M748" s="102"/>
      <c r="N748" s="102"/>
      <c r="O748" s="72"/>
      <c r="P748" s="78"/>
      <c r="Q748" s="78"/>
    </row>
    <row r="749" spans="2:17" s="96" customFormat="1">
      <c r="B749" s="76"/>
      <c r="C749" s="121"/>
      <c r="D749" s="121"/>
      <c r="E749" s="105"/>
      <c r="F749" s="121"/>
      <c r="G749" s="102"/>
      <c r="H749" s="102"/>
      <c r="I749" s="102"/>
      <c r="J749" s="102"/>
      <c r="K749" s="102"/>
      <c r="L749" s="102"/>
      <c r="M749" s="102"/>
      <c r="N749" s="102"/>
      <c r="O749" s="72"/>
      <c r="P749" s="78"/>
      <c r="Q749" s="78"/>
    </row>
    <row r="750" spans="2:17" s="96" customFormat="1">
      <c r="B750" s="76"/>
      <c r="C750" s="121"/>
      <c r="D750" s="121"/>
      <c r="E750" s="105"/>
      <c r="F750" s="121"/>
      <c r="G750" s="102"/>
      <c r="H750" s="102"/>
      <c r="I750" s="102"/>
      <c r="J750" s="102"/>
      <c r="K750" s="102"/>
      <c r="L750" s="102"/>
      <c r="M750" s="102"/>
      <c r="N750" s="102"/>
      <c r="O750" s="72"/>
      <c r="P750" s="78"/>
      <c r="Q750" s="78"/>
    </row>
    <row r="751" spans="2:17" s="96" customFormat="1">
      <c r="B751" s="76"/>
      <c r="C751" s="121"/>
      <c r="D751" s="121"/>
      <c r="E751" s="105"/>
      <c r="F751" s="121"/>
      <c r="G751" s="102"/>
      <c r="H751" s="102"/>
      <c r="I751" s="102"/>
      <c r="J751" s="102"/>
      <c r="K751" s="102"/>
      <c r="L751" s="102"/>
      <c r="M751" s="102"/>
      <c r="N751" s="102"/>
      <c r="O751" s="72"/>
      <c r="P751" s="78"/>
      <c r="Q751" s="78"/>
    </row>
    <row r="752" spans="2:17" s="96" customFormat="1">
      <c r="B752" s="76"/>
      <c r="C752" s="121"/>
      <c r="D752" s="121"/>
      <c r="E752" s="105"/>
      <c r="F752" s="121"/>
      <c r="G752" s="102"/>
      <c r="H752" s="102"/>
      <c r="I752" s="102"/>
      <c r="J752" s="102"/>
      <c r="K752" s="102"/>
      <c r="L752" s="102"/>
      <c r="M752" s="102"/>
      <c r="N752" s="102"/>
      <c r="O752" s="72"/>
      <c r="P752" s="78"/>
      <c r="Q752" s="78"/>
    </row>
    <row r="753" spans="2:17" s="96" customFormat="1">
      <c r="B753" s="76"/>
      <c r="C753" s="121"/>
      <c r="D753" s="121"/>
      <c r="E753" s="105"/>
      <c r="F753" s="121"/>
      <c r="G753" s="102"/>
      <c r="H753" s="102"/>
      <c r="I753" s="102"/>
      <c r="J753" s="102"/>
      <c r="K753" s="102"/>
      <c r="L753" s="102"/>
      <c r="M753" s="102"/>
      <c r="N753" s="102"/>
      <c r="O753" s="72"/>
      <c r="P753" s="78"/>
      <c r="Q753" s="78"/>
    </row>
    <row r="754" spans="2:17" s="96" customFormat="1">
      <c r="B754" s="76"/>
      <c r="C754" s="121"/>
      <c r="D754" s="121"/>
      <c r="E754" s="105"/>
      <c r="F754" s="121"/>
      <c r="G754" s="102"/>
      <c r="H754" s="102"/>
      <c r="I754" s="102"/>
      <c r="J754" s="102"/>
      <c r="K754" s="102"/>
      <c r="L754" s="102"/>
      <c r="M754" s="102"/>
      <c r="N754" s="102"/>
      <c r="O754" s="72"/>
      <c r="P754" s="78"/>
      <c r="Q754" s="78"/>
    </row>
    <row r="755" spans="2:17" s="96" customFormat="1">
      <c r="B755" s="76"/>
      <c r="C755" s="121"/>
      <c r="D755" s="121"/>
      <c r="E755" s="105"/>
      <c r="F755" s="121"/>
      <c r="G755" s="102"/>
      <c r="H755" s="102"/>
      <c r="I755" s="102"/>
      <c r="J755" s="102"/>
      <c r="K755" s="102"/>
      <c r="L755" s="102"/>
      <c r="M755" s="102"/>
      <c r="N755" s="102"/>
      <c r="O755" s="72"/>
      <c r="P755" s="78"/>
      <c r="Q755" s="78"/>
    </row>
    <row r="756" spans="2:17" s="96" customFormat="1">
      <c r="B756" s="76"/>
      <c r="C756" s="121"/>
      <c r="D756" s="121"/>
      <c r="E756" s="105"/>
      <c r="F756" s="121"/>
      <c r="G756" s="102"/>
      <c r="H756" s="102"/>
      <c r="I756" s="102"/>
      <c r="J756" s="102"/>
      <c r="K756" s="102"/>
      <c r="L756" s="102"/>
      <c r="M756" s="102"/>
      <c r="N756" s="102"/>
      <c r="O756" s="72"/>
      <c r="P756" s="78"/>
      <c r="Q756" s="78"/>
    </row>
    <row r="757" spans="2:17" s="96" customFormat="1">
      <c r="B757" s="76"/>
      <c r="C757" s="121"/>
      <c r="D757" s="121"/>
      <c r="E757" s="105"/>
      <c r="F757" s="121"/>
      <c r="G757" s="102"/>
      <c r="H757" s="102"/>
      <c r="I757" s="102"/>
      <c r="J757" s="102"/>
      <c r="K757" s="102"/>
      <c r="L757" s="102"/>
      <c r="M757" s="102"/>
      <c r="N757" s="102"/>
      <c r="O757" s="72"/>
      <c r="P757" s="78"/>
      <c r="Q757" s="78"/>
    </row>
    <row r="758" spans="2:17" s="96" customFormat="1">
      <c r="B758" s="76"/>
      <c r="C758" s="121"/>
      <c r="D758" s="121"/>
      <c r="E758" s="105"/>
      <c r="F758" s="121"/>
      <c r="G758" s="102"/>
      <c r="H758" s="102"/>
      <c r="I758" s="102"/>
      <c r="J758" s="102"/>
      <c r="K758" s="102"/>
      <c r="L758" s="102"/>
      <c r="M758" s="102"/>
      <c r="N758" s="102"/>
      <c r="O758" s="72"/>
      <c r="P758" s="78"/>
      <c r="Q758" s="78"/>
    </row>
    <row r="759" spans="2:17" s="96" customFormat="1">
      <c r="B759" s="76"/>
      <c r="C759" s="121"/>
      <c r="D759" s="121"/>
      <c r="E759" s="105"/>
      <c r="F759" s="121"/>
      <c r="G759" s="102"/>
      <c r="H759" s="102"/>
      <c r="I759" s="102"/>
      <c r="J759" s="102"/>
      <c r="K759" s="102"/>
      <c r="L759" s="102"/>
      <c r="M759" s="102"/>
      <c r="N759" s="102"/>
      <c r="O759" s="72"/>
      <c r="P759" s="78"/>
      <c r="Q759" s="78"/>
    </row>
    <row r="760" spans="2:17" s="96" customFormat="1">
      <c r="B760" s="76"/>
      <c r="C760" s="121"/>
      <c r="D760" s="121"/>
      <c r="E760" s="105"/>
      <c r="F760" s="121"/>
      <c r="G760" s="102"/>
      <c r="H760" s="102"/>
      <c r="I760" s="102"/>
      <c r="J760" s="102"/>
      <c r="K760" s="102"/>
      <c r="L760" s="102"/>
      <c r="M760" s="102"/>
      <c r="N760" s="102"/>
      <c r="O760" s="72"/>
      <c r="P760" s="78"/>
      <c r="Q760" s="78"/>
    </row>
    <row r="761" spans="2:17" s="96" customFormat="1">
      <c r="B761" s="76"/>
      <c r="C761" s="121"/>
      <c r="D761" s="121"/>
      <c r="E761" s="105"/>
      <c r="F761" s="121"/>
      <c r="G761" s="102"/>
      <c r="H761" s="102"/>
      <c r="I761" s="102"/>
      <c r="J761" s="102"/>
      <c r="K761" s="102"/>
      <c r="L761" s="102"/>
      <c r="M761" s="102"/>
      <c r="N761" s="102"/>
      <c r="O761" s="72"/>
      <c r="P761" s="78"/>
      <c r="Q761" s="78"/>
    </row>
    <row r="762" spans="2:17" s="96" customFormat="1">
      <c r="B762" s="76"/>
      <c r="C762" s="121"/>
      <c r="D762" s="121"/>
      <c r="E762" s="105"/>
      <c r="F762" s="121"/>
      <c r="G762" s="102"/>
      <c r="H762" s="102"/>
      <c r="I762" s="102"/>
      <c r="J762" s="102"/>
      <c r="K762" s="102"/>
      <c r="L762" s="102"/>
      <c r="M762" s="102"/>
      <c r="N762" s="102"/>
      <c r="O762" s="72"/>
      <c r="P762" s="78"/>
      <c r="Q762" s="78"/>
    </row>
    <row r="763" spans="2:17" s="96" customFormat="1">
      <c r="B763" s="76"/>
      <c r="C763" s="121"/>
      <c r="D763" s="121"/>
      <c r="E763" s="105"/>
      <c r="F763" s="121"/>
      <c r="G763" s="102"/>
      <c r="H763" s="102"/>
      <c r="I763" s="102"/>
      <c r="J763" s="102"/>
      <c r="K763" s="102"/>
      <c r="L763" s="102"/>
      <c r="M763" s="102"/>
      <c r="N763" s="102"/>
      <c r="O763" s="72"/>
      <c r="P763" s="78"/>
      <c r="Q763" s="78"/>
    </row>
    <row r="764" spans="2:17" s="96" customFormat="1">
      <c r="B764" s="76"/>
      <c r="C764" s="121"/>
      <c r="D764" s="121"/>
      <c r="E764" s="105"/>
      <c r="F764" s="121"/>
      <c r="G764" s="102"/>
      <c r="H764" s="102"/>
      <c r="I764" s="102"/>
      <c r="J764" s="102"/>
      <c r="K764" s="102"/>
      <c r="L764" s="102"/>
      <c r="M764" s="102"/>
      <c r="N764" s="102"/>
      <c r="O764" s="72"/>
      <c r="P764" s="78"/>
      <c r="Q764" s="78"/>
    </row>
    <row r="765" spans="2:17" s="96" customFormat="1">
      <c r="B765" s="76"/>
      <c r="C765" s="121"/>
      <c r="D765" s="121"/>
      <c r="E765" s="105"/>
      <c r="F765" s="121"/>
      <c r="G765" s="102"/>
      <c r="H765" s="102"/>
      <c r="I765" s="102"/>
      <c r="J765" s="102"/>
      <c r="K765" s="102"/>
      <c r="L765" s="102"/>
      <c r="M765" s="102"/>
      <c r="N765" s="102"/>
      <c r="O765" s="72"/>
      <c r="P765" s="78"/>
      <c r="Q765" s="78"/>
    </row>
    <row r="766" spans="2:17" s="96" customFormat="1">
      <c r="B766" s="76"/>
      <c r="C766" s="121"/>
      <c r="D766" s="121"/>
      <c r="E766" s="105"/>
      <c r="F766" s="121"/>
      <c r="G766" s="102"/>
      <c r="H766" s="102"/>
      <c r="I766" s="102"/>
      <c r="J766" s="102"/>
      <c r="K766" s="102"/>
      <c r="L766" s="102"/>
      <c r="M766" s="102"/>
      <c r="N766" s="102"/>
      <c r="O766" s="72"/>
      <c r="P766" s="78"/>
      <c r="Q766" s="78"/>
    </row>
    <row r="767" spans="2:17" s="96" customFormat="1">
      <c r="B767" s="76"/>
      <c r="C767" s="121"/>
      <c r="D767" s="121"/>
      <c r="E767" s="105"/>
      <c r="F767" s="121"/>
      <c r="G767" s="102"/>
      <c r="H767" s="102"/>
      <c r="I767" s="102"/>
      <c r="J767" s="102"/>
      <c r="K767" s="102"/>
      <c r="L767" s="102"/>
      <c r="M767" s="102"/>
      <c r="N767" s="102"/>
      <c r="O767" s="72"/>
      <c r="P767" s="78"/>
      <c r="Q767" s="78"/>
    </row>
    <row r="768" spans="2:17" s="96" customFormat="1">
      <c r="B768" s="76"/>
      <c r="C768" s="121"/>
      <c r="D768" s="121"/>
      <c r="E768" s="105"/>
      <c r="F768" s="121"/>
      <c r="G768" s="102"/>
      <c r="H768" s="102"/>
      <c r="I768" s="102"/>
      <c r="J768" s="102"/>
      <c r="K768" s="102"/>
      <c r="L768" s="102"/>
      <c r="M768" s="102"/>
      <c r="N768" s="102"/>
      <c r="O768" s="72"/>
      <c r="P768" s="78"/>
      <c r="Q768" s="78"/>
    </row>
    <row r="769" spans="2:17" s="96" customFormat="1">
      <c r="B769" s="76"/>
      <c r="C769" s="121"/>
      <c r="D769" s="121"/>
      <c r="E769" s="105"/>
      <c r="F769" s="121"/>
      <c r="G769" s="102"/>
      <c r="H769" s="102"/>
      <c r="I769" s="102"/>
      <c r="J769" s="102"/>
      <c r="K769" s="102"/>
      <c r="L769" s="102"/>
      <c r="M769" s="102"/>
      <c r="N769" s="102"/>
      <c r="O769" s="72"/>
      <c r="P769" s="78"/>
      <c r="Q769" s="78"/>
    </row>
    <row r="770" spans="2:17" s="96" customFormat="1">
      <c r="B770" s="76"/>
      <c r="C770" s="121"/>
      <c r="D770" s="121"/>
      <c r="E770" s="105"/>
      <c r="F770" s="121"/>
      <c r="G770" s="102"/>
      <c r="H770" s="102"/>
      <c r="I770" s="102"/>
      <c r="J770" s="102"/>
      <c r="K770" s="102"/>
      <c r="L770" s="102"/>
      <c r="M770" s="102"/>
      <c r="N770" s="102"/>
      <c r="O770" s="72"/>
      <c r="P770" s="78"/>
      <c r="Q770" s="78"/>
    </row>
    <row r="771" spans="2:17" s="96" customFormat="1">
      <c r="B771" s="76"/>
      <c r="C771" s="121"/>
      <c r="D771" s="121"/>
      <c r="E771" s="105"/>
      <c r="F771" s="121"/>
      <c r="G771" s="102"/>
      <c r="H771" s="102"/>
      <c r="I771" s="102"/>
      <c r="J771" s="102"/>
      <c r="K771" s="102"/>
      <c r="L771" s="102"/>
      <c r="M771" s="102"/>
      <c r="N771" s="102"/>
      <c r="O771" s="72"/>
      <c r="P771" s="78"/>
      <c r="Q771" s="78"/>
    </row>
    <row r="772" spans="2:17" s="96" customFormat="1">
      <c r="B772" s="76"/>
      <c r="C772" s="121"/>
      <c r="D772" s="121"/>
      <c r="E772" s="105"/>
      <c r="F772" s="121"/>
      <c r="G772" s="102"/>
      <c r="H772" s="102"/>
      <c r="I772" s="102"/>
      <c r="J772" s="102"/>
      <c r="K772" s="102"/>
      <c r="L772" s="102"/>
      <c r="M772" s="102"/>
      <c r="N772" s="102"/>
      <c r="O772" s="72"/>
      <c r="P772" s="78"/>
      <c r="Q772" s="78"/>
    </row>
    <row r="773" spans="2:17" s="96" customFormat="1">
      <c r="B773" s="76"/>
      <c r="C773" s="121"/>
      <c r="D773" s="121"/>
      <c r="E773" s="105"/>
      <c r="F773" s="121"/>
      <c r="G773" s="102"/>
      <c r="H773" s="102"/>
      <c r="I773" s="102"/>
      <c r="J773" s="102"/>
      <c r="K773" s="102"/>
      <c r="L773" s="102"/>
      <c r="M773" s="102"/>
      <c r="N773" s="102"/>
      <c r="O773" s="72"/>
      <c r="P773" s="78"/>
      <c r="Q773" s="78"/>
    </row>
    <row r="774" spans="2:17" s="96" customFormat="1">
      <c r="B774" s="76"/>
      <c r="C774" s="121"/>
      <c r="D774" s="121"/>
      <c r="E774" s="105"/>
      <c r="F774" s="121"/>
      <c r="G774" s="102"/>
      <c r="H774" s="102"/>
      <c r="I774" s="102"/>
      <c r="J774" s="102"/>
      <c r="K774" s="102"/>
      <c r="L774" s="102"/>
      <c r="M774" s="102"/>
      <c r="N774" s="102"/>
      <c r="O774" s="72"/>
      <c r="P774" s="78"/>
      <c r="Q774" s="78"/>
    </row>
    <row r="775" spans="2:17" s="96" customFormat="1">
      <c r="B775" s="76"/>
      <c r="C775" s="121"/>
      <c r="D775" s="121"/>
      <c r="E775" s="105"/>
      <c r="F775" s="121"/>
      <c r="G775" s="102"/>
      <c r="H775" s="102"/>
      <c r="I775" s="102"/>
      <c r="J775" s="102"/>
      <c r="K775" s="102"/>
      <c r="L775" s="102"/>
      <c r="M775" s="102"/>
      <c r="N775" s="102"/>
      <c r="O775" s="72"/>
      <c r="P775" s="78"/>
      <c r="Q775" s="78"/>
    </row>
    <row r="776" spans="2:17" s="96" customFormat="1">
      <c r="B776" s="76"/>
      <c r="C776" s="121"/>
      <c r="D776" s="121"/>
      <c r="E776" s="105"/>
      <c r="F776" s="121"/>
      <c r="G776" s="102"/>
      <c r="H776" s="102"/>
      <c r="I776" s="102"/>
      <c r="J776" s="102"/>
      <c r="K776" s="102"/>
      <c r="L776" s="102"/>
      <c r="M776" s="102"/>
      <c r="N776" s="102"/>
      <c r="O776" s="72"/>
      <c r="P776" s="78"/>
      <c r="Q776" s="78"/>
    </row>
    <row r="777" spans="2:17" s="96" customFormat="1">
      <c r="B777" s="76"/>
      <c r="C777" s="121"/>
      <c r="D777" s="121"/>
      <c r="E777" s="105"/>
      <c r="F777" s="121"/>
      <c r="G777" s="102"/>
      <c r="H777" s="102"/>
      <c r="I777" s="102"/>
      <c r="J777" s="102"/>
      <c r="K777" s="102"/>
      <c r="L777" s="102"/>
      <c r="M777" s="102"/>
      <c r="N777" s="102"/>
      <c r="O777" s="72"/>
      <c r="P777" s="78"/>
      <c r="Q777" s="78"/>
    </row>
    <row r="778" spans="2:17" s="96" customFormat="1">
      <c r="B778" s="76"/>
      <c r="C778" s="121"/>
      <c r="D778" s="121"/>
      <c r="E778" s="105"/>
      <c r="F778" s="121"/>
      <c r="G778" s="102"/>
      <c r="H778" s="102"/>
      <c r="I778" s="102"/>
      <c r="J778" s="102"/>
      <c r="K778" s="102"/>
      <c r="L778" s="102"/>
      <c r="M778" s="102"/>
      <c r="N778" s="102"/>
      <c r="O778" s="72"/>
      <c r="P778" s="78"/>
      <c r="Q778" s="78"/>
    </row>
    <row r="779" spans="2:17" s="96" customFormat="1">
      <c r="B779" s="76"/>
      <c r="C779" s="121"/>
      <c r="D779" s="121"/>
      <c r="E779" s="105"/>
      <c r="F779" s="121"/>
      <c r="G779" s="102"/>
      <c r="H779" s="102"/>
      <c r="I779" s="102"/>
      <c r="J779" s="102"/>
      <c r="K779" s="102"/>
      <c r="L779" s="102"/>
      <c r="M779" s="102"/>
      <c r="N779" s="102"/>
      <c r="O779" s="72"/>
      <c r="P779" s="78"/>
      <c r="Q779" s="78"/>
    </row>
    <row r="780" spans="2:17" s="96" customFormat="1">
      <c r="B780" s="76"/>
      <c r="C780" s="121"/>
      <c r="D780" s="121"/>
      <c r="E780" s="105"/>
      <c r="F780" s="121"/>
      <c r="G780" s="102"/>
      <c r="H780" s="102"/>
      <c r="I780" s="102"/>
      <c r="J780" s="102"/>
      <c r="K780" s="102"/>
      <c r="L780" s="102"/>
      <c r="M780" s="102"/>
      <c r="N780" s="102"/>
      <c r="O780" s="72"/>
      <c r="P780" s="78"/>
      <c r="Q780" s="78"/>
    </row>
    <row r="781" spans="2:17" s="96" customFormat="1">
      <c r="B781" s="76"/>
      <c r="C781" s="121"/>
      <c r="D781" s="121"/>
      <c r="E781" s="105"/>
      <c r="F781" s="121"/>
      <c r="G781" s="102"/>
      <c r="H781" s="102"/>
      <c r="I781" s="102"/>
      <c r="J781" s="102"/>
      <c r="K781" s="102"/>
      <c r="L781" s="102"/>
      <c r="M781" s="102"/>
      <c r="N781" s="102"/>
      <c r="O781" s="72"/>
      <c r="P781" s="78"/>
      <c r="Q781" s="78"/>
    </row>
    <row r="782" spans="2:17" s="96" customFormat="1">
      <c r="B782" s="76"/>
      <c r="C782" s="121"/>
      <c r="D782" s="121"/>
      <c r="E782" s="105"/>
      <c r="F782" s="121"/>
      <c r="G782" s="102"/>
      <c r="H782" s="102"/>
      <c r="I782" s="102"/>
      <c r="J782" s="102"/>
      <c r="K782" s="102"/>
      <c r="L782" s="102"/>
      <c r="M782" s="102"/>
      <c r="N782" s="102"/>
      <c r="O782" s="72"/>
      <c r="P782" s="78"/>
      <c r="Q782" s="78"/>
    </row>
    <row r="783" spans="2:17" s="96" customFormat="1">
      <c r="B783" s="76"/>
      <c r="C783" s="121"/>
      <c r="D783" s="121"/>
      <c r="E783" s="105"/>
      <c r="F783" s="121"/>
      <c r="G783" s="102"/>
      <c r="H783" s="102"/>
      <c r="I783" s="102"/>
      <c r="J783" s="102"/>
      <c r="K783" s="102"/>
      <c r="L783" s="102"/>
      <c r="M783" s="102"/>
      <c r="N783" s="102"/>
      <c r="O783" s="72"/>
      <c r="P783" s="78"/>
      <c r="Q783" s="78"/>
    </row>
    <row r="784" spans="2:17" s="96" customFormat="1">
      <c r="B784" s="76"/>
      <c r="C784" s="121"/>
      <c r="D784" s="121"/>
      <c r="E784" s="105"/>
      <c r="F784" s="121"/>
      <c r="G784" s="102"/>
      <c r="H784" s="102"/>
      <c r="I784" s="102"/>
      <c r="J784" s="102"/>
      <c r="K784" s="102"/>
      <c r="L784" s="102"/>
      <c r="M784" s="102"/>
      <c r="N784" s="102"/>
      <c r="O784" s="72"/>
      <c r="P784" s="78"/>
      <c r="Q784" s="78"/>
    </row>
    <row r="785" spans="2:17" s="96" customFormat="1">
      <c r="B785" s="76"/>
      <c r="C785" s="121"/>
      <c r="D785" s="121"/>
      <c r="E785" s="105"/>
      <c r="F785" s="121"/>
      <c r="G785" s="102"/>
      <c r="H785" s="102"/>
      <c r="I785" s="102"/>
      <c r="J785" s="102"/>
      <c r="K785" s="102"/>
      <c r="L785" s="102"/>
      <c r="M785" s="102"/>
      <c r="N785" s="102"/>
      <c r="O785" s="72"/>
      <c r="P785" s="78"/>
      <c r="Q785" s="78"/>
    </row>
    <row r="786" spans="2:17" s="96" customFormat="1">
      <c r="B786" s="76"/>
      <c r="C786" s="121"/>
      <c r="D786" s="121"/>
      <c r="E786" s="105"/>
      <c r="F786" s="121"/>
      <c r="G786" s="102"/>
      <c r="H786" s="102"/>
      <c r="I786" s="102"/>
      <c r="J786" s="102"/>
      <c r="K786" s="102"/>
      <c r="L786" s="102"/>
      <c r="M786" s="102"/>
      <c r="N786" s="102"/>
      <c r="O786" s="72"/>
      <c r="P786" s="78"/>
      <c r="Q786" s="78"/>
    </row>
    <row r="787" spans="2:17" s="96" customFormat="1">
      <c r="B787" s="76"/>
      <c r="C787" s="121"/>
      <c r="D787" s="121"/>
      <c r="E787" s="105"/>
      <c r="F787" s="121"/>
      <c r="G787" s="102"/>
      <c r="H787" s="102"/>
      <c r="I787" s="102"/>
      <c r="J787" s="102"/>
      <c r="K787" s="102"/>
      <c r="L787" s="102"/>
      <c r="M787" s="102"/>
      <c r="N787" s="102"/>
      <c r="O787" s="72"/>
      <c r="P787" s="78"/>
      <c r="Q787" s="78"/>
    </row>
    <row r="788" spans="2:17" s="96" customFormat="1">
      <c r="B788" s="76"/>
      <c r="C788" s="121"/>
      <c r="D788" s="121"/>
      <c r="E788" s="105"/>
      <c r="F788" s="121"/>
      <c r="G788" s="102"/>
      <c r="H788" s="102"/>
      <c r="I788" s="102"/>
      <c r="J788" s="102"/>
      <c r="K788" s="102"/>
      <c r="L788" s="102"/>
      <c r="M788" s="102"/>
      <c r="N788" s="102"/>
      <c r="O788" s="72"/>
      <c r="P788" s="78"/>
      <c r="Q788" s="78"/>
    </row>
    <row r="789" spans="2:17" s="96" customFormat="1">
      <c r="B789" s="76"/>
      <c r="C789" s="121"/>
      <c r="D789" s="121"/>
      <c r="E789" s="105"/>
      <c r="F789" s="121"/>
      <c r="G789" s="102"/>
      <c r="H789" s="102"/>
      <c r="I789" s="102"/>
      <c r="J789" s="102"/>
      <c r="K789" s="102"/>
      <c r="L789" s="102"/>
      <c r="M789" s="102"/>
      <c r="N789" s="102"/>
      <c r="O789" s="72"/>
      <c r="P789" s="78"/>
      <c r="Q789" s="78"/>
    </row>
    <row r="790" spans="2:17" s="96" customFormat="1">
      <c r="B790" s="76"/>
      <c r="C790" s="121"/>
      <c r="D790" s="121"/>
      <c r="E790" s="105"/>
      <c r="F790" s="121"/>
      <c r="G790" s="102"/>
      <c r="H790" s="102"/>
      <c r="I790" s="102"/>
      <c r="J790" s="102"/>
      <c r="K790" s="102"/>
      <c r="L790" s="102"/>
      <c r="M790" s="102"/>
      <c r="N790" s="102"/>
      <c r="O790" s="72"/>
      <c r="P790" s="78"/>
      <c r="Q790" s="78"/>
    </row>
    <row r="791" spans="2:17" s="96" customFormat="1">
      <c r="B791" s="76"/>
      <c r="C791" s="121"/>
      <c r="D791" s="121"/>
      <c r="E791" s="105"/>
      <c r="F791" s="121"/>
      <c r="G791" s="102"/>
      <c r="H791" s="102"/>
      <c r="I791" s="102"/>
      <c r="J791" s="102"/>
      <c r="K791" s="102"/>
      <c r="L791" s="102"/>
      <c r="M791" s="102"/>
      <c r="N791" s="102"/>
      <c r="O791" s="72"/>
      <c r="P791" s="78"/>
      <c r="Q791" s="78"/>
    </row>
    <row r="792" spans="2:17" s="96" customFormat="1">
      <c r="B792" s="76"/>
      <c r="C792" s="121"/>
      <c r="D792" s="121"/>
      <c r="E792" s="105"/>
      <c r="F792" s="121"/>
      <c r="G792" s="102"/>
      <c r="H792" s="102"/>
      <c r="I792" s="102"/>
      <c r="J792" s="102"/>
      <c r="K792" s="102"/>
      <c r="L792" s="102"/>
      <c r="M792" s="102"/>
      <c r="N792" s="102"/>
      <c r="O792" s="72"/>
      <c r="P792" s="78"/>
      <c r="Q792" s="78"/>
    </row>
    <row r="793" spans="2:17" s="96" customFormat="1">
      <c r="B793" s="76"/>
      <c r="C793" s="121"/>
      <c r="D793" s="121"/>
      <c r="E793" s="105"/>
      <c r="F793" s="121"/>
      <c r="G793" s="102"/>
      <c r="H793" s="102"/>
      <c r="I793" s="102"/>
      <c r="J793" s="102"/>
      <c r="K793" s="102"/>
      <c r="L793" s="102"/>
      <c r="M793" s="102"/>
      <c r="N793" s="102"/>
      <c r="O793" s="72"/>
      <c r="P793" s="78"/>
      <c r="Q793" s="78"/>
    </row>
    <row r="794" spans="2:17" s="96" customFormat="1">
      <c r="B794" s="76"/>
      <c r="C794" s="121"/>
      <c r="D794" s="121"/>
      <c r="E794" s="105"/>
      <c r="F794" s="121"/>
      <c r="G794" s="102"/>
      <c r="H794" s="102"/>
      <c r="I794" s="102"/>
      <c r="J794" s="102"/>
      <c r="K794" s="102"/>
      <c r="L794" s="102"/>
      <c r="M794" s="102"/>
      <c r="N794" s="102"/>
      <c r="O794" s="72"/>
      <c r="P794" s="78"/>
      <c r="Q794" s="78"/>
    </row>
    <row r="795" spans="2:17" s="96" customFormat="1">
      <c r="B795" s="76"/>
      <c r="C795" s="121"/>
      <c r="D795" s="121"/>
      <c r="E795" s="105"/>
      <c r="F795" s="121"/>
      <c r="G795" s="102"/>
      <c r="H795" s="102"/>
      <c r="I795" s="102"/>
      <c r="J795" s="102"/>
      <c r="K795" s="102"/>
      <c r="L795" s="102"/>
      <c r="M795" s="102"/>
      <c r="N795" s="102"/>
      <c r="O795" s="72"/>
      <c r="P795" s="78"/>
      <c r="Q795" s="78"/>
    </row>
    <row r="796" spans="2:17" s="96" customFormat="1">
      <c r="B796" s="76"/>
      <c r="C796" s="121"/>
      <c r="D796" s="121"/>
      <c r="E796" s="105"/>
      <c r="F796" s="121"/>
      <c r="G796" s="102"/>
      <c r="H796" s="102"/>
      <c r="I796" s="102"/>
      <c r="J796" s="102"/>
      <c r="K796" s="102"/>
      <c r="L796" s="102"/>
      <c r="M796" s="102"/>
      <c r="N796" s="102"/>
      <c r="O796" s="72"/>
      <c r="P796" s="78"/>
      <c r="Q796" s="78"/>
    </row>
    <row r="797" spans="2:17" s="96" customFormat="1">
      <c r="B797" s="76"/>
      <c r="C797" s="121"/>
      <c r="D797" s="121"/>
      <c r="E797" s="105"/>
      <c r="F797" s="121"/>
      <c r="G797" s="102"/>
      <c r="H797" s="102"/>
      <c r="I797" s="102"/>
      <c r="J797" s="102"/>
      <c r="K797" s="102"/>
      <c r="L797" s="102"/>
      <c r="M797" s="102"/>
      <c r="N797" s="102"/>
      <c r="O797" s="72"/>
      <c r="P797" s="78"/>
      <c r="Q797" s="78"/>
    </row>
    <row r="798" spans="2:17" s="96" customFormat="1">
      <c r="B798" s="76"/>
      <c r="C798" s="121"/>
      <c r="D798" s="121"/>
      <c r="E798" s="105"/>
      <c r="F798" s="121"/>
      <c r="G798" s="102"/>
      <c r="H798" s="102"/>
      <c r="I798" s="102"/>
      <c r="J798" s="102"/>
      <c r="K798" s="102"/>
      <c r="L798" s="102"/>
      <c r="M798" s="102"/>
      <c r="N798" s="102"/>
      <c r="O798" s="72"/>
      <c r="P798" s="78"/>
      <c r="Q798" s="78"/>
    </row>
    <row r="799" spans="2:17" s="96" customFormat="1">
      <c r="B799" s="76"/>
      <c r="C799" s="121"/>
      <c r="D799" s="121"/>
      <c r="E799" s="105"/>
      <c r="F799" s="121"/>
      <c r="G799" s="102"/>
      <c r="H799" s="102"/>
      <c r="I799" s="102"/>
      <c r="J799" s="102"/>
      <c r="K799" s="102"/>
      <c r="L799" s="102"/>
      <c r="M799" s="102"/>
      <c r="N799" s="102"/>
      <c r="O799" s="72"/>
      <c r="P799" s="78"/>
      <c r="Q799" s="78"/>
    </row>
    <row r="800" spans="2:17" s="96" customFormat="1">
      <c r="B800" s="76"/>
      <c r="C800" s="121"/>
      <c r="D800" s="121"/>
      <c r="E800" s="105"/>
      <c r="F800" s="121"/>
      <c r="G800" s="102"/>
      <c r="H800" s="102"/>
      <c r="I800" s="102"/>
      <c r="J800" s="102"/>
      <c r="K800" s="102"/>
      <c r="L800" s="102"/>
      <c r="M800" s="102"/>
      <c r="N800" s="102"/>
      <c r="O800" s="72"/>
      <c r="P800" s="78"/>
      <c r="Q800" s="78"/>
    </row>
    <row r="801" spans="2:17" s="96" customFormat="1">
      <c r="B801" s="76"/>
      <c r="C801" s="121"/>
      <c r="D801" s="121"/>
      <c r="E801" s="105"/>
      <c r="F801" s="121"/>
      <c r="G801" s="102"/>
      <c r="H801" s="102"/>
      <c r="I801" s="102"/>
      <c r="J801" s="102"/>
      <c r="K801" s="102"/>
      <c r="L801" s="102"/>
      <c r="M801" s="102"/>
      <c r="N801" s="102"/>
      <c r="O801" s="72"/>
      <c r="P801" s="78"/>
      <c r="Q801" s="78"/>
    </row>
    <row r="802" spans="2:17" s="96" customFormat="1">
      <c r="B802" s="76"/>
      <c r="C802" s="121"/>
      <c r="D802" s="121"/>
      <c r="E802" s="105"/>
      <c r="F802" s="121"/>
      <c r="G802" s="102"/>
      <c r="H802" s="102"/>
      <c r="I802" s="102"/>
      <c r="J802" s="102"/>
      <c r="K802" s="102"/>
      <c r="L802" s="102"/>
      <c r="M802" s="102"/>
      <c r="N802" s="102"/>
      <c r="O802" s="72"/>
      <c r="P802" s="78"/>
      <c r="Q802" s="78"/>
    </row>
    <row r="803" spans="2:17" s="96" customFormat="1">
      <c r="B803" s="76"/>
      <c r="C803" s="121"/>
      <c r="D803" s="121"/>
      <c r="E803" s="105"/>
      <c r="F803" s="121"/>
      <c r="G803" s="102"/>
      <c r="H803" s="102"/>
      <c r="I803" s="102"/>
      <c r="J803" s="102"/>
      <c r="K803" s="102"/>
      <c r="L803" s="102"/>
      <c r="M803" s="102"/>
      <c r="N803" s="102"/>
      <c r="O803" s="72"/>
      <c r="P803" s="78"/>
      <c r="Q803" s="78"/>
    </row>
    <row r="804" spans="2:17" s="96" customFormat="1">
      <c r="B804" s="76"/>
      <c r="C804" s="121"/>
      <c r="D804" s="121"/>
      <c r="E804" s="105"/>
      <c r="F804" s="121"/>
      <c r="G804" s="102"/>
      <c r="H804" s="102"/>
      <c r="I804" s="102"/>
      <c r="J804" s="102"/>
      <c r="K804" s="102"/>
      <c r="L804" s="102"/>
      <c r="M804" s="102"/>
      <c r="N804" s="102"/>
      <c r="O804" s="72"/>
      <c r="P804" s="78"/>
      <c r="Q804" s="78"/>
    </row>
    <row r="805" spans="2:17" s="96" customFormat="1">
      <c r="B805" s="76"/>
      <c r="C805" s="121"/>
      <c r="D805" s="121"/>
      <c r="E805" s="105"/>
      <c r="F805" s="121"/>
      <c r="G805" s="102"/>
      <c r="H805" s="102"/>
      <c r="I805" s="102"/>
      <c r="J805" s="102"/>
      <c r="K805" s="102"/>
      <c r="L805" s="102"/>
      <c r="M805" s="102"/>
      <c r="N805" s="102"/>
      <c r="O805" s="72"/>
      <c r="P805" s="78"/>
      <c r="Q805" s="78"/>
    </row>
    <row r="806" spans="2:17" s="96" customFormat="1">
      <c r="B806" s="76"/>
      <c r="C806" s="121"/>
      <c r="D806" s="121"/>
      <c r="E806" s="105"/>
      <c r="F806" s="121"/>
      <c r="G806" s="102"/>
      <c r="H806" s="102"/>
      <c r="I806" s="102"/>
      <c r="J806" s="102"/>
      <c r="K806" s="102"/>
      <c r="L806" s="102"/>
      <c r="M806" s="102"/>
      <c r="N806" s="102"/>
      <c r="O806" s="72"/>
      <c r="P806" s="78"/>
      <c r="Q806" s="78"/>
    </row>
    <row r="807" spans="2:17" s="96" customFormat="1">
      <c r="B807" s="76"/>
      <c r="C807" s="121"/>
      <c r="D807" s="121"/>
      <c r="E807" s="105"/>
      <c r="F807" s="121"/>
      <c r="G807" s="102"/>
      <c r="H807" s="102"/>
      <c r="I807" s="102"/>
      <c r="J807" s="102"/>
      <c r="K807" s="102"/>
      <c r="L807" s="102"/>
      <c r="M807" s="102"/>
      <c r="N807" s="102"/>
      <c r="O807" s="72"/>
      <c r="P807" s="78"/>
      <c r="Q807" s="78"/>
    </row>
    <row r="808" spans="2:17" s="96" customFormat="1">
      <c r="B808" s="76"/>
      <c r="C808" s="121"/>
      <c r="D808" s="121"/>
      <c r="E808" s="105"/>
      <c r="F808" s="121"/>
      <c r="G808" s="102"/>
      <c r="H808" s="102"/>
      <c r="I808" s="102"/>
      <c r="J808" s="102"/>
      <c r="K808" s="102"/>
      <c r="L808" s="102"/>
      <c r="M808" s="102"/>
      <c r="N808" s="102"/>
      <c r="O808" s="72"/>
      <c r="P808" s="78"/>
      <c r="Q808" s="78"/>
    </row>
    <row r="809" spans="2:17" s="96" customFormat="1">
      <c r="B809" s="76"/>
      <c r="C809" s="121"/>
      <c r="D809" s="121"/>
      <c r="E809" s="105"/>
      <c r="F809" s="121"/>
      <c r="G809" s="102"/>
      <c r="H809" s="102"/>
      <c r="I809" s="102"/>
      <c r="J809" s="102"/>
      <c r="K809" s="102"/>
      <c r="L809" s="102"/>
      <c r="M809" s="102"/>
      <c r="N809" s="102"/>
      <c r="O809" s="72"/>
      <c r="P809" s="78"/>
      <c r="Q809" s="78"/>
    </row>
    <row r="810" spans="2:17" s="96" customFormat="1">
      <c r="B810" s="76"/>
      <c r="C810" s="121"/>
      <c r="D810" s="121"/>
      <c r="E810" s="105"/>
      <c r="F810" s="121"/>
      <c r="G810" s="102"/>
      <c r="H810" s="102"/>
      <c r="I810" s="102"/>
      <c r="J810" s="102"/>
      <c r="K810" s="102"/>
      <c r="L810" s="102"/>
      <c r="M810" s="102"/>
      <c r="N810" s="102"/>
      <c r="O810" s="72"/>
      <c r="P810" s="78"/>
      <c r="Q810" s="78"/>
    </row>
    <row r="811" spans="2:17" s="96" customFormat="1">
      <c r="B811" s="76"/>
      <c r="C811" s="121"/>
      <c r="D811" s="121"/>
      <c r="E811" s="105"/>
      <c r="F811" s="121"/>
      <c r="G811" s="102"/>
      <c r="H811" s="102"/>
      <c r="I811" s="102"/>
      <c r="J811" s="102"/>
      <c r="K811" s="102"/>
      <c r="L811" s="102"/>
      <c r="M811" s="102"/>
      <c r="N811" s="102"/>
      <c r="O811" s="72"/>
      <c r="P811" s="78"/>
      <c r="Q811" s="78"/>
    </row>
    <row r="812" spans="2:17" s="96" customFormat="1">
      <c r="B812" s="76"/>
      <c r="C812" s="121"/>
      <c r="D812" s="121"/>
      <c r="E812" s="105"/>
      <c r="F812" s="121"/>
      <c r="G812" s="102"/>
      <c r="H812" s="102"/>
      <c r="I812" s="102"/>
      <c r="J812" s="102"/>
      <c r="K812" s="102"/>
      <c r="L812" s="102"/>
      <c r="M812" s="102"/>
      <c r="N812" s="102"/>
      <c r="O812" s="72"/>
      <c r="P812" s="78"/>
      <c r="Q812" s="78"/>
    </row>
    <row r="813" spans="2:17" s="96" customFormat="1">
      <c r="B813" s="76"/>
      <c r="C813" s="121"/>
      <c r="D813" s="121"/>
      <c r="E813" s="105"/>
      <c r="F813" s="121"/>
      <c r="G813" s="102"/>
      <c r="H813" s="102"/>
      <c r="I813" s="102"/>
      <c r="J813" s="102"/>
      <c r="K813" s="102"/>
      <c r="L813" s="102"/>
      <c r="M813" s="102"/>
      <c r="N813" s="102"/>
      <c r="O813" s="72"/>
      <c r="P813" s="78"/>
      <c r="Q813" s="78"/>
    </row>
    <row r="814" spans="2:17" s="96" customFormat="1">
      <c r="B814" s="76"/>
      <c r="C814" s="121"/>
      <c r="D814" s="121"/>
      <c r="E814" s="105"/>
      <c r="F814" s="121"/>
      <c r="G814" s="102"/>
      <c r="H814" s="102"/>
      <c r="I814" s="102"/>
      <c r="J814" s="102"/>
      <c r="K814" s="102"/>
      <c r="L814" s="102"/>
      <c r="M814" s="102"/>
      <c r="N814" s="102"/>
      <c r="O814" s="72"/>
      <c r="P814" s="78"/>
      <c r="Q814" s="78"/>
    </row>
    <row r="815" spans="2:17" s="96" customFormat="1">
      <c r="B815" s="76"/>
      <c r="C815" s="121"/>
      <c r="D815" s="121"/>
      <c r="E815" s="105"/>
      <c r="F815" s="121"/>
      <c r="G815" s="102"/>
      <c r="H815" s="102"/>
      <c r="I815" s="102"/>
      <c r="J815" s="102"/>
      <c r="K815" s="102"/>
      <c r="L815" s="102"/>
      <c r="M815" s="102"/>
      <c r="N815" s="102"/>
      <c r="O815" s="72"/>
      <c r="P815" s="78"/>
      <c r="Q815" s="78"/>
    </row>
    <row r="816" spans="2:17" s="96" customFormat="1">
      <c r="B816" s="76"/>
      <c r="C816" s="121"/>
      <c r="D816" s="121"/>
      <c r="E816" s="105"/>
      <c r="F816" s="121"/>
      <c r="G816" s="102"/>
      <c r="H816" s="102"/>
      <c r="I816" s="102"/>
      <c r="J816" s="102"/>
      <c r="K816" s="102"/>
      <c r="L816" s="102"/>
      <c r="M816" s="102"/>
      <c r="N816" s="102"/>
      <c r="O816" s="72"/>
      <c r="P816" s="78"/>
      <c r="Q816" s="78"/>
    </row>
    <row r="817" spans="2:17" s="96" customFormat="1">
      <c r="B817" s="76"/>
      <c r="C817" s="121"/>
      <c r="D817" s="121"/>
      <c r="E817" s="105"/>
      <c r="F817" s="121"/>
      <c r="G817" s="102"/>
      <c r="H817" s="102"/>
      <c r="I817" s="102"/>
      <c r="J817" s="102"/>
      <c r="K817" s="102"/>
      <c r="L817" s="102"/>
      <c r="M817" s="102"/>
      <c r="N817" s="102"/>
      <c r="O817" s="72"/>
      <c r="P817" s="78"/>
      <c r="Q817" s="78"/>
    </row>
    <row r="818" spans="2:17" s="96" customFormat="1">
      <c r="B818" s="76"/>
      <c r="C818" s="121"/>
      <c r="D818" s="121"/>
      <c r="E818" s="105"/>
      <c r="F818" s="121"/>
      <c r="G818" s="102"/>
      <c r="H818" s="102"/>
      <c r="I818" s="102"/>
      <c r="J818" s="102"/>
      <c r="K818" s="102"/>
      <c r="L818" s="102"/>
      <c r="M818" s="102"/>
      <c r="N818" s="102"/>
      <c r="O818" s="72"/>
      <c r="P818" s="78"/>
      <c r="Q818" s="78"/>
    </row>
    <row r="819" spans="2:17" s="96" customFormat="1">
      <c r="B819" s="76"/>
      <c r="C819" s="121"/>
      <c r="D819" s="121"/>
      <c r="E819" s="105"/>
      <c r="F819" s="121"/>
      <c r="G819" s="102"/>
      <c r="H819" s="102"/>
      <c r="I819" s="102"/>
      <c r="J819" s="102"/>
      <c r="K819" s="102"/>
      <c r="L819" s="102"/>
      <c r="M819" s="102"/>
      <c r="N819" s="102"/>
      <c r="O819" s="72"/>
      <c r="P819" s="78"/>
      <c r="Q819" s="78"/>
    </row>
    <row r="820" spans="2:17" s="96" customFormat="1">
      <c r="B820" s="76"/>
      <c r="C820" s="121"/>
      <c r="D820" s="121"/>
      <c r="E820" s="105"/>
      <c r="F820" s="121"/>
      <c r="G820" s="102"/>
      <c r="H820" s="102"/>
      <c r="I820" s="102"/>
      <c r="J820" s="102"/>
      <c r="K820" s="102"/>
      <c r="L820" s="102"/>
      <c r="M820" s="102"/>
      <c r="N820" s="102"/>
      <c r="O820" s="72"/>
      <c r="P820" s="78"/>
      <c r="Q820" s="78"/>
    </row>
    <row r="821" spans="2:17" s="96" customFormat="1">
      <c r="B821" s="76"/>
      <c r="C821" s="121"/>
      <c r="D821" s="121"/>
      <c r="E821" s="105"/>
      <c r="F821" s="121"/>
      <c r="G821" s="102"/>
      <c r="H821" s="102"/>
      <c r="I821" s="102"/>
      <c r="J821" s="102"/>
      <c r="K821" s="102"/>
      <c r="L821" s="102"/>
      <c r="M821" s="102"/>
      <c r="N821" s="102"/>
      <c r="O821" s="72"/>
      <c r="P821" s="78"/>
      <c r="Q821" s="78"/>
    </row>
    <row r="822" spans="2:17" s="96" customFormat="1">
      <c r="B822" s="76"/>
      <c r="C822" s="121"/>
      <c r="D822" s="121"/>
      <c r="E822" s="105"/>
      <c r="F822" s="121"/>
      <c r="G822" s="102"/>
      <c r="H822" s="102"/>
      <c r="I822" s="102"/>
      <c r="J822" s="102"/>
      <c r="K822" s="102"/>
      <c r="L822" s="102"/>
      <c r="M822" s="102"/>
      <c r="N822" s="102"/>
      <c r="O822" s="72"/>
      <c r="P822" s="78"/>
      <c r="Q822" s="78"/>
    </row>
    <row r="823" spans="2:17" s="96" customFormat="1">
      <c r="B823" s="76"/>
      <c r="C823" s="121"/>
      <c r="D823" s="121"/>
      <c r="E823" s="105"/>
      <c r="F823" s="121"/>
      <c r="G823" s="102"/>
      <c r="H823" s="102"/>
      <c r="I823" s="102"/>
      <c r="J823" s="102"/>
      <c r="K823" s="102"/>
      <c r="L823" s="102"/>
      <c r="M823" s="102"/>
      <c r="N823" s="102"/>
      <c r="O823" s="72"/>
      <c r="P823" s="78"/>
      <c r="Q823" s="78"/>
    </row>
    <row r="824" spans="2:17" s="96" customFormat="1">
      <c r="B824" s="76"/>
      <c r="C824" s="121"/>
      <c r="D824" s="121"/>
      <c r="E824" s="105"/>
      <c r="F824" s="121"/>
      <c r="G824" s="102"/>
      <c r="H824" s="102"/>
      <c r="I824" s="102"/>
      <c r="J824" s="102"/>
      <c r="K824" s="102"/>
      <c r="L824" s="102"/>
      <c r="M824" s="102"/>
      <c r="N824" s="102"/>
      <c r="O824" s="72"/>
      <c r="P824" s="78"/>
      <c r="Q824" s="78"/>
    </row>
    <row r="825" spans="2:17" s="96" customFormat="1">
      <c r="B825" s="76"/>
      <c r="C825" s="121"/>
      <c r="D825" s="121"/>
      <c r="E825" s="105"/>
      <c r="F825" s="121"/>
      <c r="G825" s="102"/>
      <c r="H825" s="102"/>
      <c r="I825" s="102"/>
      <c r="J825" s="102"/>
      <c r="K825" s="102"/>
      <c r="L825" s="102"/>
      <c r="M825" s="102"/>
      <c r="N825" s="102"/>
      <c r="O825" s="72"/>
      <c r="P825" s="78"/>
      <c r="Q825" s="78"/>
    </row>
    <row r="826" spans="2:17" s="96" customFormat="1">
      <c r="B826" s="76"/>
      <c r="C826" s="121"/>
      <c r="D826" s="121"/>
      <c r="E826" s="105"/>
      <c r="F826" s="121"/>
      <c r="G826" s="102"/>
      <c r="H826" s="102"/>
      <c r="I826" s="102"/>
      <c r="J826" s="102"/>
      <c r="K826" s="102"/>
      <c r="L826" s="102"/>
      <c r="M826" s="102"/>
      <c r="N826" s="102"/>
      <c r="O826" s="72"/>
      <c r="P826" s="78"/>
      <c r="Q826" s="78"/>
    </row>
    <row r="827" spans="2:17" s="96" customFormat="1">
      <c r="B827" s="76"/>
      <c r="C827" s="121"/>
      <c r="D827" s="121"/>
      <c r="E827" s="105"/>
      <c r="F827" s="121"/>
      <c r="G827" s="102"/>
      <c r="H827" s="102"/>
      <c r="I827" s="102"/>
      <c r="J827" s="102"/>
      <c r="K827" s="102"/>
      <c r="L827" s="102"/>
      <c r="M827" s="102"/>
      <c r="N827" s="102"/>
      <c r="O827" s="72"/>
      <c r="P827" s="78"/>
      <c r="Q827" s="78"/>
    </row>
    <row r="828" spans="2:17" s="96" customFormat="1">
      <c r="B828" s="76"/>
      <c r="C828" s="121"/>
      <c r="D828" s="121"/>
      <c r="E828" s="105"/>
      <c r="F828" s="121"/>
      <c r="G828" s="102"/>
      <c r="H828" s="102"/>
      <c r="I828" s="102"/>
      <c r="J828" s="102"/>
      <c r="K828" s="102"/>
      <c r="L828" s="102"/>
      <c r="M828" s="102"/>
      <c r="N828" s="102"/>
      <c r="O828" s="72"/>
      <c r="P828" s="78"/>
      <c r="Q828" s="78"/>
    </row>
    <row r="829" spans="2:17" s="96" customFormat="1">
      <c r="B829" s="76"/>
      <c r="C829" s="121"/>
      <c r="D829" s="121"/>
      <c r="E829" s="105"/>
      <c r="F829" s="121"/>
      <c r="G829" s="102"/>
      <c r="H829" s="102"/>
      <c r="I829" s="102"/>
      <c r="J829" s="102"/>
      <c r="K829" s="102"/>
      <c r="L829" s="102"/>
      <c r="M829" s="102"/>
      <c r="N829" s="102"/>
      <c r="O829" s="72"/>
      <c r="P829" s="78"/>
      <c r="Q829" s="78"/>
    </row>
    <row r="830" spans="2:17" s="96" customFormat="1">
      <c r="B830" s="76"/>
      <c r="C830" s="121"/>
      <c r="D830" s="121"/>
      <c r="E830" s="105"/>
      <c r="F830" s="121"/>
      <c r="G830" s="102"/>
      <c r="H830" s="102"/>
      <c r="I830" s="102"/>
      <c r="J830" s="102"/>
      <c r="K830" s="102"/>
      <c r="L830" s="102"/>
      <c r="M830" s="102"/>
      <c r="N830" s="102"/>
      <c r="O830" s="72"/>
      <c r="P830" s="78"/>
      <c r="Q830" s="78"/>
    </row>
    <row r="831" spans="2:17" s="96" customFormat="1">
      <c r="B831" s="76"/>
      <c r="C831" s="121"/>
      <c r="D831" s="121"/>
      <c r="E831" s="105"/>
      <c r="F831" s="121"/>
      <c r="G831" s="102"/>
      <c r="H831" s="102"/>
      <c r="I831" s="102"/>
      <c r="J831" s="102"/>
      <c r="K831" s="102"/>
      <c r="L831" s="102"/>
      <c r="M831" s="102"/>
      <c r="N831" s="102"/>
      <c r="O831" s="72"/>
      <c r="P831" s="78"/>
      <c r="Q831" s="78"/>
    </row>
    <row r="832" spans="2:17" s="96" customFormat="1">
      <c r="B832" s="76"/>
      <c r="C832" s="121"/>
      <c r="D832" s="121"/>
      <c r="E832" s="105"/>
      <c r="F832" s="121"/>
      <c r="G832" s="102"/>
      <c r="H832" s="102"/>
      <c r="I832" s="102"/>
      <c r="J832" s="102"/>
      <c r="K832" s="102"/>
      <c r="L832" s="102"/>
      <c r="M832" s="102"/>
      <c r="N832" s="102"/>
      <c r="O832" s="72"/>
      <c r="P832" s="78"/>
      <c r="Q832" s="78"/>
    </row>
    <row r="833" spans="2:17" s="96" customFormat="1">
      <c r="B833" s="76"/>
      <c r="C833" s="121"/>
      <c r="D833" s="121"/>
      <c r="E833" s="105"/>
      <c r="F833" s="121"/>
      <c r="G833" s="102"/>
      <c r="H833" s="102"/>
      <c r="I833" s="102"/>
      <c r="J833" s="102"/>
      <c r="K833" s="102"/>
      <c r="L833" s="102"/>
      <c r="M833" s="102"/>
      <c r="N833" s="102"/>
      <c r="O833" s="72"/>
      <c r="P833" s="78"/>
      <c r="Q833" s="78"/>
    </row>
    <row r="834" spans="2:17" s="96" customFormat="1">
      <c r="B834" s="76"/>
      <c r="C834" s="121"/>
      <c r="D834" s="121"/>
      <c r="E834" s="105"/>
      <c r="F834" s="121"/>
      <c r="G834" s="102"/>
      <c r="H834" s="102"/>
      <c r="I834" s="102"/>
      <c r="J834" s="102"/>
      <c r="K834" s="102"/>
      <c r="L834" s="102"/>
      <c r="M834" s="102"/>
      <c r="N834" s="102"/>
      <c r="O834" s="72"/>
      <c r="P834" s="78"/>
      <c r="Q834" s="78"/>
    </row>
    <row r="835" spans="2:17" s="96" customFormat="1">
      <c r="B835" s="76"/>
      <c r="C835" s="121"/>
      <c r="D835" s="121"/>
      <c r="E835" s="105"/>
      <c r="F835" s="121"/>
      <c r="G835" s="102"/>
      <c r="H835" s="102"/>
      <c r="I835" s="102"/>
      <c r="J835" s="102"/>
      <c r="K835" s="102"/>
      <c r="L835" s="102"/>
      <c r="M835" s="102"/>
      <c r="N835" s="102"/>
      <c r="O835" s="72"/>
      <c r="P835" s="78"/>
      <c r="Q835" s="78"/>
    </row>
    <row r="836" spans="2:17" s="96" customFormat="1">
      <c r="B836" s="76"/>
      <c r="C836" s="121"/>
      <c r="D836" s="121"/>
      <c r="E836" s="105"/>
      <c r="F836" s="121"/>
      <c r="G836" s="102"/>
      <c r="H836" s="102"/>
      <c r="I836" s="102"/>
      <c r="J836" s="102"/>
      <c r="K836" s="102"/>
      <c r="L836" s="102"/>
      <c r="M836" s="102"/>
      <c r="N836" s="102"/>
      <c r="O836" s="72"/>
      <c r="P836" s="78"/>
      <c r="Q836" s="78"/>
    </row>
    <row r="837" spans="2:17" s="96" customFormat="1">
      <c r="B837" s="76"/>
      <c r="C837" s="121"/>
      <c r="D837" s="121"/>
      <c r="E837" s="105"/>
      <c r="F837" s="121"/>
      <c r="G837" s="102"/>
      <c r="H837" s="102"/>
      <c r="I837" s="102"/>
      <c r="J837" s="102"/>
      <c r="K837" s="102"/>
      <c r="L837" s="102"/>
      <c r="M837" s="102"/>
      <c r="N837" s="102"/>
      <c r="O837" s="72"/>
      <c r="P837" s="78"/>
      <c r="Q837" s="78"/>
    </row>
    <row r="838" spans="2:17" s="96" customFormat="1">
      <c r="B838" s="76"/>
      <c r="C838" s="121"/>
      <c r="D838" s="121"/>
      <c r="E838" s="105"/>
      <c r="F838" s="121"/>
      <c r="G838" s="102"/>
      <c r="H838" s="102"/>
      <c r="I838" s="102"/>
      <c r="J838" s="102"/>
      <c r="K838" s="102"/>
      <c r="L838" s="102"/>
      <c r="M838" s="102"/>
      <c r="N838" s="102"/>
      <c r="O838" s="72"/>
      <c r="P838" s="78"/>
      <c r="Q838" s="78"/>
    </row>
    <row r="839" spans="2:17" s="96" customFormat="1">
      <c r="B839" s="76"/>
      <c r="C839" s="121"/>
      <c r="D839" s="121"/>
      <c r="E839" s="105"/>
      <c r="F839" s="121"/>
      <c r="G839" s="102"/>
      <c r="H839" s="102"/>
      <c r="I839" s="102"/>
      <c r="J839" s="102"/>
      <c r="K839" s="102"/>
      <c r="L839" s="102"/>
      <c r="M839" s="102"/>
      <c r="N839" s="102"/>
      <c r="O839" s="72"/>
      <c r="P839" s="78"/>
      <c r="Q839" s="78"/>
    </row>
    <row r="840" spans="2:17" s="96" customFormat="1">
      <c r="B840" s="76"/>
      <c r="C840" s="121"/>
      <c r="D840" s="121"/>
      <c r="E840" s="105"/>
      <c r="F840" s="121"/>
      <c r="G840" s="102"/>
      <c r="H840" s="102"/>
      <c r="I840" s="102"/>
      <c r="J840" s="102"/>
      <c r="K840" s="102"/>
      <c r="L840" s="102"/>
      <c r="M840" s="102"/>
      <c r="N840" s="102"/>
      <c r="O840" s="72"/>
      <c r="P840" s="78"/>
      <c r="Q840" s="78"/>
    </row>
    <row r="841" spans="2:17" s="96" customFormat="1">
      <c r="B841" s="76"/>
      <c r="C841" s="121"/>
      <c r="D841" s="121"/>
      <c r="E841" s="105"/>
      <c r="F841" s="121"/>
      <c r="G841" s="102"/>
      <c r="H841" s="102"/>
      <c r="I841" s="102"/>
      <c r="J841" s="102"/>
      <c r="K841" s="102"/>
      <c r="L841" s="102"/>
      <c r="M841" s="102"/>
      <c r="N841" s="102"/>
      <c r="O841" s="72"/>
      <c r="P841" s="78"/>
      <c r="Q841" s="78"/>
    </row>
    <row r="842" spans="2:17" s="96" customFormat="1">
      <c r="B842" s="76"/>
      <c r="C842" s="121"/>
      <c r="D842" s="121"/>
      <c r="E842" s="105"/>
      <c r="F842" s="121"/>
      <c r="G842" s="102"/>
      <c r="H842" s="102"/>
      <c r="I842" s="102"/>
      <c r="J842" s="102"/>
      <c r="K842" s="102"/>
      <c r="L842" s="102"/>
      <c r="M842" s="102"/>
      <c r="N842" s="102"/>
      <c r="O842" s="72"/>
      <c r="P842" s="78"/>
      <c r="Q842" s="78"/>
    </row>
    <row r="843" spans="2:17" s="96" customFormat="1">
      <c r="B843" s="76"/>
      <c r="C843" s="121"/>
      <c r="D843" s="121"/>
      <c r="E843" s="105"/>
      <c r="F843" s="121"/>
      <c r="G843" s="102"/>
      <c r="H843" s="102"/>
      <c r="I843" s="102"/>
      <c r="J843" s="102"/>
      <c r="K843" s="102"/>
      <c r="L843" s="102"/>
      <c r="M843" s="102"/>
      <c r="N843" s="102"/>
      <c r="O843" s="72"/>
      <c r="P843" s="78"/>
      <c r="Q843" s="78"/>
    </row>
    <row r="844" spans="2:17" s="96" customFormat="1">
      <c r="B844" s="76"/>
      <c r="C844" s="121"/>
      <c r="D844" s="121"/>
      <c r="E844" s="105"/>
      <c r="F844" s="121"/>
      <c r="G844" s="102"/>
      <c r="H844" s="102"/>
      <c r="I844" s="102"/>
      <c r="J844" s="102"/>
      <c r="K844" s="102"/>
      <c r="L844" s="102"/>
      <c r="M844" s="102"/>
      <c r="N844" s="102"/>
      <c r="O844" s="72"/>
      <c r="P844" s="78"/>
      <c r="Q844" s="78"/>
    </row>
    <row r="845" spans="2:17" s="96" customFormat="1">
      <c r="B845" s="76"/>
      <c r="C845" s="121"/>
      <c r="D845" s="121"/>
      <c r="E845" s="105"/>
      <c r="F845" s="121"/>
      <c r="G845" s="102"/>
      <c r="H845" s="102"/>
      <c r="I845" s="102"/>
      <c r="J845" s="102"/>
      <c r="K845" s="102"/>
      <c r="L845" s="102"/>
      <c r="M845" s="102"/>
      <c r="N845" s="102"/>
      <c r="O845" s="72"/>
      <c r="P845" s="78"/>
      <c r="Q845" s="78"/>
    </row>
    <row r="846" spans="2:17" s="96" customFormat="1">
      <c r="B846" s="76"/>
      <c r="C846" s="121"/>
      <c r="D846" s="121"/>
      <c r="E846" s="105"/>
      <c r="F846" s="121"/>
      <c r="G846" s="102"/>
      <c r="H846" s="102"/>
      <c r="I846" s="102"/>
      <c r="J846" s="102"/>
      <c r="K846" s="102"/>
      <c r="L846" s="102"/>
      <c r="M846" s="102"/>
      <c r="N846" s="102"/>
      <c r="O846" s="72"/>
      <c r="P846" s="78"/>
      <c r="Q846" s="78"/>
    </row>
    <row r="847" spans="2:17" s="96" customFormat="1">
      <c r="B847" s="76"/>
      <c r="C847" s="121"/>
      <c r="D847" s="121"/>
      <c r="E847" s="105"/>
      <c r="F847" s="121"/>
      <c r="G847" s="102"/>
      <c r="H847" s="102"/>
      <c r="I847" s="102"/>
      <c r="J847" s="102"/>
      <c r="K847" s="102"/>
      <c r="L847" s="102"/>
      <c r="M847" s="102"/>
      <c r="N847" s="102"/>
      <c r="O847" s="72"/>
      <c r="P847" s="78"/>
      <c r="Q847" s="78"/>
    </row>
    <row r="848" spans="2:17" s="96" customFormat="1">
      <c r="B848" s="76"/>
      <c r="C848" s="121"/>
      <c r="D848" s="121"/>
      <c r="E848" s="105"/>
      <c r="F848" s="121"/>
      <c r="G848" s="102"/>
      <c r="H848" s="102"/>
      <c r="I848" s="102"/>
      <c r="J848" s="102"/>
      <c r="K848" s="102"/>
      <c r="L848" s="102"/>
      <c r="M848" s="102"/>
      <c r="N848" s="102"/>
      <c r="O848" s="72"/>
      <c r="P848" s="78"/>
      <c r="Q848" s="78"/>
    </row>
    <row r="849" spans="2:17" s="96" customFormat="1">
      <c r="B849" s="76"/>
      <c r="C849" s="121"/>
      <c r="D849" s="121"/>
      <c r="E849" s="105"/>
      <c r="F849" s="121"/>
      <c r="G849" s="102"/>
      <c r="H849" s="102"/>
      <c r="I849" s="102"/>
      <c r="J849" s="102"/>
      <c r="K849" s="102"/>
      <c r="L849" s="102"/>
      <c r="M849" s="102"/>
      <c r="N849" s="102"/>
      <c r="O849" s="72"/>
      <c r="P849" s="78"/>
      <c r="Q849" s="78"/>
    </row>
    <row r="850" spans="2:17" s="96" customFormat="1">
      <c r="B850" s="76"/>
      <c r="C850" s="121"/>
      <c r="D850" s="121"/>
      <c r="E850" s="105"/>
      <c r="F850" s="121"/>
      <c r="G850" s="102"/>
      <c r="H850" s="102"/>
      <c r="I850" s="102"/>
      <c r="J850" s="102"/>
      <c r="K850" s="102"/>
      <c r="L850" s="102"/>
      <c r="M850" s="102"/>
      <c r="N850" s="102"/>
      <c r="O850" s="72"/>
      <c r="P850" s="78"/>
      <c r="Q850" s="78"/>
    </row>
    <row r="851" spans="2:17" s="96" customFormat="1">
      <c r="B851" s="76"/>
      <c r="C851" s="121"/>
      <c r="D851" s="121"/>
      <c r="E851" s="105"/>
      <c r="F851" s="121"/>
      <c r="G851" s="102"/>
      <c r="H851" s="102"/>
      <c r="I851" s="102"/>
      <c r="J851" s="102"/>
      <c r="K851" s="102"/>
      <c r="L851" s="102"/>
      <c r="M851" s="102"/>
      <c r="N851" s="102"/>
      <c r="O851" s="72"/>
      <c r="P851" s="78"/>
      <c r="Q851" s="78"/>
    </row>
    <row r="852" spans="2:17" s="96" customFormat="1">
      <c r="B852" s="76"/>
      <c r="C852" s="121"/>
      <c r="D852" s="121"/>
      <c r="E852" s="105"/>
      <c r="F852" s="121"/>
      <c r="G852" s="102"/>
      <c r="H852" s="102"/>
      <c r="I852" s="102"/>
      <c r="J852" s="102"/>
      <c r="K852" s="102"/>
      <c r="L852" s="102"/>
      <c r="M852" s="102"/>
      <c r="N852" s="102"/>
      <c r="O852" s="72"/>
      <c r="P852" s="78"/>
      <c r="Q852" s="78"/>
    </row>
    <row r="853" spans="2:17" s="96" customFormat="1">
      <c r="B853" s="76"/>
      <c r="C853" s="121"/>
      <c r="D853" s="121"/>
      <c r="E853" s="105"/>
      <c r="F853" s="121"/>
      <c r="G853" s="102"/>
      <c r="H853" s="102"/>
      <c r="I853" s="102"/>
      <c r="J853" s="102"/>
      <c r="K853" s="102"/>
      <c r="L853" s="102"/>
      <c r="M853" s="102"/>
      <c r="N853" s="102"/>
      <c r="O853" s="72"/>
      <c r="P853" s="78"/>
      <c r="Q853" s="78"/>
    </row>
    <row r="854" spans="2:17" s="96" customFormat="1">
      <c r="B854" s="76"/>
      <c r="C854" s="121"/>
      <c r="D854" s="121"/>
      <c r="E854" s="105"/>
      <c r="F854" s="121"/>
      <c r="G854" s="102"/>
      <c r="H854" s="102"/>
      <c r="I854" s="102"/>
      <c r="J854" s="102"/>
      <c r="K854" s="102"/>
      <c r="L854" s="102"/>
      <c r="M854" s="102"/>
      <c r="N854" s="102"/>
      <c r="O854" s="72"/>
      <c r="P854" s="78"/>
      <c r="Q854" s="78"/>
    </row>
    <row r="855" spans="2:17" s="96" customFormat="1">
      <c r="B855" s="76"/>
      <c r="C855" s="121"/>
      <c r="D855" s="121"/>
      <c r="E855" s="105"/>
      <c r="F855" s="121"/>
      <c r="G855" s="102"/>
      <c r="H855" s="102"/>
      <c r="I855" s="102"/>
      <c r="J855" s="102"/>
      <c r="K855" s="102"/>
      <c r="L855" s="102"/>
      <c r="M855" s="102"/>
      <c r="N855" s="102"/>
      <c r="O855" s="72"/>
      <c r="P855" s="78"/>
      <c r="Q855" s="78"/>
    </row>
    <row r="856" spans="2:17" s="96" customFormat="1">
      <c r="B856" s="76"/>
      <c r="C856" s="121"/>
      <c r="D856" s="121"/>
      <c r="E856" s="105"/>
      <c r="F856" s="121"/>
      <c r="G856" s="102"/>
      <c r="H856" s="102"/>
      <c r="I856" s="102"/>
      <c r="J856" s="102"/>
      <c r="K856" s="102"/>
      <c r="L856" s="102"/>
      <c r="M856" s="102"/>
      <c r="N856" s="102"/>
      <c r="O856" s="72"/>
      <c r="P856" s="78"/>
      <c r="Q856" s="78"/>
    </row>
    <row r="857" spans="2:17" s="96" customFormat="1">
      <c r="B857" s="76"/>
      <c r="C857" s="121"/>
      <c r="D857" s="121"/>
      <c r="E857" s="105"/>
      <c r="F857" s="121"/>
      <c r="G857" s="102"/>
      <c r="H857" s="102"/>
      <c r="I857" s="102"/>
      <c r="J857" s="102"/>
      <c r="K857" s="102"/>
      <c r="L857" s="102"/>
      <c r="M857" s="102"/>
      <c r="N857" s="102"/>
      <c r="O857" s="72"/>
      <c r="P857" s="78"/>
      <c r="Q857" s="78"/>
    </row>
    <row r="858" spans="2:17" s="96" customFormat="1">
      <c r="B858" s="76"/>
      <c r="C858" s="121"/>
      <c r="D858" s="121"/>
      <c r="E858" s="105"/>
      <c r="F858" s="121"/>
      <c r="G858" s="102"/>
      <c r="H858" s="102"/>
      <c r="I858" s="102"/>
      <c r="J858" s="102"/>
      <c r="K858" s="102"/>
      <c r="L858" s="102"/>
      <c r="M858" s="102"/>
      <c r="N858" s="102"/>
      <c r="O858" s="72"/>
      <c r="P858" s="78"/>
      <c r="Q858" s="78"/>
    </row>
    <row r="859" spans="2:17" s="96" customFormat="1">
      <c r="B859" s="76"/>
      <c r="C859" s="121"/>
      <c r="D859" s="121"/>
      <c r="E859" s="105"/>
      <c r="F859" s="121"/>
      <c r="G859" s="102"/>
      <c r="H859" s="102"/>
      <c r="I859" s="102"/>
      <c r="J859" s="102"/>
      <c r="K859" s="102"/>
      <c r="L859" s="102"/>
      <c r="M859" s="102"/>
      <c r="N859" s="102"/>
      <c r="O859" s="72"/>
      <c r="P859" s="78"/>
      <c r="Q859" s="78"/>
    </row>
    <row r="860" spans="2:17" s="96" customFormat="1">
      <c r="B860" s="76"/>
      <c r="C860" s="121"/>
      <c r="D860" s="121"/>
      <c r="E860" s="105"/>
      <c r="F860" s="121"/>
      <c r="G860" s="102"/>
      <c r="H860" s="102"/>
      <c r="I860" s="102"/>
      <c r="J860" s="102"/>
      <c r="K860" s="102"/>
      <c r="L860" s="102"/>
      <c r="M860" s="102"/>
      <c r="N860" s="102"/>
      <c r="O860" s="72"/>
      <c r="P860" s="78"/>
      <c r="Q860" s="78"/>
    </row>
    <row r="861" spans="2:17" s="96" customFormat="1">
      <c r="B861" s="76"/>
      <c r="C861" s="121"/>
      <c r="D861" s="121"/>
      <c r="E861" s="105"/>
      <c r="F861" s="121"/>
      <c r="G861" s="102"/>
      <c r="H861" s="102"/>
      <c r="I861" s="102"/>
      <c r="J861" s="102"/>
      <c r="K861" s="102"/>
      <c r="L861" s="102"/>
      <c r="M861" s="102"/>
      <c r="N861" s="102"/>
      <c r="O861" s="72"/>
      <c r="P861" s="78"/>
      <c r="Q861" s="78"/>
    </row>
    <row r="862" spans="2:17" s="96" customFormat="1">
      <c r="B862" s="76"/>
      <c r="C862" s="121"/>
      <c r="D862" s="121"/>
      <c r="E862" s="105"/>
      <c r="F862" s="121"/>
      <c r="G862" s="102"/>
      <c r="H862" s="102"/>
      <c r="I862" s="102"/>
      <c r="J862" s="102"/>
      <c r="K862" s="102"/>
      <c r="L862" s="102"/>
      <c r="M862" s="102"/>
      <c r="N862" s="102"/>
      <c r="O862" s="72"/>
      <c r="P862" s="78"/>
      <c r="Q862" s="78"/>
    </row>
    <row r="863" spans="2:17" s="96" customFormat="1">
      <c r="B863" s="76"/>
      <c r="C863" s="121"/>
      <c r="D863" s="121"/>
      <c r="E863" s="105"/>
      <c r="F863" s="121"/>
      <c r="G863" s="102"/>
      <c r="H863" s="102"/>
      <c r="I863" s="102"/>
      <c r="J863" s="102"/>
      <c r="K863" s="102"/>
      <c r="L863" s="102"/>
      <c r="M863" s="102"/>
      <c r="N863" s="102"/>
      <c r="O863" s="72"/>
      <c r="P863" s="78"/>
      <c r="Q863" s="78"/>
    </row>
    <row r="864" spans="2:17" s="96" customFormat="1">
      <c r="B864" s="76"/>
      <c r="C864" s="121"/>
      <c r="D864" s="121"/>
      <c r="E864" s="105"/>
      <c r="F864" s="121"/>
      <c r="G864" s="102"/>
      <c r="H864" s="102"/>
      <c r="I864" s="102"/>
      <c r="J864" s="102"/>
      <c r="K864" s="102"/>
      <c r="L864" s="102"/>
      <c r="M864" s="102"/>
      <c r="N864" s="102"/>
      <c r="O864" s="72"/>
      <c r="P864" s="78"/>
      <c r="Q864" s="78"/>
    </row>
    <row r="865" spans="2:17" s="96" customFormat="1">
      <c r="B865" s="76"/>
      <c r="C865" s="121"/>
      <c r="D865" s="121"/>
      <c r="E865" s="105"/>
      <c r="F865" s="121"/>
      <c r="G865" s="102"/>
      <c r="H865" s="102"/>
      <c r="I865" s="102"/>
      <c r="J865" s="102"/>
      <c r="K865" s="102"/>
      <c r="L865" s="102"/>
      <c r="M865" s="102"/>
      <c r="N865" s="102"/>
      <c r="O865" s="72"/>
      <c r="P865" s="78"/>
      <c r="Q865" s="78"/>
    </row>
    <row r="866" spans="2:17" s="96" customFormat="1">
      <c r="B866" s="76"/>
      <c r="C866" s="121"/>
      <c r="D866" s="121"/>
      <c r="E866" s="105"/>
      <c r="F866" s="121"/>
      <c r="G866" s="102"/>
      <c r="H866" s="102"/>
      <c r="I866" s="102"/>
      <c r="J866" s="102"/>
      <c r="K866" s="102"/>
      <c r="L866" s="102"/>
      <c r="M866" s="102"/>
      <c r="N866" s="102"/>
      <c r="O866" s="72"/>
      <c r="P866" s="78"/>
      <c r="Q866" s="78"/>
    </row>
    <row r="867" spans="2:17" s="96" customFormat="1">
      <c r="B867" s="76"/>
      <c r="C867" s="121"/>
      <c r="D867" s="121"/>
      <c r="E867" s="105"/>
      <c r="F867" s="121"/>
      <c r="G867" s="102"/>
      <c r="H867" s="102"/>
      <c r="I867" s="102"/>
      <c r="J867" s="102"/>
      <c r="K867" s="102"/>
      <c r="L867" s="102"/>
      <c r="M867" s="102"/>
      <c r="N867" s="102"/>
      <c r="O867" s="72"/>
      <c r="P867" s="78"/>
      <c r="Q867" s="78"/>
    </row>
    <row r="868" spans="2:17" s="96" customFormat="1">
      <c r="B868" s="76"/>
      <c r="C868" s="121"/>
      <c r="D868" s="121"/>
      <c r="E868" s="105"/>
      <c r="F868" s="121"/>
      <c r="G868" s="102"/>
      <c r="H868" s="102"/>
      <c r="I868" s="102"/>
      <c r="J868" s="102"/>
      <c r="K868" s="102"/>
      <c r="L868" s="102"/>
      <c r="M868" s="102"/>
      <c r="N868" s="102"/>
      <c r="O868" s="72"/>
      <c r="P868" s="78"/>
      <c r="Q868" s="78"/>
    </row>
    <row r="869" spans="2:17" s="96" customFormat="1">
      <c r="B869" s="76"/>
      <c r="C869" s="121"/>
      <c r="D869" s="121"/>
      <c r="E869" s="105"/>
      <c r="F869" s="121"/>
      <c r="G869" s="102"/>
      <c r="H869" s="102"/>
      <c r="I869" s="102"/>
      <c r="J869" s="102"/>
      <c r="K869" s="102"/>
      <c r="L869" s="102"/>
      <c r="M869" s="102"/>
      <c r="N869" s="102"/>
      <c r="O869" s="72"/>
      <c r="P869" s="78"/>
      <c r="Q869" s="78"/>
    </row>
    <row r="870" spans="2:17" s="96" customFormat="1">
      <c r="B870" s="76"/>
      <c r="C870" s="121"/>
      <c r="D870" s="121"/>
      <c r="E870" s="105"/>
      <c r="F870" s="121"/>
      <c r="G870" s="102"/>
      <c r="H870" s="102"/>
      <c r="I870" s="102"/>
      <c r="J870" s="102"/>
      <c r="K870" s="102"/>
      <c r="L870" s="102"/>
      <c r="M870" s="102"/>
      <c r="N870" s="102"/>
      <c r="O870" s="72"/>
      <c r="P870" s="78"/>
      <c r="Q870" s="78"/>
    </row>
    <row r="871" spans="2:17" s="96" customFormat="1">
      <c r="B871" s="76"/>
      <c r="C871" s="121"/>
      <c r="D871" s="121"/>
      <c r="E871" s="105"/>
      <c r="F871" s="121"/>
      <c r="G871" s="102"/>
      <c r="H871" s="102"/>
      <c r="I871" s="102"/>
      <c r="J871" s="102"/>
      <c r="K871" s="102"/>
      <c r="L871" s="102"/>
      <c r="M871" s="102"/>
      <c r="N871" s="102"/>
      <c r="O871" s="72"/>
      <c r="P871" s="78"/>
      <c r="Q871" s="78"/>
    </row>
    <row r="872" spans="2:17" s="96" customFormat="1">
      <c r="B872" s="76"/>
      <c r="C872" s="121"/>
      <c r="D872" s="121"/>
      <c r="E872" s="105"/>
      <c r="F872" s="121"/>
      <c r="G872" s="102"/>
      <c r="H872" s="102"/>
      <c r="I872" s="102"/>
      <c r="J872" s="102"/>
      <c r="K872" s="102"/>
      <c r="L872" s="102"/>
      <c r="M872" s="102"/>
      <c r="N872" s="102"/>
      <c r="O872" s="72"/>
      <c r="P872" s="78"/>
      <c r="Q872" s="78"/>
    </row>
    <row r="873" spans="2:17" s="96" customFormat="1">
      <c r="B873" s="76"/>
      <c r="C873" s="121"/>
      <c r="D873" s="121"/>
      <c r="E873" s="105"/>
      <c r="F873" s="121"/>
      <c r="G873" s="102"/>
      <c r="H873" s="102"/>
      <c r="I873" s="102"/>
      <c r="J873" s="102"/>
      <c r="K873" s="102"/>
      <c r="L873" s="102"/>
      <c r="M873" s="102"/>
      <c r="N873" s="102"/>
      <c r="O873" s="72"/>
      <c r="P873" s="78"/>
      <c r="Q873" s="78"/>
    </row>
    <row r="874" spans="2:17" s="96" customFormat="1">
      <c r="B874" s="76"/>
      <c r="C874" s="121"/>
      <c r="D874" s="121"/>
      <c r="E874" s="105"/>
      <c r="F874" s="121"/>
      <c r="G874" s="102"/>
      <c r="H874" s="102"/>
      <c r="I874" s="102"/>
      <c r="J874" s="102"/>
      <c r="K874" s="102"/>
      <c r="L874" s="102"/>
      <c r="M874" s="102"/>
      <c r="N874" s="102"/>
      <c r="O874" s="72"/>
      <c r="P874" s="78"/>
      <c r="Q874" s="78"/>
    </row>
    <row r="875" spans="2:17" s="96" customFormat="1">
      <c r="B875" s="76"/>
      <c r="C875" s="121"/>
      <c r="D875" s="121"/>
      <c r="E875" s="105"/>
      <c r="F875" s="121"/>
      <c r="G875" s="102"/>
      <c r="H875" s="102"/>
      <c r="I875" s="102"/>
      <c r="J875" s="102"/>
      <c r="K875" s="102"/>
      <c r="L875" s="102"/>
      <c r="M875" s="102"/>
      <c r="N875" s="102"/>
      <c r="O875" s="72"/>
      <c r="P875" s="78"/>
      <c r="Q875" s="78"/>
    </row>
    <row r="876" spans="2:17" s="96" customFormat="1">
      <c r="B876" s="76"/>
      <c r="C876" s="121"/>
      <c r="D876" s="121"/>
      <c r="E876" s="105"/>
      <c r="F876" s="121"/>
      <c r="G876" s="102"/>
      <c r="H876" s="102"/>
      <c r="I876" s="102"/>
      <c r="J876" s="102"/>
      <c r="K876" s="102"/>
      <c r="L876" s="102"/>
      <c r="M876" s="102"/>
      <c r="N876" s="102"/>
      <c r="O876" s="72"/>
      <c r="P876" s="78"/>
      <c r="Q876" s="78"/>
    </row>
    <row r="877" spans="2:17" s="96" customFormat="1">
      <c r="B877" s="76"/>
      <c r="C877" s="121"/>
      <c r="D877" s="121"/>
      <c r="E877" s="105"/>
      <c r="F877" s="121"/>
      <c r="G877" s="102"/>
      <c r="H877" s="102"/>
      <c r="I877" s="102"/>
      <c r="J877" s="102"/>
      <c r="K877" s="102"/>
      <c r="L877" s="102"/>
      <c r="M877" s="102"/>
      <c r="N877" s="102"/>
      <c r="O877" s="72"/>
      <c r="P877" s="78"/>
      <c r="Q877" s="78"/>
    </row>
    <row r="878" spans="2:17" s="96" customFormat="1">
      <c r="B878" s="76"/>
      <c r="C878" s="121"/>
      <c r="D878" s="121"/>
      <c r="E878" s="105"/>
      <c r="F878" s="121"/>
      <c r="G878" s="102"/>
      <c r="H878" s="102"/>
      <c r="I878" s="102"/>
      <c r="J878" s="102"/>
      <c r="K878" s="102"/>
      <c r="L878" s="102"/>
      <c r="M878" s="102"/>
      <c r="N878" s="102"/>
      <c r="O878" s="72"/>
      <c r="P878" s="78"/>
      <c r="Q878" s="78"/>
    </row>
    <row r="879" spans="2:17" s="96" customFormat="1">
      <c r="B879" s="76"/>
      <c r="C879" s="121"/>
      <c r="D879" s="121"/>
      <c r="E879" s="105"/>
      <c r="F879" s="121"/>
      <c r="G879" s="102"/>
      <c r="H879" s="102"/>
      <c r="I879" s="102"/>
      <c r="J879" s="102"/>
      <c r="K879" s="102"/>
      <c r="L879" s="102"/>
      <c r="M879" s="102"/>
      <c r="N879" s="102"/>
      <c r="O879" s="72"/>
      <c r="P879" s="78"/>
      <c r="Q879" s="78"/>
    </row>
    <row r="880" spans="2:17" s="96" customFormat="1">
      <c r="B880" s="76"/>
      <c r="C880" s="121"/>
      <c r="D880" s="121"/>
      <c r="E880" s="105"/>
      <c r="F880" s="121"/>
      <c r="G880" s="102"/>
      <c r="H880" s="102"/>
      <c r="I880" s="102"/>
      <c r="J880" s="102"/>
      <c r="K880" s="102"/>
      <c r="L880" s="102"/>
      <c r="M880" s="102"/>
      <c r="N880" s="102"/>
      <c r="O880" s="72"/>
      <c r="P880" s="78"/>
      <c r="Q880" s="78"/>
    </row>
    <row r="881" spans="2:17" s="96" customFormat="1">
      <c r="B881" s="76"/>
      <c r="C881" s="121"/>
      <c r="D881" s="121"/>
      <c r="E881" s="105"/>
      <c r="F881" s="121"/>
      <c r="G881" s="102"/>
      <c r="H881" s="102"/>
      <c r="I881" s="102"/>
      <c r="J881" s="102"/>
      <c r="K881" s="102"/>
      <c r="L881" s="102"/>
      <c r="M881" s="102"/>
      <c r="N881" s="102"/>
      <c r="O881" s="72"/>
      <c r="P881" s="78"/>
      <c r="Q881" s="78"/>
    </row>
    <row r="882" spans="2:17" s="96" customFormat="1">
      <c r="B882" s="76"/>
      <c r="C882" s="121"/>
      <c r="D882" s="121"/>
      <c r="E882" s="105"/>
      <c r="F882" s="121"/>
      <c r="G882" s="102"/>
      <c r="H882" s="102"/>
      <c r="I882" s="102"/>
      <c r="J882" s="102"/>
      <c r="K882" s="102"/>
      <c r="L882" s="102"/>
      <c r="M882" s="102"/>
      <c r="N882" s="102"/>
      <c r="O882" s="72"/>
      <c r="P882" s="78"/>
      <c r="Q882" s="78"/>
    </row>
    <row r="883" spans="2:17" s="96" customFormat="1">
      <c r="B883" s="76"/>
      <c r="C883" s="121"/>
      <c r="D883" s="121"/>
      <c r="E883" s="105"/>
      <c r="F883" s="121"/>
      <c r="G883" s="102"/>
      <c r="H883" s="102"/>
      <c r="I883" s="102"/>
      <c r="J883" s="102"/>
      <c r="K883" s="102"/>
      <c r="L883" s="102"/>
      <c r="M883" s="102"/>
      <c r="N883" s="102"/>
      <c r="O883" s="72"/>
      <c r="P883" s="78"/>
      <c r="Q883" s="78"/>
    </row>
    <row r="884" spans="2:17" s="96" customFormat="1">
      <c r="B884" s="76"/>
      <c r="C884" s="121"/>
      <c r="D884" s="121"/>
      <c r="E884" s="105"/>
      <c r="F884" s="121"/>
      <c r="G884" s="102"/>
      <c r="H884" s="102"/>
      <c r="I884" s="102"/>
      <c r="J884" s="102"/>
      <c r="K884" s="102"/>
      <c r="L884" s="102"/>
      <c r="M884" s="102"/>
      <c r="N884" s="102"/>
      <c r="O884" s="72"/>
      <c r="P884" s="78"/>
      <c r="Q884" s="78"/>
    </row>
    <row r="885" spans="2:17" s="96" customFormat="1">
      <c r="B885" s="76"/>
      <c r="C885" s="121"/>
      <c r="D885" s="121"/>
      <c r="E885" s="105"/>
      <c r="F885" s="121"/>
      <c r="G885" s="102"/>
      <c r="H885" s="102"/>
      <c r="I885" s="102"/>
      <c r="J885" s="102"/>
      <c r="K885" s="102"/>
      <c r="L885" s="102"/>
      <c r="M885" s="102"/>
      <c r="N885" s="102"/>
      <c r="O885" s="72"/>
      <c r="P885" s="78"/>
      <c r="Q885" s="78"/>
    </row>
    <row r="886" spans="2:17" s="96" customFormat="1">
      <c r="B886" s="76"/>
      <c r="C886" s="121"/>
      <c r="D886" s="121"/>
      <c r="E886" s="105"/>
      <c r="F886" s="121"/>
      <c r="G886" s="102"/>
      <c r="H886" s="102"/>
      <c r="I886" s="102"/>
      <c r="J886" s="102"/>
      <c r="K886" s="102"/>
      <c r="L886" s="102"/>
      <c r="M886" s="102"/>
      <c r="N886" s="102"/>
      <c r="O886" s="72"/>
      <c r="P886" s="78"/>
      <c r="Q886" s="78"/>
    </row>
    <row r="887" spans="2:17" s="96" customFormat="1">
      <c r="B887" s="76"/>
      <c r="C887" s="121"/>
      <c r="D887" s="121"/>
      <c r="E887" s="105"/>
      <c r="F887" s="121"/>
      <c r="G887" s="102"/>
      <c r="H887" s="102"/>
      <c r="I887" s="102"/>
      <c r="J887" s="102"/>
      <c r="K887" s="102"/>
      <c r="L887" s="102"/>
      <c r="M887" s="102"/>
      <c r="N887" s="102"/>
      <c r="O887" s="72"/>
      <c r="P887" s="78"/>
      <c r="Q887" s="78"/>
    </row>
    <row r="888" spans="2:17" s="96" customFormat="1">
      <c r="B888" s="76"/>
      <c r="C888" s="121"/>
      <c r="D888" s="121"/>
      <c r="E888" s="105"/>
      <c r="F888" s="121"/>
      <c r="G888" s="102"/>
      <c r="H888" s="102"/>
      <c r="I888" s="102"/>
      <c r="J888" s="102"/>
      <c r="K888" s="102"/>
      <c r="L888" s="102"/>
      <c r="M888" s="102"/>
      <c r="N888" s="102"/>
      <c r="O888" s="72"/>
      <c r="P888" s="78"/>
      <c r="Q888" s="78"/>
    </row>
    <row r="889" spans="2:17" s="96" customFormat="1">
      <c r="B889" s="76"/>
      <c r="C889" s="121"/>
      <c r="D889" s="121"/>
      <c r="E889" s="105"/>
      <c r="F889" s="121"/>
      <c r="G889" s="102"/>
      <c r="H889" s="102"/>
      <c r="I889" s="102"/>
      <c r="J889" s="102"/>
      <c r="K889" s="102"/>
      <c r="L889" s="102"/>
      <c r="M889" s="102"/>
      <c r="N889" s="102"/>
      <c r="O889" s="72"/>
      <c r="P889" s="78"/>
      <c r="Q889" s="78"/>
    </row>
    <row r="890" spans="2:17" s="96" customFormat="1">
      <c r="B890" s="76"/>
      <c r="C890" s="121"/>
      <c r="D890" s="121"/>
      <c r="E890" s="105"/>
      <c r="F890" s="121"/>
      <c r="G890" s="102"/>
      <c r="H890" s="102"/>
      <c r="I890" s="102"/>
      <c r="J890" s="102"/>
      <c r="K890" s="102"/>
      <c r="L890" s="102"/>
      <c r="M890" s="102"/>
      <c r="N890" s="102"/>
      <c r="O890" s="72"/>
      <c r="P890" s="78"/>
      <c r="Q890" s="78"/>
    </row>
    <row r="891" spans="2:17" s="96" customFormat="1">
      <c r="B891" s="76"/>
      <c r="C891" s="121"/>
      <c r="D891" s="121"/>
      <c r="E891" s="105"/>
      <c r="F891" s="121"/>
      <c r="G891" s="102"/>
      <c r="H891" s="102"/>
      <c r="I891" s="102"/>
      <c r="J891" s="102"/>
      <c r="K891" s="102"/>
      <c r="L891" s="102"/>
      <c r="M891" s="102"/>
      <c r="N891" s="102"/>
      <c r="O891" s="72"/>
      <c r="P891" s="78"/>
      <c r="Q891" s="78"/>
    </row>
    <row r="892" spans="2:17" s="96" customFormat="1">
      <c r="B892" s="76"/>
      <c r="C892" s="121"/>
      <c r="D892" s="121"/>
      <c r="E892" s="105"/>
      <c r="F892" s="121"/>
      <c r="G892" s="102"/>
      <c r="H892" s="102"/>
      <c r="I892" s="102"/>
      <c r="J892" s="102"/>
      <c r="K892" s="102"/>
      <c r="L892" s="102"/>
      <c r="M892" s="102"/>
      <c r="N892" s="102"/>
      <c r="O892" s="72"/>
      <c r="P892" s="78"/>
      <c r="Q892" s="78"/>
    </row>
    <row r="893" spans="2:17" s="96" customFormat="1">
      <c r="B893" s="76"/>
      <c r="C893" s="121"/>
      <c r="D893" s="121"/>
      <c r="E893" s="105"/>
      <c r="F893" s="121"/>
      <c r="G893" s="102"/>
      <c r="H893" s="102"/>
      <c r="I893" s="102"/>
      <c r="J893" s="102"/>
      <c r="K893" s="102"/>
      <c r="L893" s="102"/>
      <c r="M893" s="102"/>
      <c r="N893" s="102"/>
      <c r="O893" s="72"/>
      <c r="P893" s="78"/>
      <c r="Q893" s="78"/>
    </row>
    <row r="894" spans="2:17" s="96" customFormat="1">
      <c r="B894" s="76"/>
      <c r="C894" s="121"/>
      <c r="D894" s="121"/>
      <c r="E894" s="105"/>
      <c r="F894" s="121"/>
      <c r="G894" s="102"/>
      <c r="H894" s="102"/>
      <c r="I894" s="102"/>
      <c r="J894" s="102"/>
      <c r="K894" s="102"/>
      <c r="L894" s="102"/>
      <c r="M894" s="102"/>
      <c r="N894" s="102"/>
      <c r="O894" s="72"/>
      <c r="P894" s="78"/>
      <c r="Q894" s="78"/>
    </row>
    <row r="895" spans="2:17" s="96" customFormat="1">
      <c r="B895" s="76"/>
      <c r="C895" s="121"/>
      <c r="D895" s="121"/>
      <c r="E895" s="105"/>
      <c r="F895" s="121"/>
      <c r="G895" s="102"/>
      <c r="H895" s="102"/>
      <c r="I895" s="102"/>
      <c r="J895" s="102"/>
      <c r="K895" s="102"/>
      <c r="L895" s="102"/>
      <c r="M895" s="102"/>
      <c r="N895" s="102"/>
      <c r="O895" s="72"/>
      <c r="P895" s="78"/>
      <c r="Q895" s="78"/>
    </row>
    <row r="896" spans="2:17" s="96" customFormat="1">
      <c r="B896" s="76"/>
      <c r="C896" s="121"/>
      <c r="D896" s="121"/>
      <c r="E896" s="105"/>
      <c r="F896" s="121"/>
      <c r="G896" s="102"/>
      <c r="H896" s="102"/>
      <c r="I896" s="102"/>
      <c r="J896" s="102"/>
      <c r="K896" s="102"/>
      <c r="L896" s="102"/>
      <c r="M896" s="102"/>
      <c r="N896" s="102"/>
      <c r="O896" s="72"/>
      <c r="P896" s="78"/>
      <c r="Q896" s="78"/>
    </row>
    <row r="897" spans="2:17" s="96" customFormat="1">
      <c r="B897" s="76"/>
      <c r="C897" s="121"/>
      <c r="D897" s="121"/>
      <c r="E897" s="105"/>
      <c r="F897" s="121"/>
      <c r="G897" s="102"/>
      <c r="H897" s="102"/>
      <c r="I897" s="102"/>
      <c r="J897" s="102"/>
      <c r="K897" s="102"/>
      <c r="L897" s="102"/>
      <c r="M897" s="102"/>
      <c r="N897" s="102"/>
      <c r="O897" s="72"/>
      <c r="P897" s="78"/>
      <c r="Q897" s="78"/>
    </row>
    <row r="898" spans="2:17" s="96" customFormat="1">
      <c r="B898" s="76"/>
      <c r="C898" s="121"/>
      <c r="D898" s="121"/>
      <c r="E898" s="105"/>
      <c r="F898" s="121"/>
      <c r="G898" s="102"/>
      <c r="H898" s="102"/>
      <c r="I898" s="102"/>
      <c r="J898" s="102"/>
      <c r="K898" s="102"/>
      <c r="L898" s="102"/>
      <c r="M898" s="102"/>
      <c r="N898" s="102"/>
      <c r="O898" s="72"/>
      <c r="P898" s="78"/>
      <c r="Q898" s="78"/>
    </row>
    <row r="899" spans="2:17" s="96" customFormat="1">
      <c r="B899" s="76"/>
      <c r="C899" s="121"/>
      <c r="D899" s="121"/>
      <c r="E899" s="105"/>
      <c r="F899" s="121"/>
      <c r="G899" s="102"/>
      <c r="H899" s="102"/>
      <c r="I899" s="102"/>
      <c r="J899" s="102"/>
      <c r="K899" s="102"/>
      <c r="L899" s="102"/>
      <c r="M899" s="102"/>
      <c r="N899" s="102"/>
      <c r="O899" s="72"/>
      <c r="P899" s="78"/>
      <c r="Q899" s="78"/>
    </row>
    <row r="900" spans="2:17" s="96" customFormat="1">
      <c r="B900" s="76"/>
      <c r="C900" s="121"/>
      <c r="D900" s="121"/>
      <c r="E900" s="105"/>
      <c r="F900" s="121"/>
      <c r="G900" s="102"/>
      <c r="H900" s="102"/>
      <c r="I900" s="102"/>
      <c r="J900" s="102"/>
      <c r="K900" s="102"/>
      <c r="L900" s="102"/>
      <c r="M900" s="102"/>
      <c r="N900" s="102"/>
      <c r="O900" s="72"/>
      <c r="P900" s="78"/>
      <c r="Q900" s="78"/>
    </row>
    <row r="901" spans="2:17" s="96" customFormat="1">
      <c r="B901" s="76"/>
      <c r="C901" s="121"/>
      <c r="D901" s="121"/>
      <c r="E901" s="105"/>
      <c r="F901" s="121"/>
      <c r="G901" s="102"/>
      <c r="H901" s="102"/>
      <c r="I901" s="102"/>
      <c r="J901" s="102"/>
      <c r="K901" s="102"/>
      <c r="L901" s="102"/>
      <c r="M901" s="102"/>
      <c r="N901" s="102"/>
      <c r="O901" s="72"/>
      <c r="P901" s="78"/>
      <c r="Q901" s="78"/>
    </row>
    <row r="902" spans="2:17" s="96" customFormat="1">
      <c r="B902" s="76"/>
      <c r="C902" s="121"/>
      <c r="D902" s="121"/>
      <c r="E902" s="105"/>
      <c r="F902" s="121"/>
      <c r="G902" s="102"/>
      <c r="H902" s="102"/>
      <c r="I902" s="102"/>
      <c r="J902" s="102"/>
      <c r="K902" s="102"/>
      <c r="L902" s="102"/>
      <c r="M902" s="102"/>
      <c r="N902" s="102"/>
      <c r="O902" s="72"/>
      <c r="P902" s="78"/>
      <c r="Q902" s="78"/>
    </row>
    <row r="903" spans="2:17" s="96" customFormat="1">
      <c r="B903" s="76"/>
      <c r="C903" s="121"/>
      <c r="D903" s="121"/>
      <c r="E903" s="105"/>
      <c r="F903" s="121"/>
      <c r="G903" s="102"/>
      <c r="H903" s="102"/>
      <c r="I903" s="102"/>
      <c r="J903" s="102"/>
      <c r="K903" s="102"/>
      <c r="L903" s="102"/>
      <c r="M903" s="102"/>
      <c r="N903" s="102"/>
      <c r="O903" s="72"/>
      <c r="P903" s="78"/>
      <c r="Q903" s="78"/>
    </row>
    <row r="904" spans="2:17" s="96" customFormat="1">
      <c r="B904" s="76"/>
      <c r="C904" s="121"/>
      <c r="D904" s="121"/>
      <c r="E904" s="105"/>
      <c r="F904" s="121"/>
      <c r="G904" s="102"/>
      <c r="H904" s="102"/>
      <c r="I904" s="102"/>
      <c r="J904" s="102"/>
      <c r="K904" s="102"/>
      <c r="L904" s="102"/>
      <c r="M904" s="102"/>
      <c r="N904" s="102"/>
      <c r="O904" s="72"/>
      <c r="P904" s="78"/>
      <c r="Q904" s="78"/>
    </row>
    <row r="905" spans="2:17" s="96" customFormat="1">
      <c r="B905" s="76"/>
      <c r="C905" s="121"/>
      <c r="D905" s="121"/>
      <c r="E905" s="105"/>
      <c r="F905" s="121"/>
      <c r="G905" s="102"/>
      <c r="H905" s="102"/>
      <c r="I905" s="102"/>
      <c r="J905" s="102"/>
      <c r="K905" s="102"/>
      <c r="L905" s="102"/>
      <c r="M905" s="102"/>
      <c r="N905" s="102"/>
      <c r="O905" s="72"/>
      <c r="P905" s="78"/>
      <c r="Q905" s="78"/>
    </row>
    <row r="906" spans="2:17" s="96" customFormat="1">
      <c r="B906" s="76"/>
      <c r="C906" s="121"/>
      <c r="D906" s="121"/>
      <c r="E906" s="105"/>
      <c r="F906" s="121"/>
      <c r="G906" s="102"/>
      <c r="H906" s="102"/>
      <c r="I906" s="102"/>
      <c r="J906" s="102"/>
      <c r="K906" s="102"/>
      <c r="L906" s="102"/>
      <c r="M906" s="102"/>
      <c r="N906" s="102"/>
      <c r="O906" s="72"/>
      <c r="P906" s="78"/>
      <c r="Q906" s="78"/>
    </row>
    <row r="907" spans="2:17" s="96" customFormat="1">
      <c r="B907" s="76"/>
      <c r="C907" s="121"/>
      <c r="D907" s="121"/>
      <c r="E907" s="105"/>
      <c r="F907" s="121"/>
      <c r="G907" s="102"/>
      <c r="H907" s="102"/>
      <c r="I907" s="102"/>
      <c r="J907" s="102"/>
      <c r="K907" s="102"/>
      <c r="L907" s="102"/>
      <c r="M907" s="102"/>
      <c r="N907" s="102"/>
      <c r="O907" s="72"/>
      <c r="P907" s="78"/>
      <c r="Q907" s="78"/>
    </row>
    <row r="908" spans="2:17" s="96" customFormat="1">
      <c r="B908" s="76"/>
      <c r="C908" s="121"/>
      <c r="D908" s="121"/>
      <c r="E908" s="105"/>
      <c r="F908" s="121"/>
      <c r="G908" s="102"/>
      <c r="H908" s="102"/>
      <c r="I908" s="102"/>
      <c r="J908" s="102"/>
      <c r="K908" s="102"/>
      <c r="L908" s="102"/>
      <c r="M908" s="102"/>
      <c r="N908" s="102"/>
      <c r="O908" s="72"/>
      <c r="P908" s="78"/>
      <c r="Q908" s="78"/>
    </row>
    <row r="909" spans="2:17" s="96" customFormat="1">
      <c r="B909" s="76"/>
      <c r="C909" s="121"/>
      <c r="D909" s="121"/>
      <c r="E909" s="105"/>
      <c r="F909" s="121"/>
      <c r="G909" s="102"/>
      <c r="H909" s="102"/>
      <c r="I909" s="102"/>
      <c r="J909" s="102"/>
      <c r="K909" s="102"/>
      <c r="L909" s="102"/>
      <c r="M909" s="102"/>
      <c r="N909" s="102"/>
      <c r="O909" s="72"/>
      <c r="P909" s="78"/>
      <c r="Q909" s="78"/>
    </row>
    <row r="910" spans="2:17" s="96" customFormat="1">
      <c r="B910" s="76"/>
      <c r="C910" s="121"/>
      <c r="D910" s="121"/>
      <c r="E910" s="105"/>
      <c r="F910" s="121"/>
      <c r="G910" s="102"/>
      <c r="H910" s="102"/>
      <c r="I910" s="102"/>
      <c r="J910" s="102"/>
      <c r="K910" s="102"/>
      <c r="L910" s="102"/>
      <c r="M910" s="102"/>
      <c r="N910" s="102"/>
      <c r="O910" s="72"/>
      <c r="P910" s="78"/>
      <c r="Q910" s="78"/>
    </row>
    <row r="911" spans="2:17" s="96" customFormat="1">
      <c r="B911" s="76"/>
      <c r="C911" s="121"/>
      <c r="D911" s="121"/>
      <c r="E911" s="105"/>
      <c r="F911" s="121"/>
      <c r="G911" s="102"/>
      <c r="H911" s="102"/>
      <c r="I911" s="102"/>
      <c r="J911" s="102"/>
      <c r="K911" s="102"/>
      <c r="L911" s="102"/>
      <c r="M911" s="102"/>
      <c r="N911" s="102"/>
      <c r="O911" s="72"/>
      <c r="P911" s="78"/>
      <c r="Q911" s="78"/>
    </row>
    <row r="912" spans="2:17" s="96" customFormat="1">
      <c r="B912" s="76"/>
      <c r="C912" s="121"/>
      <c r="D912" s="121"/>
      <c r="E912" s="105"/>
      <c r="F912" s="121"/>
      <c r="G912" s="102"/>
      <c r="H912" s="102"/>
      <c r="I912" s="102"/>
      <c r="J912" s="102"/>
      <c r="K912" s="102"/>
      <c r="L912" s="102"/>
      <c r="M912" s="102"/>
      <c r="N912" s="102"/>
      <c r="O912" s="72"/>
      <c r="P912" s="78"/>
      <c r="Q912" s="78"/>
    </row>
    <row r="913" spans="2:17" s="96" customFormat="1">
      <c r="B913" s="76"/>
      <c r="C913" s="121"/>
      <c r="D913" s="121"/>
      <c r="E913" s="105"/>
      <c r="F913" s="121"/>
      <c r="G913" s="102"/>
      <c r="H913" s="102"/>
      <c r="I913" s="102"/>
      <c r="J913" s="102"/>
      <c r="K913" s="102"/>
      <c r="L913" s="102"/>
      <c r="M913" s="102"/>
      <c r="N913" s="102"/>
      <c r="O913" s="72"/>
      <c r="P913" s="78"/>
      <c r="Q913" s="78"/>
    </row>
    <row r="914" spans="2:17" s="96" customFormat="1">
      <c r="B914" s="76"/>
      <c r="C914" s="121"/>
      <c r="D914" s="121"/>
      <c r="E914" s="105"/>
      <c r="F914" s="121"/>
      <c r="G914" s="102"/>
      <c r="H914" s="102"/>
      <c r="I914" s="102"/>
      <c r="J914" s="102"/>
      <c r="K914" s="102"/>
      <c r="L914" s="102"/>
      <c r="M914" s="102"/>
      <c r="N914" s="102"/>
      <c r="O914" s="72"/>
      <c r="P914" s="78"/>
      <c r="Q914" s="78"/>
    </row>
    <row r="915" spans="2:17" s="96" customFormat="1">
      <c r="B915" s="76"/>
      <c r="C915" s="121"/>
      <c r="D915" s="121"/>
      <c r="E915" s="105"/>
      <c r="F915" s="121"/>
      <c r="G915" s="102"/>
      <c r="H915" s="102"/>
      <c r="I915" s="102"/>
      <c r="J915" s="102"/>
      <c r="K915" s="102"/>
      <c r="L915" s="102"/>
      <c r="M915" s="102"/>
      <c r="N915" s="102"/>
      <c r="O915" s="72"/>
      <c r="P915" s="78"/>
      <c r="Q915" s="78"/>
    </row>
    <row r="916" spans="2:17" s="96" customFormat="1">
      <c r="B916" s="76"/>
      <c r="C916" s="121"/>
      <c r="D916" s="121"/>
      <c r="E916" s="105"/>
      <c r="F916" s="121"/>
      <c r="G916" s="102"/>
      <c r="H916" s="102"/>
      <c r="I916" s="102"/>
      <c r="J916" s="102"/>
      <c r="K916" s="102"/>
      <c r="L916" s="102"/>
      <c r="M916" s="102"/>
      <c r="N916" s="102"/>
      <c r="O916" s="72"/>
      <c r="P916" s="78"/>
      <c r="Q916" s="78"/>
    </row>
    <row r="917" spans="2:17" s="96" customFormat="1">
      <c r="B917" s="76"/>
      <c r="C917" s="121"/>
      <c r="D917" s="121"/>
      <c r="E917" s="105"/>
      <c r="F917" s="121"/>
      <c r="G917" s="102"/>
      <c r="H917" s="102"/>
      <c r="I917" s="102"/>
      <c r="J917" s="102"/>
      <c r="K917" s="102"/>
      <c r="L917" s="102"/>
      <c r="M917" s="102"/>
      <c r="N917" s="102"/>
      <c r="O917" s="72"/>
      <c r="P917" s="78"/>
      <c r="Q917" s="78"/>
    </row>
    <row r="918" spans="2:17" s="96" customFormat="1">
      <c r="B918" s="76"/>
      <c r="C918" s="121"/>
      <c r="D918" s="121"/>
      <c r="E918" s="105"/>
      <c r="F918" s="121"/>
      <c r="G918" s="102"/>
      <c r="H918" s="102"/>
      <c r="I918" s="102"/>
      <c r="J918" s="102"/>
      <c r="K918" s="102"/>
      <c r="L918" s="102"/>
      <c r="M918" s="102"/>
      <c r="N918" s="102"/>
      <c r="O918" s="72"/>
      <c r="P918" s="78"/>
      <c r="Q918" s="78"/>
    </row>
    <row r="919" spans="2:17" s="96" customFormat="1">
      <c r="B919" s="76"/>
      <c r="C919" s="121"/>
      <c r="D919" s="121"/>
      <c r="E919" s="105"/>
      <c r="F919" s="121"/>
      <c r="G919" s="102"/>
      <c r="H919" s="102"/>
      <c r="I919" s="102"/>
      <c r="J919" s="102"/>
      <c r="K919" s="102"/>
      <c r="L919" s="102"/>
      <c r="M919" s="102"/>
      <c r="N919" s="102"/>
      <c r="O919" s="72"/>
      <c r="P919" s="78"/>
      <c r="Q919" s="78"/>
    </row>
    <row r="920" spans="2:17" s="96" customFormat="1">
      <c r="B920" s="76"/>
      <c r="C920" s="121"/>
      <c r="D920" s="121"/>
      <c r="E920" s="105"/>
      <c r="F920" s="121"/>
      <c r="G920" s="102"/>
      <c r="H920" s="102"/>
      <c r="I920" s="102"/>
      <c r="J920" s="102"/>
      <c r="K920" s="102"/>
      <c r="L920" s="102"/>
      <c r="M920" s="102"/>
      <c r="N920" s="102"/>
      <c r="O920" s="72"/>
      <c r="P920" s="78"/>
      <c r="Q920" s="78"/>
    </row>
    <row r="921" spans="2:17" s="96" customFormat="1">
      <c r="B921" s="76"/>
      <c r="C921" s="121"/>
      <c r="D921" s="121"/>
      <c r="E921" s="105"/>
      <c r="F921" s="121"/>
      <c r="G921" s="102"/>
      <c r="H921" s="102"/>
      <c r="I921" s="102"/>
      <c r="J921" s="102"/>
      <c r="K921" s="102"/>
      <c r="L921" s="102"/>
      <c r="M921" s="102"/>
      <c r="N921" s="102"/>
      <c r="O921" s="72"/>
      <c r="P921" s="78"/>
      <c r="Q921" s="78"/>
    </row>
    <row r="922" spans="2:17" s="96" customFormat="1">
      <c r="B922" s="76"/>
      <c r="C922" s="121"/>
      <c r="D922" s="121"/>
      <c r="E922" s="105"/>
      <c r="F922" s="121"/>
      <c r="G922" s="102"/>
      <c r="H922" s="102"/>
      <c r="I922" s="102"/>
      <c r="J922" s="102"/>
      <c r="K922" s="102"/>
      <c r="L922" s="102"/>
      <c r="M922" s="102"/>
      <c r="N922" s="102"/>
      <c r="O922" s="72"/>
      <c r="P922" s="78"/>
      <c r="Q922" s="78"/>
    </row>
    <row r="923" spans="2:17" s="96" customFormat="1">
      <c r="B923" s="76"/>
      <c r="C923" s="121"/>
      <c r="D923" s="121"/>
      <c r="E923" s="105"/>
      <c r="F923" s="121"/>
      <c r="G923" s="102"/>
      <c r="H923" s="102"/>
      <c r="I923" s="102"/>
      <c r="J923" s="102"/>
      <c r="K923" s="102"/>
      <c r="L923" s="102"/>
      <c r="M923" s="102"/>
      <c r="N923" s="102"/>
      <c r="O923" s="72"/>
      <c r="P923" s="78"/>
      <c r="Q923" s="78"/>
    </row>
    <row r="924" spans="2:17" s="96" customFormat="1">
      <c r="B924" s="76"/>
      <c r="C924" s="121"/>
      <c r="D924" s="121"/>
      <c r="E924" s="105"/>
      <c r="F924" s="121"/>
      <c r="G924" s="102"/>
      <c r="H924" s="102"/>
      <c r="I924" s="102"/>
      <c r="J924" s="102"/>
      <c r="K924" s="102"/>
      <c r="L924" s="102"/>
      <c r="M924" s="102"/>
      <c r="N924" s="102"/>
      <c r="O924" s="72"/>
      <c r="P924" s="78"/>
      <c r="Q924" s="78"/>
    </row>
    <row r="925" spans="2:17" s="96" customFormat="1">
      <c r="B925" s="76"/>
      <c r="C925" s="121"/>
      <c r="D925" s="121"/>
      <c r="E925" s="105"/>
      <c r="F925" s="121"/>
      <c r="G925" s="102"/>
      <c r="H925" s="102"/>
      <c r="I925" s="102"/>
      <c r="J925" s="102"/>
      <c r="K925" s="102"/>
      <c r="L925" s="102"/>
      <c r="M925" s="102"/>
      <c r="N925" s="102"/>
      <c r="O925" s="72"/>
      <c r="P925" s="78"/>
      <c r="Q925" s="78"/>
    </row>
    <row r="926" spans="2:17" s="96" customFormat="1">
      <c r="B926" s="76"/>
      <c r="C926" s="121"/>
      <c r="D926" s="121"/>
      <c r="E926" s="105"/>
      <c r="F926" s="121"/>
      <c r="G926" s="102"/>
      <c r="H926" s="102"/>
      <c r="I926" s="102"/>
      <c r="J926" s="102"/>
      <c r="K926" s="102"/>
      <c r="L926" s="102"/>
      <c r="M926" s="102"/>
      <c r="N926" s="102"/>
      <c r="O926" s="72"/>
      <c r="P926" s="78"/>
      <c r="Q926" s="78"/>
    </row>
    <row r="927" spans="2:17" s="96" customFormat="1">
      <c r="B927" s="76"/>
      <c r="C927" s="121"/>
      <c r="D927" s="121"/>
      <c r="E927" s="105"/>
      <c r="F927" s="121"/>
      <c r="G927" s="102"/>
      <c r="H927" s="102"/>
      <c r="I927" s="102"/>
      <c r="J927" s="102"/>
      <c r="K927" s="102"/>
      <c r="L927" s="102"/>
      <c r="M927" s="102"/>
      <c r="N927" s="102"/>
      <c r="O927" s="72"/>
      <c r="P927" s="78"/>
      <c r="Q927" s="78"/>
    </row>
    <row r="928" spans="2:17" s="96" customFormat="1">
      <c r="B928" s="76"/>
      <c r="C928" s="121"/>
      <c r="D928" s="121"/>
      <c r="E928" s="105"/>
      <c r="F928" s="121"/>
      <c r="G928" s="102"/>
      <c r="H928" s="102"/>
      <c r="I928" s="102"/>
      <c r="J928" s="102"/>
      <c r="K928" s="102"/>
      <c r="L928" s="102"/>
      <c r="M928" s="102"/>
      <c r="N928" s="102"/>
      <c r="O928" s="72"/>
      <c r="P928" s="78"/>
      <c r="Q928" s="78"/>
    </row>
    <row r="929" spans="2:17" s="96" customFormat="1">
      <c r="B929" s="76"/>
      <c r="C929" s="121"/>
      <c r="D929" s="121"/>
      <c r="E929" s="105"/>
      <c r="F929" s="121"/>
      <c r="G929" s="102"/>
      <c r="H929" s="102"/>
      <c r="I929" s="102"/>
      <c r="J929" s="102"/>
      <c r="K929" s="102"/>
      <c r="L929" s="102"/>
      <c r="M929" s="102"/>
      <c r="N929" s="102"/>
      <c r="O929" s="72"/>
      <c r="P929" s="78"/>
      <c r="Q929" s="78"/>
    </row>
    <row r="930" spans="2:17" s="96" customFormat="1">
      <c r="B930" s="76"/>
      <c r="C930" s="121"/>
      <c r="D930" s="121"/>
      <c r="E930" s="105"/>
      <c r="F930" s="121"/>
      <c r="G930" s="102"/>
      <c r="H930" s="102"/>
      <c r="I930" s="102"/>
      <c r="J930" s="102"/>
      <c r="K930" s="102"/>
      <c r="L930" s="102"/>
      <c r="M930" s="102"/>
      <c r="N930" s="102"/>
      <c r="O930" s="72"/>
      <c r="P930" s="78"/>
      <c r="Q930" s="78"/>
    </row>
    <row r="931" spans="2:17" s="96" customFormat="1">
      <c r="B931" s="76"/>
      <c r="C931" s="121"/>
      <c r="D931" s="121"/>
      <c r="E931" s="105"/>
      <c r="F931" s="121"/>
      <c r="G931" s="102"/>
      <c r="H931" s="102"/>
      <c r="I931" s="102"/>
      <c r="J931" s="102"/>
      <c r="K931" s="102"/>
      <c r="L931" s="102"/>
      <c r="M931" s="102"/>
      <c r="N931" s="102"/>
      <c r="O931" s="72"/>
      <c r="P931" s="78"/>
      <c r="Q931" s="78"/>
    </row>
    <row r="932" spans="2:17" s="96" customFormat="1">
      <c r="B932" s="76"/>
      <c r="C932" s="121"/>
      <c r="D932" s="121"/>
      <c r="E932" s="105"/>
      <c r="F932" s="121"/>
      <c r="G932" s="102"/>
      <c r="H932" s="102"/>
      <c r="I932" s="102"/>
      <c r="J932" s="102"/>
      <c r="K932" s="102"/>
      <c r="L932" s="102"/>
      <c r="M932" s="102"/>
      <c r="N932" s="102"/>
      <c r="O932" s="72"/>
      <c r="P932" s="78"/>
      <c r="Q932" s="78"/>
    </row>
    <row r="933" spans="2:17" s="96" customFormat="1">
      <c r="B933" s="76"/>
      <c r="C933" s="121"/>
      <c r="D933" s="121"/>
      <c r="E933" s="105"/>
      <c r="F933" s="121"/>
      <c r="G933" s="102"/>
      <c r="H933" s="102"/>
      <c r="I933" s="102"/>
      <c r="J933" s="102"/>
      <c r="K933" s="102"/>
      <c r="L933" s="102"/>
      <c r="M933" s="102"/>
      <c r="N933" s="102"/>
      <c r="O933" s="72"/>
      <c r="P933" s="78"/>
      <c r="Q933" s="78"/>
    </row>
    <row r="934" spans="2:17" s="96" customFormat="1">
      <c r="B934" s="76"/>
      <c r="C934" s="121"/>
      <c r="D934" s="121"/>
      <c r="E934" s="105"/>
      <c r="F934" s="121"/>
      <c r="G934" s="102"/>
      <c r="H934" s="102"/>
      <c r="I934" s="102"/>
      <c r="J934" s="102"/>
      <c r="K934" s="102"/>
      <c r="L934" s="102"/>
      <c r="M934" s="102"/>
      <c r="N934" s="102"/>
      <c r="O934" s="72"/>
      <c r="P934" s="78"/>
      <c r="Q934" s="78"/>
    </row>
    <row r="935" spans="2:17" s="96" customFormat="1">
      <c r="B935" s="76"/>
      <c r="C935" s="121"/>
      <c r="D935" s="121"/>
      <c r="E935" s="105"/>
      <c r="F935" s="121"/>
      <c r="G935" s="102"/>
      <c r="H935" s="102"/>
      <c r="I935" s="102"/>
      <c r="J935" s="102"/>
      <c r="K935" s="102"/>
      <c r="L935" s="102"/>
      <c r="M935" s="102"/>
      <c r="N935" s="102"/>
      <c r="O935" s="72"/>
      <c r="P935" s="78"/>
      <c r="Q935" s="78"/>
    </row>
    <row r="936" spans="2:17" s="96" customFormat="1">
      <c r="B936" s="76"/>
      <c r="C936" s="121"/>
      <c r="D936" s="121"/>
      <c r="E936" s="105"/>
      <c r="F936" s="121"/>
      <c r="G936" s="102"/>
      <c r="H936" s="102"/>
      <c r="I936" s="102"/>
      <c r="J936" s="102"/>
      <c r="K936" s="102"/>
      <c r="L936" s="102"/>
      <c r="M936" s="102"/>
      <c r="N936" s="102"/>
      <c r="O936" s="72"/>
      <c r="P936" s="78"/>
      <c r="Q936" s="78"/>
    </row>
    <row r="937" spans="2:17" s="96" customFormat="1">
      <c r="B937" s="76"/>
      <c r="C937" s="121"/>
      <c r="D937" s="121"/>
      <c r="E937" s="105"/>
      <c r="F937" s="121"/>
      <c r="G937" s="102"/>
      <c r="H937" s="102"/>
      <c r="I937" s="102"/>
      <c r="J937" s="102"/>
      <c r="K937" s="102"/>
      <c r="L937" s="102"/>
      <c r="M937" s="102"/>
      <c r="N937" s="102"/>
      <c r="O937" s="72"/>
      <c r="P937" s="78"/>
      <c r="Q937" s="78"/>
    </row>
    <row r="938" spans="2:17" s="96" customFormat="1">
      <c r="B938" s="76"/>
      <c r="C938" s="121"/>
      <c r="D938" s="121"/>
      <c r="E938" s="105"/>
      <c r="F938" s="121"/>
      <c r="G938" s="102"/>
      <c r="H938" s="102"/>
      <c r="I938" s="102"/>
      <c r="J938" s="102"/>
      <c r="K938" s="102"/>
      <c r="L938" s="102"/>
      <c r="M938" s="102"/>
      <c r="N938" s="102"/>
      <c r="O938" s="72"/>
      <c r="P938" s="78"/>
      <c r="Q938" s="78"/>
    </row>
    <row r="939" spans="2:17" s="96" customFormat="1">
      <c r="B939" s="76"/>
      <c r="C939" s="121"/>
      <c r="D939" s="121"/>
      <c r="E939" s="105"/>
      <c r="F939" s="121"/>
      <c r="G939" s="102"/>
      <c r="H939" s="102"/>
      <c r="I939" s="102"/>
      <c r="J939" s="102"/>
      <c r="K939" s="102"/>
      <c r="L939" s="102"/>
      <c r="M939" s="102"/>
      <c r="N939" s="102"/>
      <c r="O939" s="72"/>
      <c r="P939" s="78"/>
      <c r="Q939" s="78"/>
    </row>
    <row r="940" spans="2:17" s="96" customFormat="1">
      <c r="B940" s="76"/>
      <c r="C940" s="121"/>
      <c r="D940" s="121"/>
      <c r="E940" s="105"/>
      <c r="F940" s="121"/>
      <c r="G940" s="102"/>
      <c r="H940" s="102"/>
      <c r="I940" s="102"/>
      <c r="J940" s="102"/>
      <c r="K940" s="102"/>
      <c r="L940" s="102"/>
      <c r="M940" s="102"/>
      <c r="N940" s="102"/>
      <c r="O940" s="72"/>
      <c r="P940" s="78"/>
      <c r="Q940" s="78"/>
    </row>
    <row r="941" spans="2:17" s="96" customFormat="1">
      <c r="B941" s="76"/>
      <c r="C941" s="121"/>
      <c r="D941" s="121"/>
      <c r="E941" s="105"/>
      <c r="F941" s="121"/>
      <c r="G941" s="102"/>
      <c r="H941" s="102"/>
      <c r="I941" s="102"/>
      <c r="J941" s="102"/>
      <c r="K941" s="102"/>
      <c r="L941" s="102"/>
      <c r="M941" s="102"/>
      <c r="N941" s="102"/>
      <c r="O941" s="72"/>
      <c r="P941" s="78"/>
      <c r="Q941" s="78"/>
    </row>
    <row r="942" spans="2:17" s="96" customFormat="1">
      <c r="B942" s="76"/>
      <c r="C942" s="121"/>
      <c r="D942" s="121"/>
      <c r="E942" s="105"/>
      <c r="F942" s="121"/>
      <c r="G942" s="102"/>
      <c r="H942" s="102"/>
      <c r="I942" s="102"/>
      <c r="J942" s="102"/>
      <c r="K942" s="102"/>
      <c r="L942" s="102"/>
      <c r="M942" s="102"/>
      <c r="N942" s="102"/>
      <c r="O942" s="72"/>
      <c r="P942" s="78"/>
      <c r="Q942" s="78"/>
    </row>
    <row r="943" spans="2:17" s="96" customFormat="1">
      <c r="B943" s="76"/>
      <c r="C943" s="121"/>
      <c r="D943" s="121"/>
      <c r="E943" s="105"/>
      <c r="F943" s="121"/>
      <c r="G943" s="102"/>
      <c r="H943" s="102"/>
      <c r="I943" s="102"/>
      <c r="J943" s="102"/>
      <c r="K943" s="102"/>
      <c r="L943" s="102"/>
      <c r="M943" s="102"/>
      <c r="N943" s="102"/>
      <c r="O943" s="72"/>
      <c r="P943" s="78"/>
      <c r="Q943" s="78"/>
    </row>
    <row r="944" spans="2:17" s="96" customFormat="1">
      <c r="B944" s="76"/>
      <c r="C944" s="121"/>
      <c r="D944" s="121"/>
      <c r="E944" s="105"/>
      <c r="F944" s="121"/>
      <c r="G944" s="102"/>
      <c r="H944" s="102"/>
      <c r="I944" s="102"/>
      <c r="J944" s="102"/>
      <c r="K944" s="102"/>
      <c r="L944" s="102"/>
      <c r="M944" s="102"/>
      <c r="N944" s="102"/>
      <c r="O944" s="72"/>
      <c r="P944" s="78"/>
      <c r="Q944" s="78"/>
    </row>
    <row r="945" spans="2:17" s="96" customFormat="1">
      <c r="B945" s="76"/>
      <c r="C945" s="121"/>
      <c r="D945" s="121"/>
      <c r="E945" s="105"/>
      <c r="F945" s="121"/>
      <c r="G945" s="102"/>
      <c r="H945" s="102"/>
      <c r="I945" s="102"/>
      <c r="J945" s="102"/>
      <c r="K945" s="102"/>
      <c r="L945" s="102"/>
      <c r="M945" s="102"/>
      <c r="N945" s="102"/>
      <c r="O945" s="72"/>
      <c r="P945" s="78"/>
      <c r="Q945" s="78"/>
    </row>
    <row r="946" spans="2:17" s="96" customFormat="1">
      <c r="B946" s="76"/>
      <c r="C946" s="121"/>
      <c r="D946" s="121"/>
      <c r="E946" s="105"/>
      <c r="F946" s="121"/>
      <c r="G946" s="102"/>
      <c r="H946" s="102"/>
      <c r="I946" s="102"/>
      <c r="J946" s="102"/>
      <c r="K946" s="102"/>
      <c r="L946" s="102"/>
      <c r="M946" s="102"/>
      <c r="N946" s="102"/>
      <c r="O946" s="72"/>
      <c r="P946" s="78"/>
      <c r="Q946" s="78"/>
    </row>
    <row r="947" spans="2:17" s="96" customFormat="1">
      <c r="B947" s="76"/>
      <c r="C947" s="121"/>
      <c r="D947" s="121"/>
      <c r="E947" s="105"/>
      <c r="F947" s="121"/>
      <c r="G947" s="102"/>
      <c r="H947" s="102"/>
      <c r="I947" s="102"/>
      <c r="J947" s="102"/>
      <c r="K947" s="102"/>
      <c r="L947" s="102"/>
      <c r="M947" s="102"/>
      <c r="N947" s="102"/>
      <c r="O947" s="72"/>
      <c r="P947" s="78"/>
      <c r="Q947" s="78"/>
    </row>
    <row r="948" spans="2:17" s="96" customFormat="1">
      <c r="B948" s="76"/>
      <c r="C948" s="121"/>
      <c r="D948" s="121"/>
      <c r="E948" s="105"/>
      <c r="F948" s="121"/>
      <c r="G948" s="102"/>
      <c r="H948" s="102"/>
      <c r="I948" s="102"/>
      <c r="J948" s="102"/>
      <c r="K948" s="102"/>
      <c r="L948" s="102"/>
      <c r="M948" s="102"/>
      <c r="N948" s="102"/>
      <c r="O948" s="72"/>
      <c r="P948" s="78"/>
      <c r="Q948" s="78"/>
    </row>
    <row r="949" spans="2:17" s="96" customFormat="1">
      <c r="B949" s="76"/>
      <c r="C949" s="121"/>
      <c r="D949" s="121"/>
      <c r="E949" s="105"/>
      <c r="F949" s="121"/>
      <c r="G949" s="102"/>
      <c r="H949" s="102"/>
      <c r="I949" s="102"/>
      <c r="J949" s="102"/>
      <c r="K949" s="102"/>
      <c r="L949" s="102"/>
      <c r="M949" s="102"/>
      <c r="N949" s="102"/>
      <c r="O949" s="72"/>
      <c r="P949" s="78"/>
      <c r="Q949" s="78"/>
    </row>
    <row r="950" spans="2:17" s="96" customFormat="1">
      <c r="B950" s="76"/>
      <c r="C950" s="121"/>
      <c r="D950" s="121"/>
      <c r="E950" s="105"/>
      <c r="F950" s="121"/>
      <c r="G950" s="102"/>
      <c r="H950" s="102"/>
      <c r="I950" s="102"/>
      <c r="J950" s="102"/>
      <c r="K950" s="102"/>
      <c r="L950" s="102"/>
      <c r="M950" s="102"/>
      <c r="N950" s="102"/>
      <c r="O950" s="72"/>
      <c r="P950" s="78"/>
      <c r="Q950" s="78"/>
    </row>
    <row r="951" spans="2:17" s="96" customFormat="1">
      <c r="B951" s="76"/>
      <c r="C951" s="121"/>
      <c r="D951" s="121"/>
      <c r="E951" s="105"/>
      <c r="F951" s="121"/>
      <c r="G951" s="102"/>
      <c r="H951" s="102"/>
      <c r="I951" s="102"/>
      <c r="J951" s="102"/>
      <c r="K951" s="102"/>
      <c r="L951" s="102"/>
      <c r="M951" s="102"/>
      <c r="N951" s="102"/>
      <c r="O951" s="72"/>
      <c r="P951" s="78"/>
      <c r="Q951" s="78"/>
    </row>
    <row r="952" spans="2:17" s="96" customFormat="1">
      <c r="B952" s="76"/>
      <c r="C952" s="121"/>
      <c r="D952" s="121"/>
      <c r="E952" s="105"/>
      <c r="F952" s="121"/>
      <c r="G952" s="102"/>
      <c r="H952" s="102"/>
      <c r="I952" s="102"/>
      <c r="J952" s="102"/>
      <c r="K952" s="102"/>
      <c r="L952" s="102"/>
      <c r="M952" s="102"/>
      <c r="N952" s="102"/>
      <c r="O952" s="72"/>
      <c r="P952" s="78"/>
      <c r="Q952" s="78"/>
    </row>
    <row r="953" spans="2:17" s="96" customFormat="1">
      <c r="B953" s="76"/>
      <c r="C953" s="121"/>
      <c r="D953" s="121"/>
      <c r="E953" s="105"/>
      <c r="F953" s="121"/>
      <c r="G953" s="102"/>
      <c r="H953" s="102"/>
      <c r="I953" s="102"/>
      <c r="J953" s="102"/>
      <c r="K953" s="102"/>
      <c r="L953" s="102"/>
      <c r="M953" s="102"/>
      <c r="N953" s="102"/>
      <c r="O953" s="72"/>
      <c r="P953" s="78"/>
      <c r="Q953" s="78"/>
    </row>
    <row r="954" spans="2:17" s="96" customFormat="1">
      <c r="B954" s="76"/>
      <c r="C954" s="121"/>
      <c r="D954" s="121"/>
      <c r="E954" s="105"/>
      <c r="F954" s="121"/>
      <c r="G954" s="102"/>
      <c r="H954" s="102"/>
      <c r="I954" s="102"/>
      <c r="J954" s="102"/>
      <c r="K954" s="102"/>
      <c r="L954" s="102"/>
      <c r="M954" s="102"/>
      <c r="N954" s="102"/>
      <c r="O954" s="72"/>
      <c r="P954" s="78"/>
      <c r="Q954" s="78"/>
    </row>
    <row r="955" spans="2:17" s="96" customFormat="1">
      <c r="B955" s="76"/>
      <c r="C955" s="121"/>
      <c r="D955" s="121"/>
      <c r="E955" s="105"/>
      <c r="F955" s="121"/>
      <c r="G955" s="102"/>
      <c r="H955" s="102"/>
      <c r="I955" s="102"/>
      <c r="J955" s="102"/>
      <c r="K955" s="102"/>
      <c r="L955" s="102"/>
      <c r="M955" s="102"/>
      <c r="N955" s="102"/>
      <c r="O955" s="72"/>
      <c r="P955" s="78"/>
      <c r="Q955" s="78"/>
    </row>
    <row r="956" spans="2:17" s="96" customFormat="1">
      <c r="B956" s="76"/>
      <c r="C956" s="121"/>
      <c r="D956" s="121"/>
      <c r="E956" s="105"/>
      <c r="F956" s="121"/>
      <c r="G956" s="102"/>
      <c r="H956" s="102"/>
      <c r="I956" s="102"/>
      <c r="J956" s="102"/>
      <c r="K956" s="102"/>
      <c r="L956" s="102"/>
      <c r="M956" s="102"/>
      <c r="N956" s="102"/>
      <c r="O956" s="72"/>
      <c r="P956" s="78"/>
      <c r="Q956" s="78"/>
    </row>
    <row r="957" spans="2:17" s="96" customFormat="1">
      <c r="B957" s="76"/>
      <c r="C957" s="121"/>
      <c r="D957" s="121"/>
      <c r="E957" s="105"/>
      <c r="F957" s="121"/>
      <c r="G957" s="102"/>
      <c r="H957" s="102"/>
      <c r="I957" s="102"/>
      <c r="J957" s="102"/>
      <c r="K957" s="102"/>
      <c r="L957" s="102"/>
      <c r="M957" s="102"/>
      <c r="N957" s="102"/>
      <c r="O957" s="72"/>
      <c r="P957" s="78"/>
      <c r="Q957" s="78"/>
    </row>
    <row r="958" spans="2:17" s="96" customFormat="1">
      <c r="B958" s="76"/>
      <c r="C958" s="121"/>
      <c r="D958" s="121"/>
      <c r="E958" s="105"/>
      <c r="F958" s="121"/>
      <c r="G958" s="102"/>
      <c r="H958" s="102"/>
      <c r="I958" s="102"/>
      <c r="J958" s="102"/>
      <c r="K958" s="102"/>
      <c r="L958" s="102"/>
      <c r="M958" s="102"/>
      <c r="N958" s="102"/>
      <c r="O958" s="72"/>
      <c r="P958" s="78"/>
      <c r="Q958" s="78"/>
    </row>
    <row r="959" spans="2:17" s="96" customFormat="1">
      <c r="B959" s="76"/>
      <c r="C959" s="121"/>
      <c r="D959" s="121"/>
      <c r="E959" s="105"/>
      <c r="F959" s="121"/>
      <c r="G959" s="102"/>
      <c r="H959" s="102"/>
      <c r="I959" s="102"/>
      <c r="J959" s="102"/>
      <c r="K959" s="102"/>
      <c r="L959" s="102"/>
      <c r="M959" s="102"/>
      <c r="N959" s="102"/>
      <c r="O959" s="72"/>
      <c r="P959" s="78"/>
      <c r="Q959" s="78"/>
    </row>
    <row r="960" spans="2:17" s="96" customFormat="1">
      <c r="B960" s="76"/>
      <c r="C960" s="121"/>
      <c r="D960" s="121"/>
      <c r="E960" s="105"/>
      <c r="F960" s="121"/>
      <c r="G960" s="102"/>
      <c r="H960" s="102"/>
      <c r="I960" s="102"/>
      <c r="J960" s="102"/>
      <c r="K960" s="102"/>
      <c r="L960" s="102"/>
      <c r="M960" s="102"/>
      <c r="N960" s="102"/>
      <c r="O960" s="72"/>
      <c r="P960" s="78"/>
      <c r="Q960" s="78"/>
    </row>
    <row r="961" spans="2:17" s="96" customFormat="1">
      <c r="B961" s="76"/>
      <c r="C961" s="121"/>
      <c r="D961" s="121"/>
      <c r="E961" s="105"/>
      <c r="F961" s="121"/>
      <c r="G961" s="102"/>
      <c r="H961" s="102"/>
      <c r="I961" s="102"/>
      <c r="J961" s="102"/>
      <c r="K961" s="102"/>
      <c r="L961" s="102"/>
      <c r="M961" s="102"/>
      <c r="N961" s="102"/>
      <c r="O961" s="72"/>
      <c r="P961" s="78"/>
      <c r="Q961" s="78"/>
    </row>
    <row r="962" spans="2:17" s="96" customFormat="1">
      <c r="B962" s="76"/>
      <c r="C962" s="121"/>
      <c r="D962" s="121"/>
      <c r="E962" s="105"/>
      <c r="F962" s="121"/>
      <c r="G962" s="102"/>
      <c r="H962" s="102"/>
      <c r="I962" s="102"/>
      <c r="J962" s="102"/>
      <c r="K962" s="102"/>
      <c r="L962" s="102"/>
      <c r="M962" s="102"/>
      <c r="N962" s="102"/>
      <c r="O962" s="72"/>
      <c r="P962" s="78"/>
      <c r="Q962" s="78"/>
    </row>
    <row r="963" spans="2:17" s="96" customFormat="1">
      <c r="B963" s="76"/>
      <c r="C963" s="121"/>
      <c r="D963" s="121"/>
      <c r="E963" s="105"/>
      <c r="F963" s="121"/>
      <c r="G963" s="102"/>
      <c r="H963" s="102"/>
      <c r="I963" s="102"/>
      <c r="J963" s="102"/>
      <c r="K963" s="102"/>
      <c r="L963" s="102"/>
      <c r="M963" s="102"/>
      <c r="N963" s="102"/>
      <c r="O963" s="72"/>
      <c r="P963" s="78"/>
      <c r="Q963" s="78"/>
    </row>
    <row r="964" spans="2:17" s="96" customFormat="1">
      <c r="B964" s="76"/>
      <c r="C964" s="121"/>
      <c r="D964" s="121"/>
      <c r="E964" s="105"/>
      <c r="F964" s="121"/>
      <c r="G964" s="102"/>
      <c r="H964" s="102"/>
      <c r="I964" s="102"/>
      <c r="J964" s="102"/>
      <c r="K964" s="102"/>
      <c r="L964" s="102"/>
      <c r="M964" s="102"/>
      <c r="N964" s="102"/>
      <c r="O964" s="72"/>
      <c r="P964" s="78"/>
      <c r="Q964" s="78"/>
    </row>
    <row r="965" spans="2:17" s="96" customFormat="1">
      <c r="B965" s="76"/>
      <c r="C965" s="121"/>
      <c r="D965" s="121"/>
      <c r="E965" s="105"/>
      <c r="F965" s="121"/>
      <c r="G965" s="102"/>
      <c r="H965" s="102"/>
      <c r="I965" s="102"/>
      <c r="J965" s="102"/>
      <c r="K965" s="102"/>
      <c r="L965" s="102"/>
      <c r="M965" s="102"/>
      <c r="N965" s="102"/>
      <c r="O965" s="72"/>
      <c r="P965" s="78"/>
      <c r="Q965" s="78"/>
    </row>
    <row r="966" spans="2:17" s="96" customFormat="1">
      <c r="B966" s="76"/>
      <c r="C966" s="121"/>
      <c r="D966" s="121"/>
      <c r="E966" s="105"/>
      <c r="F966" s="121"/>
      <c r="G966" s="102"/>
      <c r="H966" s="102"/>
      <c r="I966" s="102"/>
      <c r="J966" s="102"/>
      <c r="K966" s="102"/>
      <c r="L966" s="102"/>
      <c r="M966" s="102"/>
      <c r="N966" s="102"/>
      <c r="O966" s="72"/>
      <c r="P966" s="78"/>
      <c r="Q966" s="78"/>
    </row>
    <row r="967" spans="2:17" s="96" customFormat="1">
      <c r="B967" s="76"/>
      <c r="C967" s="121"/>
      <c r="D967" s="121"/>
      <c r="E967" s="105"/>
      <c r="F967" s="121"/>
      <c r="G967" s="102"/>
      <c r="H967" s="102"/>
      <c r="I967" s="102"/>
      <c r="J967" s="102"/>
      <c r="K967" s="102"/>
      <c r="L967" s="102"/>
      <c r="M967" s="102"/>
      <c r="N967" s="102"/>
      <c r="O967" s="72"/>
      <c r="P967" s="78"/>
      <c r="Q967" s="78"/>
    </row>
    <row r="968" spans="2:17" s="96" customFormat="1">
      <c r="B968" s="76"/>
      <c r="C968" s="121"/>
      <c r="D968" s="121"/>
      <c r="E968" s="105"/>
      <c r="F968" s="121"/>
      <c r="G968" s="102"/>
      <c r="H968" s="102"/>
      <c r="I968" s="102"/>
      <c r="J968" s="102"/>
      <c r="K968" s="102"/>
      <c r="L968" s="102"/>
      <c r="M968" s="102"/>
      <c r="N968" s="102"/>
      <c r="O968" s="72"/>
      <c r="P968" s="78"/>
      <c r="Q968" s="78"/>
    </row>
    <row r="969" spans="2:17" s="96" customFormat="1">
      <c r="B969" s="76"/>
      <c r="C969" s="121"/>
      <c r="D969" s="121"/>
      <c r="E969" s="105"/>
      <c r="F969" s="121"/>
      <c r="G969" s="102"/>
      <c r="H969" s="102"/>
      <c r="I969" s="102"/>
      <c r="J969" s="102"/>
      <c r="K969" s="102"/>
      <c r="L969" s="102"/>
      <c r="M969" s="102"/>
      <c r="N969" s="102"/>
      <c r="O969" s="72"/>
      <c r="P969" s="78"/>
      <c r="Q969" s="78"/>
    </row>
    <row r="970" spans="2:17" s="96" customFormat="1">
      <c r="B970" s="76"/>
      <c r="C970" s="121"/>
      <c r="D970" s="121"/>
      <c r="E970" s="105"/>
      <c r="F970" s="121"/>
      <c r="G970" s="102"/>
      <c r="H970" s="102"/>
      <c r="I970" s="102"/>
      <c r="J970" s="102"/>
      <c r="K970" s="102"/>
      <c r="L970" s="102"/>
      <c r="M970" s="102"/>
      <c r="N970" s="102"/>
      <c r="O970" s="72"/>
      <c r="P970" s="78"/>
      <c r="Q970" s="78"/>
    </row>
    <row r="971" spans="2:17" s="96" customFormat="1">
      <c r="B971" s="76"/>
      <c r="C971" s="121"/>
      <c r="D971" s="121"/>
      <c r="E971" s="105"/>
      <c r="F971" s="121"/>
      <c r="G971" s="102"/>
      <c r="H971" s="102"/>
      <c r="I971" s="102"/>
      <c r="J971" s="102"/>
      <c r="K971" s="102"/>
      <c r="L971" s="102"/>
      <c r="M971" s="102"/>
      <c r="N971" s="102"/>
      <c r="O971" s="72"/>
      <c r="P971" s="78"/>
      <c r="Q971" s="78"/>
    </row>
    <row r="972" spans="2:17" s="96" customFormat="1">
      <c r="B972" s="76"/>
      <c r="C972" s="121"/>
      <c r="D972" s="121"/>
      <c r="E972" s="105"/>
      <c r="F972" s="121"/>
      <c r="G972" s="102"/>
      <c r="H972" s="102"/>
      <c r="I972" s="102"/>
      <c r="J972" s="102"/>
      <c r="K972" s="102"/>
      <c r="L972" s="102"/>
      <c r="M972" s="102"/>
      <c r="N972" s="102"/>
      <c r="O972" s="72"/>
      <c r="P972" s="78"/>
      <c r="Q972" s="78"/>
    </row>
    <row r="973" spans="2:17" s="96" customFormat="1">
      <c r="B973" s="76"/>
      <c r="C973" s="121"/>
      <c r="D973" s="121"/>
      <c r="E973" s="105"/>
      <c r="F973" s="121"/>
      <c r="G973" s="102"/>
      <c r="H973" s="102"/>
      <c r="I973" s="102"/>
      <c r="J973" s="102"/>
      <c r="K973" s="102"/>
      <c r="L973" s="102"/>
      <c r="M973" s="102"/>
      <c r="N973" s="102"/>
      <c r="O973" s="72"/>
      <c r="P973" s="78"/>
      <c r="Q973" s="78"/>
    </row>
    <row r="974" spans="2:17" s="96" customFormat="1">
      <c r="B974" s="76"/>
      <c r="C974" s="121"/>
      <c r="D974" s="121"/>
      <c r="E974" s="105"/>
      <c r="F974" s="121"/>
      <c r="G974" s="102"/>
      <c r="H974" s="102"/>
      <c r="I974" s="102"/>
      <c r="J974" s="102"/>
      <c r="K974" s="102"/>
      <c r="L974" s="102"/>
      <c r="M974" s="102"/>
      <c r="N974" s="102"/>
      <c r="O974" s="72"/>
      <c r="P974" s="78"/>
      <c r="Q974" s="78"/>
    </row>
    <row r="975" spans="2:17" s="96" customFormat="1">
      <c r="B975" s="76"/>
      <c r="C975" s="121"/>
      <c r="D975" s="121"/>
      <c r="E975" s="105"/>
      <c r="F975" s="121"/>
      <c r="G975" s="102"/>
      <c r="H975" s="102"/>
      <c r="I975" s="102"/>
      <c r="J975" s="102"/>
      <c r="K975" s="102"/>
      <c r="L975" s="102"/>
      <c r="M975" s="102"/>
      <c r="N975" s="102"/>
      <c r="O975" s="72"/>
      <c r="P975" s="78"/>
      <c r="Q975" s="78"/>
    </row>
    <row r="976" spans="2:17" s="96" customFormat="1">
      <c r="B976" s="76"/>
      <c r="C976" s="121"/>
      <c r="D976" s="121"/>
      <c r="E976" s="105"/>
      <c r="F976" s="121"/>
      <c r="G976" s="102"/>
      <c r="H976" s="102"/>
      <c r="I976" s="102"/>
      <c r="J976" s="102"/>
      <c r="K976" s="102"/>
      <c r="L976" s="102"/>
      <c r="M976" s="102"/>
      <c r="N976" s="102"/>
      <c r="O976" s="72"/>
      <c r="P976" s="78"/>
      <c r="Q976" s="78"/>
    </row>
    <row r="977" spans="2:17" s="96" customFormat="1">
      <c r="B977" s="76"/>
      <c r="C977" s="121"/>
      <c r="D977" s="121"/>
      <c r="E977" s="105"/>
      <c r="F977" s="121"/>
      <c r="G977" s="102"/>
      <c r="H977" s="102"/>
      <c r="I977" s="102"/>
      <c r="J977" s="102"/>
      <c r="K977" s="102"/>
      <c r="L977" s="102"/>
      <c r="M977" s="102"/>
      <c r="N977" s="102"/>
      <c r="O977" s="72"/>
      <c r="P977" s="78"/>
      <c r="Q977" s="78"/>
    </row>
    <row r="978" spans="2:17" s="96" customFormat="1">
      <c r="B978" s="76"/>
      <c r="C978" s="121"/>
      <c r="D978" s="121"/>
      <c r="E978" s="105"/>
      <c r="F978" s="121"/>
      <c r="G978" s="102"/>
      <c r="H978" s="102"/>
      <c r="I978" s="102"/>
      <c r="J978" s="102"/>
      <c r="K978" s="102"/>
      <c r="L978" s="102"/>
      <c r="M978" s="102"/>
      <c r="N978" s="102"/>
      <c r="O978" s="72"/>
      <c r="P978" s="78"/>
      <c r="Q978" s="78"/>
    </row>
    <row r="979" spans="2:17" s="96" customFormat="1">
      <c r="B979" s="76"/>
      <c r="C979" s="121"/>
      <c r="D979" s="121"/>
      <c r="E979" s="105"/>
      <c r="F979" s="121"/>
      <c r="G979" s="102"/>
      <c r="H979" s="102"/>
      <c r="I979" s="102"/>
      <c r="J979" s="102"/>
      <c r="K979" s="102"/>
      <c r="L979" s="102"/>
      <c r="M979" s="102"/>
      <c r="N979" s="102"/>
      <c r="O979" s="72"/>
      <c r="P979" s="78"/>
      <c r="Q979" s="78"/>
    </row>
    <row r="980" spans="2:17" s="96" customFormat="1">
      <c r="B980" s="76"/>
      <c r="C980" s="121"/>
      <c r="D980" s="121"/>
      <c r="E980" s="105"/>
      <c r="F980" s="121"/>
      <c r="G980" s="102"/>
      <c r="H980" s="102"/>
      <c r="I980" s="102"/>
      <c r="J980" s="102"/>
      <c r="K980" s="102"/>
      <c r="L980" s="102"/>
      <c r="M980" s="102"/>
      <c r="N980" s="102"/>
      <c r="O980" s="72"/>
      <c r="P980" s="78"/>
      <c r="Q980" s="78"/>
    </row>
    <row r="981" spans="2:17" s="96" customFormat="1">
      <c r="B981" s="76"/>
      <c r="C981" s="121"/>
      <c r="D981" s="121"/>
      <c r="E981" s="105"/>
      <c r="F981" s="121"/>
      <c r="G981" s="102"/>
      <c r="H981" s="102"/>
      <c r="I981" s="102"/>
      <c r="J981" s="102"/>
      <c r="K981" s="102"/>
      <c r="L981" s="102"/>
      <c r="M981" s="102"/>
      <c r="N981" s="102"/>
      <c r="O981" s="72"/>
      <c r="P981" s="78"/>
      <c r="Q981" s="78"/>
    </row>
    <row r="982" spans="2:17" s="96" customFormat="1">
      <c r="B982" s="76"/>
      <c r="C982" s="121"/>
      <c r="D982" s="121"/>
      <c r="E982" s="105"/>
      <c r="F982" s="121"/>
      <c r="G982" s="102"/>
      <c r="H982" s="102"/>
      <c r="I982" s="102"/>
      <c r="J982" s="102"/>
      <c r="K982" s="102"/>
      <c r="L982" s="102"/>
      <c r="M982" s="102"/>
      <c r="N982" s="102"/>
      <c r="O982" s="72"/>
      <c r="P982" s="78"/>
      <c r="Q982" s="78"/>
    </row>
    <row r="983" spans="2:17" s="96" customFormat="1">
      <c r="B983" s="76"/>
      <c r="C983" s="121"/>
      <c r="D983" s="121"/>
      <c r="E983" s="105"/>
      <c r="F983" s="121"/>
      <c r="G983" s="102"/>
      <c r="H983" s="102"/>
      <c r="I983" s="102"/>
      <c r="J983" s="102"/>
      <c r="K983" s="102"/>
      <c r="L983" s="102"/>
      <c r="M983" s="102"/>
      <c r="N983" s="102"/>
      <c r="O983" s="72"/>
      <c r="P983" s="78"/>
      <c r="Q983" s="78"/>
    </row>
    <row r="984" spans="2:17" s="96" customFormat="1">
      <c r="B984" s="76"/>
      <c r="C984" s="121"/>
      <c r="D984" s="121"/>
      <c r="E984" s="105"/>
      <c r="F984" s="121"/>
      <c r="G984" s="102"/>
      <c r="H984" s="102"/>
      <c r="I984" s="102"/>
      <c r="J984" s="102"/>
      <c r="K984" s="102"/>
      <c r="L984" s="102"/>
      <c r="M984" s="102"/>
      <c r="N984" s="102"/>
      <c r="O984" s="72"/>
      <c r="P984" s="78"/>
      <c r="Q984" s="78"/>
    </row>
    <row r="985" spans="2:17" s="96" customFormat="1">
      <c r="B985" s="76"/>
      <c r="C985" s="121"/>
      <c r="D985" s="121"/>
      <c r="E985" s="105"/>
      <c r="F985" s="121"/>
      <c r="G985" s="102"/>
      <c r="H985" s="102"/>
      <c r="I985" s="102"/>
      <c r="J985" s="102"/>
      <c r="K985" s="102"/>
      <c r="L985" s="102"/>
      <c r="M985" s="102"/>
      <c r="N985" s="102"/>
      <c r="O985" s="72"/>
      <c r="P985" s="78"/>
      <c r="Q985" s="78"/>
    </row>
    <row r="986" spans="2:17" s="96" customFormat="1">
      <c r="B986" s="76"/>
      <c r="C986" s="121"/>
      <c r="D986" s="121"/>
      <c r="E986" s="105"/>
      <c r="F986" s="121"/>
      <c r="G986" s="102"/>
      <c r="H986" s="102"/>
      <c r="I986" s="102"/>
      <c r="J986" s="102"/>
      <c r="K986" s="102"/>
      <c r="L986" s="102"/>
      <c r="M986" s="102"/>
      <c r="N986" s="102"/>
      <c r="O986" s="72"/>
      <c r="P986" s="78"/>
      <c r="Q986" s="78"/>
    </row>
    <row r="987" spans="2:17" s="96" customFormat="1">
      <c r="B987" s="76"/>
      <c r="C987" s="121"/>
      <c r="D987" s="121"/>
      <c r="E987" s="105"/>
      <c r="F987" s="121"/>
      <c r="G987" s="102"/>
      <c r="H987" s="102"/>
      <c r="I987" s="102"/>
      <c r="J987" s="102"/>
      <c r="K987" s="102"/>
      <c r="L987" s="102"/>
      <c r="M987" s="102"/>
      <c r="N987" s="102"/>
      <c r="O987" s="72"/>
      <c r="P987" s="78"/>
      <c r="Q987" s="78"/>
    </row>
    <row r="988" spans="2:17" s="96" customFormat="1">
      <c r="B988" s="76"/>
      <c r="C988" s="121"/>
      <c r="D988" s="121"/>
      <c r="E988" s="105"/>
      <c r="F988" s="121"/>
      <c r="G988" s="102"/>
      <c r="H988" s="102"/>
      <c r="I988" s="102"/>
      <c r="J988" s="102"/>
      <c r="K988" s="102"/>
      <c r="L988" s="102"/>
      <c r="M988" s="102"/>
      <c r="N988" s="102"/>
      <c r="O988" s="72"/>
      <c r="P988" s="78"/>
      <c r="Q988" s="78"/>
    </row>
    <row r="989" spans="2:17" s="96" customFormat="1">
      <c r="B989" s="76"/>
      <c r="C989" s="121"/>
      <c r="D989" s="121"/>
      <c r="E989" s="105"/>
      <c r="F989" s="121"/>
      <c r="G989" s="102"/>
      <c r="H989" s="102"/>
      <c r="I989" s="102"/>
      <c r="J989" s="102"/>
      <c r="K989" s="102"/>
      <c r="L989" s="102"/>
      <c r="M989" s="102"/>
      <c r="N989" s="102"/>
      <c r="O989" s="72"/>
      <c r="P989" s="78"/>
      <c r="Q989" s="78"/>
    </row>
    <row r="990" spans="2:17" s="96" customFormat="1">
      <c r="B990" s="76"/>
      <c r="C990" s="121"/>
      <c r="D990" s="121"/>
      <c r="E990" s="105"/>
      <c r="F990" s="121"/>
      <c r="G990" s="102"/>
      <c r="H990" s="102"/>
      <c r="I990" s="102"/>
      <c r="J990" s="102"/>
      <c r="K990" s="102"/>
      <c r="L990" s="102"/>
      <c r="M990" s="102"/>
      <c r="N990" s="102"/>
      <c r="O990" s="72"/>
      <c r="P990" s="78"/>
      <c r="Q990" s="78"/>
    </row>
    <row r="991" spans="2:17" s="96" customFormat="1">
      <c r="B991" s="76"/>
      <c r="C991" s="121"/>
      <c r="D991" s="121"/>
      <c r="E991" s="105"/>
      <c r="F991" s="121"/>
      <c r="G991" s="102"/>
      <c r="H991" s="102"/>
      <c r="I991" s="102"/>
      <c r="J991" s="102"/>
      <c r="K991" s="102"/>
      <c r="L991" s="102"/>
      <c r="M991" s="102"/>
      <c r="N991" s="102"/>
      <c r="O991" s="72"/>
      <c r="P991" s="78"/>
      <c r="Q991" s="78"/>
    </row>
    <row r="992" spans="2:17" s="96" customFormat="1">
      <c r="B992" s="76"/>
      <c r="C992" s="121"/>
      <c r="D992" s="121"/>
      <c r="E992" s="105"/>
      <c r="F992" s="121"/>
      <c r="G992" s="102"/>
      <c r="H992" s="102"/>
      <c r="I992" s="102"/>
      <c r="J992" s="102"/>
      <c r="K992" s="102"/>
      <c r="L992" s="102"/>
      <c r="M992" s="102"/>
      <c r="N992" s="102"/>
      <c r="O992" s="72"/>
      <c r="P992" s="78"/>
      <c r="Q992" s="78"/>
    </row>
    <row r="993" spans="2:17" s="96" customFormat="1">
      <c r="B993" s="76"/>
      <c r="C993" s="121"/>
      <c r="D993" s="121"/>
      <c r="E993" s="105"/>
      <c r="F993" s="121"/>
      <c r="G993" s="102"/>
      <c r="H993" s="102"/>
      <c r="I993" s="102"/>
      <c r="J993" s="102"/>
      <c r="K993" s="102"/>
      <c r="L993" s="102"/>
      <c r="M993" s="102"/>
      <c r="N993" s="102"/>
      <c r="O993" s="72"/>
      <c r="P993" s="78"/>
      <c r="Q993" s="78"/>
    </row>
    <row r="994" spans="2:17" s="96" customFormat="1">
      <c r="B994" s="76"/>
      <c r="C994" s="121"/>
      <c r="D994" s="121"/>
      <c r="E994" s="105"/>
      <c r="F994" s="121"/>
      <c r="G994" s="102"/>
      <c r="H994" s="102"/>
      <c r="I994" s="102"/>
      <c r="J994" s="102"/>
      <c r="K994" s="102"/>
      <c r="L994" s="102"/>
      <c r="M994" s="102"/>
      <c r="N994" s="102"/>
      <c r="O994" s="72"/>
      <c r="P994" s="78"/>
      <c r="Q994" s="78"/>
    </row>
    <row r="995" spans="2:17" s="96" customFormat="1">
      <c r="B995" s="76"/>
      <c r="C995" s="121"/>
      <c r="D995" s="121"/>
      <c r="E995" s="105"/>
      <c r="F995" s="121"/>
      <c r="G995" s="102"/>
      <c r="H995" s="102"/>
      <c r="I995" s="102"/>
      <c r="J995" s="102"/>
      <c r="K995" s="102"/>
      <c r="L995" s="102"/>
      <c r="M995" s="102"/>
      <c r="N995" s="102"/>
      <c r="O995" s="72"/>
      <c r="P995" s="78"/>
      <c r="Q995" s="78"/>
    </row>
    <row r="996" spans="2:17" s="96" customFormat="1">
      <c r="B996" s="76"/>
      <c r="C996" s="121"/>
      <c r="D996" s="121"/>
      <c r="E996" s="105"/>
      <c r="F996" s="121"/>
      <c r="G996" s="102"/>
      <c r="H996" s="102"/>
      <c r="I996" s="102"/>
      <c r="J996" s="102"/>
      <c r="K996" s="102"/>
      <c r="L996" s="102"/>
      <c r="M996" s="102"/>
      <c r="N996" s="102"/>
      <c r="O996" s="72"/>
      <c r="P996" s="78"/>
      <c r="Q996" s="78"/>
    </row>
    <row r="997" spans="2:17" s="96" customFormat="1">
      <c r="B997" s="76"/>
      <c r="C997" s="121"/>
      <c r="D997" s="121"/>
      <c r="E997" s="105"/>
      <c r="F997" s="121"/>
      <c r="G997" s="102"/>
      <c r="H997" s="102"/>
      <c r="I997" s="102"/>
      <c r="J997" s="102"/>
      <c r="K997" s="102"/>
      <c r="L997" s="102"/>
      <c r="M997" s="102"/>
      <c r="N997" s="102"/>
      <c r="O997" s="72"/>
      <c r="P997" s="78"/>
      <c r="Q997" s="78"/>
    </row>
    <row r="998" spans="2:17" s="96" customFormat="1">
      <c r="B998" s="76"/>
      <c r="C998" s="121"/>
      <c r="D998" s="121"/>
      <c r="E998" s="105"/>
      <c r="F998" s="121"/>
      <c r="G998" s="102"/>
      <c r="H998" s="102"/>
      <c r="I998" s="102"/>
      <c r="J998" s="102"/>
      <c r="K998" s="102"/>
      <c r="L998" s="102"/>
      <c r="M998" s="102"/>
      <c r="N998" s="102"/>
      <c r="O998" s="72"/>
      <c r="P998" s="78"/>
      <c r="Q998" s="78"/>
    </row>
    <row r="999" spans="2:17" s="96" customFormat="1">
      <c r="B999" s="76"/>
      <c r="C999" s="121"/>
      <c r="D999" s="121"/>
      <c r="E999" s="105"/>
      <c r="F999" s="121"/>
      <c r="G999" s="102"/>
      <c r="H999" s="102"/>
      <c r="I999" s="102"/>
      <c r="J999" s="102"/>
      <c r="K999" s="102"/>
      <c r="L999" s="102"/>
      <c r="M999" s="102"/>
      <c r="N999" s="102"/>
      <c r="O999" s="72"/>
      <c r="P999" s="78"/>
      <c r="Q999" s="78"/>
    </row>
    <row r="1000" spans="2:17" s="96" customFormat="1">
      <c r="B1000" s="76"/>
      <c r="C1000" s="121"/>
      <c r="D1000" s="121"/>
      <c r="E1000" s="105"/>
      <c r="F1000" s="121"/>
      <c r="G1000" s="102"/>
      <c r="H1000" s="102"/>
      <c r="I1000" s="102"/>
      <c r="J1000" s="102"/>
      <c r="K1000" s="102"/>
      <c r="L1000" s="102"/>
      <c r="M1000" s="102"/>
      <c r="N1000" s="102"/>
      <c r="O1000" s="72"/>
      <c r="P1000" s="78"/>
      <c r="Q1000" s="78"/>
    </row>
    <row r="1001" spans="2:17" s="96" customFormat="1">
      <c r="B1001" s="76"/>
      <c r="C1001" s="121"/>
      <c r="D1001" s="121"/>
      <c r="E1001" s="105"/>
      <c r="F1001" s="121"/>
      <c r="G1001" s="102"/>
      <c r="H1001" s="102"/>
      <c r="I1001" s="102"/>
      <c r="J1001" s="102"/>
      <c r="K1001" s="102"/>
      <c r="L1001" s="102"/>
      <c r="M1001" s="102"/>
      <c r="N1001" s="102"/>
      <c r="O1001" s="72"/>
      <c r="P1001" s="78"/>
      <c r="Q1001" s="78"/>
    </row>
    <row r="1002" spans="2:17" s="96" customFormat="1">
      <c r="B1002" s="76"/>
      <c r="C1002" s="121"/>
      <c r="D1002" s="121"/>
      <c r="E1002" s="105"/>
      <c r="F1002" s="121"/>
      <c r="G1002" s="102"/>
      <c r="H1002" s="102"/>
      <c r="I1002" s="102"/>
      <c r="J1002" s="102"/>
      <c r="K1002" s="102"/>
      <c r="L1002" s="102"/>
      <c r="M1002" s="102"/>
      <c r="N1002" s="102"/>
      <c r="O1002" s="72"/>
      <c r="P1002" s="78"/>
      <c r="Q1002" s="78"/>
    </row>
    <row r="1003" spans="2:17" s="96" customFormat="1">
      <c r="B1003" s="76"/>
      <c r="C1003" s="121"/>
      <c r="D1003" s="121"/>
      <c r="E1003" s="105"/>
      <c r="F1003" s="121"/>
      <c r="G1003" s="102"/>
      <c r="H1003" s="102"/>
      <c r="I1003" s="102"/>
      <c r="J1003" s="102"/>
      <c r="K1003" s="102"/>
      <c r="L1003" s="102"/>
      <c r="M1003" s="102"/>
      <c r="N1003" s="102"/>
      <c r="O1003" s="72"/>
      <c r="P1003" s="78"/>
      <c r="Q1003" s="78"/>
    </row>
    <row r="1004" spans="2:17" s="96" customFormat="1">
      <c r="B1004" s="76"/>
      <c r="C1004" s="121"/>
      <c r="D1004" s="121"/>
      <c r="E1004" s="105"/>
      <c r="F1004" s="121"/>
      <c r="G1004" s="102"/>
      <c r="H1004" s="102"/>
      <c r="I1004" s="102"/>
      <c r="J1004" s="102"/>
      <c r="K1004" s="102"/>
      <c r="L1004" s="102"/>
      <c r="M1004" s="102"/>
      <c r="N1004" s="102"/>
      <c r="O1004" s="72"/>
      <c r="P1004" s="78"/>
      <c r="Q1004" s="78"/>
    </row>
    <row r="1005" spans="2:17" s="96" customFormat="1">
      <c r="B1005" s="76"/>
      <c r="C1005" s="121"/>
      <c r="D1005" s="121"/>
      <c r="E1005" s="105"/>
      <c r="F1005" s="121"/>
      <c r="G1005" s="102"/>
      <c r="H1005" s="102"/>
      <c r="I1005" s="102"/>
      <c r="J1005" s="102"/>
      <c r="K1005" s="102"/>
      <c r="L1005" s="102"/>
      <c r="M1005" s="102"/>
      <c r="N1005" s="102"/>
      <c r="O1005" s="72"/>
      <c r="P1005" s="78"/>
      <c r="Q1005" s="78"/>
    </row>
    <row r="1006" spans="2:17" s="96" customFormat="1">
      <c r="B1006" s="76"/>
      <c r="C1006" s="121"/>
      <c r="D1006" s="121"/>
      <c r="E1006" s="105"/>
      <c r="F1006" s="121"/>
      <c r="G1006" s="102"/>
      <c r="H1006" s="102"/>
      <c r="I1006" s="102"/>
      <c r="J1006" s="102"/>
      <c r="K1006" s="102"/>
      <c r="L1006" s="102"/>
      <c r="M1006" s="102"/>
      <c r="N1006" s="102"/>
      <c r="O1006" s="72"/>
      <c r="P1006" s="78"/>
      <c r="Q1006" s="78"/>
    </row>
    <row r="1007" spans="2:17" s="96" customFormat="1">
      <c r="B1007" s="76"/>
      <c r="C1007" s="121"/>
      <c r="D1007" s="121"/>
      <c r="E1007" s="105"/>
      <c r="F1007" s="121"/>
      <c r="G1007" s="102"/>
      <c r="H1007" s="102"/>
      <c r="I1007" s="102"/>
      <c r="J1007" s="102"/>
      <c r="K1007" s="102"/>
      <c r="L1007" s="102"/>
      <c r="M1007" s="102"/>
      <c r="N1007" s="102"/>
      <c r="O1007" s="72"/>
      <c r="P1007" s="78"/>
      <c r="Q1007" s="78"/>
    </row>
    <row r="1008" spans="2:17" s="96" customFormat="1">
      <c r="B1008" s="76"/>
      <c r="C1008" s="121"/>
      <c r="D1008" s="121"/>
      <c r="E1008" s="105"/>
      <c r="F1008" s="121"/>
      <c r="G1008" s="102"/>
      <c r="H1008" s="102"/>
      <c r="I1008" s="102"/>
      <c r="J1008" s="102"/>
      <c r="K1008" s="102"/>
      <c r="L1008" s="102"/>
      <c r="M1008" s="102"/>
      <c r="N1008" s="102"/>
      <c r="O1008" s="72"/>
      <c r="P1008" s="78"/>
      <c r="Q1008" s="78"/>
    </row>
    <row r="1009" spans="2:17" s="96" customFormat="1">
      <c r="B1009" s="76"/>
      <c r="C1009" s="121"/>
      <c r="D1009" s="121"/>
      <c r="E1009" s="105"/>
      <c r="F1009" s="121"/>
      <c r="G1009" s="102"/>
      <c r="H1009" s="102"/>
      <c r="I1009" s="102"/>
      <c r="J1009" s="102"/>
      <c r="K1009" s="102"/>
      <c r="L1009" s="102"/>
      <c r="M1009" s="102"/>
      <c r="N1009" s="102"/>
      <c r="O1009" s="72"/>
      <c r="P1009" s="78"/>
      <c r="Q1009" s="78"/>
    </row>
    <row r="1010" spans="2:17" s="96" customFormat="1">
      <c r="B1010" s="76"/>
      <c r="C1010" s="121"/>
      <c r="D1010" s="121"/>
      <c r="E1010" s="105"/>
      <c r="F1010" s="121"/>
      <c r="G1010" s="102"/>
      <c r="H1010" s="102"/>
      <c r="I1010" s="102"/>
      <c r="J1010" s="102"/>
      <c r="K1010" s="102"/>
      <c r="L1010" s="102"/>
      <c r="M1010" s="102"/>
      <c r="N1010" s="102"/>
      <c r="O1010" s="72"/>
      <c r="P1010" s="78"/>
      <c r="Q1010" s="78"/>
    </row>
    <row r="1011" spans="2:17" s="96" customFormat="1">
      <c r="B1011" s="76"/>
      <c r="C1011" s="121"/>
      <c r="D1011" s="121"/>
      <c r="E1011" s="105"/>
      <c r="F1011" s="121"/>
      <c r="G1011" s="102"/>
      <c r="H1011" s="102"/>
      <c r="I1011" s="102"/>
      <c r="J1011" s="102"/>
      <c r="K1011" s="102"/>
      <c r="L1011" s="102"/>
      <c r="M1011" s="102"/>
      <c r="N1011" s="102"/>
      <c r="O1011" s="72"/>
      <c r="P1011" s="78"/>
      <c r="Q1011" s="78"/>
    </row>
    <row r="1012" spans="2:17" s="96" customFormat="1">
      <c r="B1012" s="76"/>
      <c r="C1012" s="121"/>
      <c r="D1012" s="121"/>
      <c r="E1012" s="105"/>
      <c r="F1012" s="121"/>
      <c r="G1012" s="102"/>
      <c r="H1012" s="102"/>
      <c r="I1012" s="102"/>
      <c r="J1012" s="102"/>
      <c r="K1012" s="102"/>
      <c r="L1012" s="102"/>
      <c r="M1012" s="102"/>
      <c r="N1012" s="102"/>
      <c r="O1012" s="72"/>
      <c r="P1012" s="78"/>
      <c r="Q1012" s="78"/>
    </row>
    <row r="1013" spans="2:17" s="96" customFormat="1">
      <c r="B1013" s="76"/>
      <c r="C1013" s="121"/>
      <c r="D1013" s="121"/>
      <c r="E1013" s="105"/>
      <c r="F1013" s="121"/>
      <c r="G1013" s="102"/>
      <c r="H1013" s="102"/>
      <c r="I1013" s="102"/>
      <c r="J1013" s="102"/>
      <c r="K1013" s="102"/>
      <c r="L1013" s="102"/>
      <c r="M1013" s="102"/>
      <c r="N1013" s="102"/>
      <c r="O1013" s="72"/>
      <c r="P1013" s="78"/>
      <c r="Q1013" s="78"/>
    </row>
    <row r="1014" spans="2:17" s="96" customFormat="1">
      <c r="B1014" s="76"/>
      <c r="C1014" s="121"/>
      <c r="D1014" s="121"/>
      <c r="E1014" s="105"/>
      <c r="F1014" s="121"/>
      <c r="G1014" s="102"/>
      <c r="H1014" s="102"/>
      <c r="I1014" s="102"/>
      <c r="J1014" s="102"/>
      <c r="K1014" s="102"/>
      <c r="L1014" s="102"/>
      <c r="M1014" s="102"/>
      <c r="N1014" s="102"/>
      <c r="O1014" s="72"/>
      <c r="P1014" s="78"/>
      <c r="Q1014" s="78"/>
    </row>
    <row r="1015" spans="2:17" s="96" customFormat="1">
      <c r="B1015" s="76"/>
      <c r="C1015" s="121"/>
      <c r="D1015" s="121"/>
      <c r="E1015" s="105"/>
      <c r="F1015" s="121"/>
      <c r="G1015" s="102"/>
      <c r="H1015" s="102"/>
      <c r="I1015" s="102"/>
      <c r="J1015" s="102"/>
      <c r="K1015" s="102"/>
      <c r="L1015" s="102"/>
      <c r="M1015" s="102"/>
      <c r="N1015" s="102"/>
      <c r="O1015" s="72"/>
      <c r="P1015" s="78"/>
      <c r="Q1015" s="78"/>
    </row>
    <row r="1016" spans="2:17" s="96" customFormat="1">
      <c r="B1016" s="76"/>
      <c r="C1016" s="121"/>
      <c r="D1016" s="121"/>
      <c r="E1016" s="105"/>
      <c r="F1016" s="121"/>
      <c r="G1016" s="102"/>
      <c r="H1016" s="102"/>
      <c r="I1016" s="102"/>
      <c r="J1016" s="102"/>
      <c r="K1016" s="102"/>
      <c r="L1016" s="102"/>
      <c r="M1016" s="102"/>
      <c r="N1016" s="102"/>
      <c r="O1016" s="72"/>
      <c r="P1016" s="78"/>
      <c r="Q1016" s="78"/>
    </row>
    <row r="1017" spans="2:17" s="96" customFormat="1">
      <c r="B1017" s="76"/>
      <c r="C1017" s="121"/>
      <c r="D1017" s="121"/>
      <c r="E1017" s="105"/>
      <c r="F1017" s="121"/>
      <c r="G1017" s="102"/>
      <c r="H1017" s="102"/>
      <c r="I1017" s="102"/>
      <c r="J1017" s="102"/>
      <c r="K1017" s="102"/>
      <c r="L1017" s="102"/>
      <c r="M1017" s="102"/>
      <c r="N1017" s="102"/>
      <c r="O1017" s="72"/>
      <c r="P1017" s="78"/>
      <c r="Q1017" s="78"/>
    </row>
    <row r="1018" spans="2:17" s="96" customFormat="1">
      <c r="B1018" s="76"/>
      <c r="C1018" s="121"/>
      <c r="D1018" s="121"/>
      <c r="E1018" s="105"/>
      <c r="F1018" s="121"/>
      <c r="G1018" s="102"/>
      <c r="H1018" s="102"/>
      <c r="I1018" s="102"/>
      <c r="J1018" s="102"/>
      <c r="K1018" s="102"/>
      <c r="L1018" s="102"/>
      <c r="M1018" s="102"/>
      <c r="N1018" s="102"/>
      <c r="O1018" s="72"/>
      <c r="P1018" s="78"/>
      <c r="Q1018" s="78"/>
    </row>
    <row r="1019" spans="2:17" s="96" customFormat="1">
      <c r="B1019" s="76"/>
      <c r="C1019" s="121"/>
      <c r="D1019" s="121"/>
      <c r="E1019" s="105"/>
      <c r="F1019" s="121"/>
      <c r="G1019" s="102"/>
      <c r="H1019" s="102"/>
      <c r="I1019" s="102"/>
      <c r="J1019" s="102"/>
      <c r="K1019" s="102"/>
      <c r="L1019" s="102"/>
      <c r="M1019" s="102"/>
      <c r="N1019" s="102"/>
      <c r="O1019" s="72"/>
      <c r="P1019" s="78"/>
      <c r="Q1019" s="78"/>
    </row>
    <row r="1020" spans="2:17" s="96" customFormat="1">
      <c r="B1020" s="76"/>
      <c r="C1020" s="121"/>
      <c r="D1020" s="121"/>
      <c r="E1020" s="105"/>
      <c r="F1020" s="121"/>
      <c r="G1020" s="102"/>
      <c r="H1020" s="102"/>
      <c r="I1020" s="102"/>
      <c r="J1020" s="102"/>
      <c r="K1020" s="102"/>
      <c r="L1020" s="102"/>
      <c r="M1020" s="102"/>
      <c r="N1020" s="102"/>
      <c r="O1020" s="72"/>
      <c r="P1020" s="78"/>
      <c r="Q1020" s="78"/>
    </row>
    <row r="1021" spans="2:17" s="96" customFormat="1">
      <c r="B1021" s="76"/>
      <c r="C1021" s="121"/>
      <c r="D1021" s="121"/>
      <c r="E1021" s="105"/>
      <c r="F1021" s="121"/>
      <c r="G1021" s="102"/>
      <c r="H1021" s="102"/>
      <c r="I1021" s="102"/>
      <c r="J1021" s="102"/>
      <c r="K1021" s="102"/>
      <c r="L1021" s="102"/>
      <c r="M1021" s="102"/>
      <c r="N1021" s="102"/>
      <c r="O1021" s="72"/>
      <c r="P1021" s="78"/>
      <c r="Q1021" s="78"/>
    </row>
    <row r="1022" spans="2:17" s="96" customFormat="1">
      <c r="B1022" s="76"/>
      <c r="C1022" s="121"/>
      <c r="D1022" s="121"/>
      <c r="E1022" s="105"/>
      <c r="F1022" s="121"/>
      <c r="G1022" s="102"/>
      <c r="H1022" s="102"/>
      <c r="I1022" s="102"/>
      <c r="J1022" s="102"/>
      <c r="K1022" s="102"/>
      <c r="L1022" s="102"/>
      <c r="M1022" s="102"/>
      <c r="N1022" s="102"/>
      <c r="O1022" s="72"/>
      <c r="P1022" s="78"/>
      <c r="Q1022" s="78"/>
    </row>
    <row r="1023" spans="2:17" s="96" customFormat="1">
      <c r="B1023" s="76"/>
      <c r="C1023" s="121"/>
      <c r="D1023" s="121"/>
      <c r="E1023" s="105"/>
      <c r="F1023" s="121"/>
      <c r="G1023" s="102"/>
      <c r="H1023" s="102"/>
      <c r="I1023" s="102"/>
      <c r="J1023" s="102"/>
      <c r="K1023" s="102"/>
      <c r="L1023" s="102"/>
      <c r="M1023" s="102"/>
      <c r="N1023" s="102"/>
      <c r="O1023" s="72"/>
      <c r="P1023" s="78"/>
      <c r="Q1023" s="78"/>
    </row>
    <row r="1024" spans="2:17" s="96" customFormat="1">
      <c r="B1024" s="76"/>
      <c r="C1024" s="121"/>
      <c r="D1024" s="121"/>
      <c r="E1024" s="105"/>
      <c r="F1024" s="121"/>
      <c r="G1024" s="102"/>
      <c r="H1024" s="102"/>
      <c r="I1024" s="102"/>
      <c r="J1024" s="102"/>
      <c r="K1024" s="102"/>
      <c r="L1024" s="102"/>
      <c r="M1024" s="102"/>
      <c r="N1024" s="102"/>
      <c r="O1024" s="72"/>
      <c r="P1024" s="78"/>
      <c r="Q1024" s="78"/>
    </row>
    <row r="1025" spans="2:17" s="96" customFormat="1">
      <c r="B1025" s="76"/>
      <c r="C1025" s="121"/>
      <c r="D1025" s="121"/>
      <c r="E1025" s="105"/>
      <c r="F1025" s="121"/>
      <c r="G1025" s="102"/>
      <c r="H1025" s="102"/>
      <c r="I1025" s="102"/>
      <c r="J1025" s="102"/>
      <c r="K1025" s="102"/>
      <c r="L1025" s="102"/>
      <c r="M1025" s="102"/>
      <c r="N1025" s="102"/>
      <c r="O1025" s="72"/>
      <c r="P1025" s="78"/>
      <c r="Q1025" s="78"/>
    </row>
    <row r="1026" spans="2:17" s="96" customFormat="1">
      <c r="B1026" s="76"/>
      <c r="C1026" s="121"/>
      <c r="D1026" s="121"/>
      <c r="E1026" s="105"/>
      <c r="F1026" s="121"/>
      <c r="G1026" s="102"/>
      <c r="H1026" s="102"/>
      <c r="I1026" s="102"/>
      <c r="J1026" s="102"/>
      <c r="K1026" s="102"/>
      <c r="L1026" s="102"/>
      <c r="M1026" s="102"/>
      <c r="N1026" s="102"/>
      <c r="O1026" s="72"/>
      <c r="P1026" s="78"/>
      <c r="Q1026" s="78"/>
    </row>
    <row r="1027" spans="2:17" s="96" customFormat="1">
      <c r="B1027" s="76"/>
      <c r="C1027" s="121"/>
      <c r="D1027" s="121"/>
      <c r="E1027" s="105"/>
      <c r="F1027" s="121"/>
      <c r="G1027" s="102"/>
      <c r="H1027" s="102"/>
      <c r="I1027" s="102"/>
      <c r="J1027" s="102"/>
      <c r="K1027" s="102"/>
      <c r="L1027" s="102"/>
      <c r="M1027" s="102"/>
      <c r="N1027" s="102"/>
      <c r="O1027" s="72"/>
      <c r="P1027" s="78"/>
      <c r="Q1027" s="78"/>
    </row>
    <row r="1028" spans="2:17" s="96" customFormat="1">
      <c r="B1028" s="76"/>
      <c r="C1028" s="121"/>
      <c r="D1028" s="121"/>
      <c r="E1028" s="105"/>
      <c r="F1028" s="121"/>
      <c r="G1028" s="102"/>
      <c r="H1028" s="102"/>
      <c r="I1028" s="102"/>
      <c r="J1028" s="102"/>
      <c r="K1028" s="102"/>
      <c r="L1028" s="102"/>
      <c r="M1028" s="102"/>
      <c r="N1028" s="102"/>
      <c r="O1028" s="72"/>
      <c r="P1028" s="78"/>
      <c r="Q1028" s="78"/>
    </row>
    <row r="1029" spans="2:17" s="96" customFormat="1">
      <c r="B1029" s="76"/>
      <c r="C1029" s="121"/>
      <c r="D1029" s="121"/>
      <c r="E1029" s="105"/>
      <c r="F1029" s="121"/>
      <c r="G1029" s="102"/>
      <c r="H1029" s="102"/>
      <c r="I1029" s="102"/>
      <c r="J1029" s="102"/>
      <c r="K1029" s="102"/>
      <c r="L1029" s="102"/>
      <c r="M1029" s="102"/>
      <c r="N1029" s="102"/>
      <c r="O1029" s="72"/>
      <c r="P1029" s="78"/>
      <c r="Q1029" s="78"/>
    </row>
    <row r="1030" spans="2:17" s="96" customFormat="1">
      <c r="B1030" s="76"/>
      <c r="C1030" s="121"/>
      <c r="D1030" s="121"/>
      <c r="E1030" s="105"/>
      <c r="F1030" s="121"/>
      <c r="G1030" s="102"/>
      <c r="H1030" s="102"/>
      <c r="I1030" s="102"/>
      <c r="J1030" s="102"/>
      <c r="K1030" s="102"/>
      <c r="L1030" s="102"/>
      <c r="M1030" s="102"/>
      <c r="N1030" s="102"/>
      <c r="O1030" s="72"/>
      <c r="P1030" s="78"/>
      <c r="Q1030" s="78"/>
    </row>
    <row r="1031" spans="2:17" s="96" customFormat="1">
      <c r="B1031" s="76"/>
      <c r="C1031" s="121"/>
      <c r="D1031" s="121"/>
      <c r="E1031" s="105"/>
      <c r="F1031" s="121"/>
      <c r="G1031" s="102"/>
      <c r="H1031" s="102"/>
      <c r="I1031" s="102"/>
      <c r="J1031" s="102"/>
      <c r="K1031" s="102"/>
      <c r="L1031" s="102"/>
      <c r="M1031" s="102"/>
      <c r="N1031" s="102"/>
      <c r="O1031" s="72"/>
      <c r="P1031" s="78"/>
      <c r="Q1031" s="78"/>
    </row>
    <row r="1032" spans="2:17" s="96" customFormat="1">
      <c r="B1032" s="76"/>
      <c r="C1032" s="121"/>
      <c r="D1032" s="121"/>
      <c r="E1032" s="105"/>
      <c r="F1032" s="121"/>
      <c r="G1032" s="102"/>
      <c r="H1032" s="102"/>
      <c r="I1032" s="102"/>
      <c r="J1032" s="102"/>
      <c r="K1032" s="102"/>
      <c r="L1032" s="102"/>
      <c r="M1032" s="102"/>
      <c r="N1032" s="102"/>
      <c r="O1032" s="72"/>
      <c r="P1032" s="78"/>
      <c r="Q1032" s="78"/>
    </row>
    <row r="1033" spans="2:17" s="96" customFormat="1">
      <c r="B1033" s="76"/>
      <c r="C1033" s="121"/>
      <c r="D1033" s="121"/>
      <c r="E1033" s="105"/>
      <c r="F1033" s="121"/>
      <c r="G1033" s="102"/>
      <c r="H1033" s="102"/>
      <c r="I1033" s="102"/>
      <c r="J1033" s="102"/>
      <c r="K1033" s="102"/>
      <c r="L1033" s="102"/>
      <c r="M1033" s="102"/>
      <c r="N1033" s="102"/>
      <c r="O1033" s="72"/>
      <c r="P1033" s="78"/>
      <c r="Q1033" s="78"/>
    </row>
    <row r="1034" spans="2:17" s="96" customFormat="1">
      <c r="B1034" s="76"/>
      <c r="C1034" s="121"/>
      <c r="D1034" s="121"/>
      <c r="E1034" s="105"/>
      <c r="F1034" s="121"/>
      <c r="G1034" s="102"/>
      <c r="H1034" s="102"/>
      <c r="I1034" s="102"/>
      <c r="J1034" s="102"/>
      <c r="K1034" s="102"/>
      <c r="L1034" s="102"/>
      <c r="M1034" s="102"/>
      <c r="N1034" s="102"/>
      <c r="O1034" s="72"/>
      <c r="P1034" s="78"/>
      <c r="Q1034" s="78"/>
    </row>
    <row r="1035" spans="2:17" s="96" customFormat="1">
      <c r="B1035" s="76"/>
      <c r="C1035" s="121"/>
      <c r="D1035" s="121"/>
      <c r="E1035" s="105"/>
      <c r="F1035" s="121"/>
      <c r="G1035" s="102"/>
      <c r="H1035" s="102"/>
      <c r="I1035" s="102"/>
      <c r="J1035" s="102"/>
      <c r="K1035" s="102"/>
      <c r="L1035" s="102"/>
      <c r="M1035" s="102"/>
      <c r="N1035" s="102"/>
      <c r="O1035" s="72"/>
      <c r="P1035" s="78"/>
      <c r="Q1035" s="78"/>
    </row>
    <row r="1036" spans="2:17" s="96" customFormat="1">
      <c r="B1036" s="76"/>
      <c r="C1036" s="121"/>
      <c r="D1036" s="121"/>
      <c r="E1036" s="105"/>
      <c r="F1036" s="121"/>
      <c r="G1036" s="102"/>
      <c r="H1036" s="102"/>
      <c r="I1036" s="102"/>
      <c r="J1036" s="102"/>
      <c r="K1036" s="102"/>
      <c r="L1036" s="102"/>
      <c r="M1036" s="102"/>
      <c r="N1036" s="102"/>
      <c r="O1036" s="72"/>
      <c r="P1036" s="78"/>
      <c r="Q1036" s="78"/>
    </row>
    <row r="1037" spans="2:17" s="96" customFormat="1">
      <c r="B1037" s="76"/>
      <c r="C1037" s="121"/>
      <c r="D1037" s="121"/>
      <c r="E1037" s="105"/>
      <c r="F1037" s="121"/>
      <c r="G1037" s="102"/>
      <c r="H1037" s="102"/>
      <c r="I1037" s="102"/>
      <c r="J1037" s="102"/>
      <c r="K1037" s="102"/>
      <c r="L1037" s="102"/>
      <c r="M1037" s="102"/>
      <c r="N1037" s="102"/>
      <c r="O1037" s="72"/>
      <c r="P1037" s="78"/>
      <c r="Q1037" s="78"/>
    </row>
    <row r="1038" spans="2:17" s="96" customFormat="1">
      <c r="B1038" s="76"/>
      <c r="C1038" s="121"/>
      <c r="D1038" s="121"/>
      <c r="E1038" s="105"/>
      <c r="F1038" s="121"/>
      <c r="G1038" s="102"/>
      <c r="H1038" s="102"/>
      <c r="I1038" s="102"/>
      <c r="J1038" s="102"/>
      <c r="K1038" s="102"/>
      <c r="L1038" s="102"/>
      <c r="M1038" s="102"/>
      <c r="N1038" s="102"/>
      <c r="O1038" s="72"/>
      <c r="P1038" s="78"/>
      <c r="Q1038" s="78"/>
    </row>
    <row r="1039" spans="2:17" s="96" customFormat="1">
      <c r="B1039" s="76"/>
      <c r="C1039" s="121"/>
      <c r="D1039" s="121"/>
      <c r="E1039" s="105"/>
      <c r="F1039" s="121"/>
      <c r="G1039" s="102"/>
      <c r="H1039" s="102"/>
      <c r="I1039" s="102"/>
      <c r="J1039" s="102"/>
      <c r="K1039" s="102"/>
      <c r="L1039" s="102"/>
      <c r="M1039" s="102"/>
      <c r="N1039" s="102"/>
      <c r="O1039" s="72"/>
      <c r="P1039" s="78"/>
      <c r="Q1039" s="78"/>
    </row>
    <row r="1040" spans="2:17" s="96" customFormat="1">
      <c r="B1040" s="76"/>
      <c r="C1040" s="121"/>
      <c r="D1040" s="121"/>
      <c r="E1040" s="105"/>
      <c r="F1040" s="121"/>
      <c r="G1040" s="102"/>
      <c r="H1040" s="102"/>
      <c r="I1040" s="102"/>
      <c r="J1040" s="102"/>
      <c r="K1040" s="102"/>
      <c r="L1040" s="102"/>
      <c r="M1040" s="102"/>
      <c r="N1040" s="102"/>
      <c r="O1040" s="72"/>
      <c r="P1040" s="78"/>
      <c r="Q1040" s="78"/>
    </row>
    <row r="1041" spans="2:17" s="96" customFormat="1">
      <c r="B1041" s="76"/>
      <c r="C1041" s="121"/>
      <c r="D1041" s="121"/>
      <c r="E1041" s="105"/>
      <c r="F1041" s="121"/>
      <c r="G1041" s="102"/>
      <c r="H1041" s="102"/>
      <c r="I1041" s="102"/>
      <c r="J1041" s="102"/>
      <c r="K1041" s="102"/>
      <c r="L1041" s="102"/>
      <c r="M1041" s="102"/>
      <c r="N1041" s="102"/>
      <c r="O1041" s="72"/>
      <c r="P1041" s="78"/>
      <c r="Q1041" s="78"/>
    </row>
    <row r="1042" spans="2:17" s="96" customFormat="1">
      <c r="B1042" s="76"/>
      <c r="C1042" s="121"/>
      <c r="D1042" s="121"/>
      <c r="E1042" s="105"/>
      <c r="F1042" s="121"/>
      <c r="G1042" s="102"/>
      <c r="H1042" s="102"/>
      <c r="I1042" s="102"/>
      <c r="J1042" s="102"/>
      <c r="K1042" s="102"/>
      <c r="L1042" s="102"/>
      <c r="M1042" s="102"/>
      <c r="N1042" s="102"/>
      <c r="O1042" s="72"/>
      <c r="P1042" s="78"/>
      <c r="Q1042" s="78"/>
    </row>
    <row r="1043" spans="2:17" s="96" customFormat="1">
      <c r="B1043" s="76"/>
      <c r="C1043" s="121"/>
      <c r="D1043" s="121"/>
      <c r="E1043" s="105"/>
      <c r="F1043" s="121"/>
      <c r="G1043" s="102"/>
      <c r="H1043" s="102"/>
      <c r="I1043" s="102"/>
      <c r="J1043" s="102"/>
      <c r="K1043" s="102"/>
      <c r="L1043" s="102"/>
      <c r="M1043" s="102"/>
      <c r="N1043" s="102"/>
      <c r="O1043" s="72"/>
      <c r="P1043" s="78"/>
      <c r="Q1043" s="78"/>
    </row>
    <row r="1044" spans="2:17" s="96" customFormat="1">
      <c r="B1044" s="76"/>
      <c r="C1044" s="121"/>
      <c r="D1044" s="121"/>
      <c r="E1044" s="105"/>
      <c r="F1044" s="121"/>
      <c r="G1044" s="102"/>
      <c r="H1044" s="102"/>
      <c r="I1044" s="102"/>
      <c r="J1044" s="102"/>
      <c r="K1044" s="102"/>
      <c r="L1044" s="102"/>
      <c r="M1044" s="102"/>
      <c r="N1044" s="102"/>
      <c r="O1044" s="72"/>
      <c r="P1044" s="78"/>
      <c r="Q1044" s="78"/>
    </row>
    <row r="1045" spans="2:17" s="96" customFormat="1">
      <c r="B1045" s="76"/>
      <c r="C1045" s="121"/>
      <c r="D1045" s="121"/>
      <c r="E1045" s="105"/>
      <c r="F1045" s="121"/>
      <c r="G1045" s="102"/>
      <c r="H1045" s="102"/>
      <c r="I1045" s="102"/>
      <c r="J1045" s="102"/>
      <c r="K1045" s="102"/>
      <c r="L1045" s="102"/>
      <c r="M1045" s="102"/>
      <c r="N1045" s="102"/>
      <c r="O1045" s="72"/>
      <c r="P1045" s="78"/>
      <c r="Q1045" s="78"/>
    </row>
    <row r="1046" spans="2:17" s="96" customFormat="1">
      <c r="B1046" s="76"/>
      <c r="C1046" s="121"/>
      <c r="D1046" s="121"/>
      <c r="E1046" s="105"/>
      <c r="F1046" s="121"/>
      <c r="G1046" s="102"/>
      <c r="H1046" s="102"/>
      <c r="I1046" s="102"/>
      <c r="J1046" s="102"/>
      <c r="K1046" s="102"/>
      <c r="L1046" s="102"/>
      <c r="M1046" s="102"/>
      <c r="N1046" s="102"/>
      <c r="O1046" s="72"/>
      <c r="P1046" s="78"/>
      <c r="Q1046" s="78"/>
    </row>
    <row r="1047" spans="2:17" s="96" customFormat="1">
      <c r="B1047" s="76"/>
      <c r="C1047" s="121"/>
      <c r="D1047" s="121"/>
      <c r="E1047" s="105"/>
      <c r="F1047" s="121"/>
      <c r="G1047" s="102"/>
      <c r="H1047" s="102"/>
      <c r="I1047" s="102"/>
      <c r="J1047" s="102"/>
      <c r="K1047" s="102"/>
      <c r="L1047" s="102"/>
      <c r="M1047" s="102"/>
      <c r="N1047" s="102"/>
      <c r="O1047" s="72"/>
      <c r="P1047" s="78"/>
      <c r="Q1047" s="78"/>
    </row>
    <row r="1048" spans="2:17" s="96" customFormat="1">
      <c r="B1048" s="76"/>
      <c r="C1048" s="121"/>
      <c r="D1048" s="121"/>
      <c r="E1048" s="105"/>
      <c r="F1048" s="121"/>
      <c r="G1048" s="102"/>
      <c r="H1048" s="102"/>
      <c r="I1048" s="102"/>
      <c r="J1048" s="102"/>
      <c r="K1048" s="102"/>
      <c r="L1048" s="102"/>
      <c r="M1048" s="102"/>
      <c r="N1048" s="102"/>
      <c r="O1048" s="72"/>
      <c r="P1048" s="78"/>
      <c r="Q1048" s="78"/>
    </row>
    <row r="1049" spans="2:17" s="96" customFormat="1">
      <c r="B1049" s="76"/>
      <c r="C1049" s="121"/>
      <c r="D1049" s="121"/>
      <c r="E1049" s="105"/>
      <c r="F1049" s="121"/>
      <c r="G1049" s="102"/>
      <c r="H1049" s="102"/>
      <c r="I1049" s="102"/>
      <c r="J1049" s="102"/>
      <c r="K1049" s="102"/>
      <c r="L1049" s="102"/>
      <c r="M1049" s="102"/>
      <c r="N1049" s="102"/>
      <c r="O1049" s="72"/>
      <c r="P1049" s="78"/>
      <c r="Q1049" s="78"/>
    </row>
    <row r="1050" spans="2:17" s="96" customFormat="1">
      <c r="B1050" s="76"/>
      <c r="C1050" s="121"/>
      <c r="D1050" s="121"/>
      <c r="E1050" s="105"/>
      <c r="F1050" s="121"/>
      <c r="G1050" s="102"/>
      <c r="H1050" s="102"/>
      <c r="I1050" s="102"/>
      <c r="J1050" s="102"/>
      <c r="K1050" s="102"/>
      <c r="L1050" s="102"/>
      <c r="M1050" s="102"/>
      <c r="N1050" s="102"/>
      <c r="O1050" s="72"/>
      <c r="P1050" s="78"/>
      <c r="Q1050" s="78"/>
    </row>
    <row r="1051" spans="2:17" s="96" customFormat="1">
      <c r="B1051" s="76"/>
      <c r="C1051" s="121"/>
      <c r="D1051" s="121"/>
      <c r="E1051" s="105"/>
      <c r="F1051" s="121"/>
      <c r="G1051" s="102"/>
      <c r="H1051" s="102"/>
      <c r="I1051" s="102"/>
      <c r="J1051" s="102"/>
      <c r="K1051" s="102"/>
      <c r="L1051" s="102"/>
      <c r="M1051" s="102"/>
      <c r="N1051" s="102"/>
      <c r="O1051" s="72"/>
      <c r="P1051" s="78"/>
      <c r="Q1051" s="78"/>
    </row>
    <row r="1052" spans="2:17" s="96" customFormat="1">
      <c r="B1052" s="76"/>
      <c r="C1052" s="121"/>
      <c r="D1052" s="121"/>
      <c r="E1052" s="105"/>
      <c r="F1052" s="121"/>
      <c r="G1052" s="102"/>
      <c r="H1052" s="102"/>
      <c r="I1052" s="102"/>
      <c r="J1052" s="102"/>
      <c r="K1052" s="102"/>
      <c r="L1052" s="102"/>
      <c r="M1052" s="102"/>
      <c r="N1052" s="102"/>
      <c r="O1052" s="72"/>
      <c r="P1052" s="78"/>
      <c r="Q1052" s="78"/>
    </row>
    <row r="1053" spans="2:17" s="96" customFormat="1">
      <c r="B1053" s="76"/>
      <c r="C1053" s="121"/>
      <c r="D1053" s="121"/>
      <c r="E1053" s="105"/>
      <c r="F1053" s="121"/>
      <c r="G1053" s="102"/>
      <c r="H1053" s="102"/>
      <c r="I1053" s="102"/>
      <c r="J1053" s="102"/>
      <c r="K1053" s="102"/>
      <c r="L1053" s="102"/>
      <c r="M1053" s="102"/>
      <c r="N1053" s="102"/>
      <c r="O1053" s="72"/>
      <c r="P1053" s="78"/>
      <c r="Q1053" s="78"/>
    </row>
    <row r="1054" spans="2:17" s="96" customFormat="1">
      <c r="B1054" s="76"/>
      <c r="C1054" s="121"/>
      <c r="D1054" s="121"/>
      <c r="E1054" s="105"/>
      <c r="F1054" s="121"/>
      <c r="G1054" s="102"/>
      <c r="H1054" s="102"/>
      <c r="I1054" s="102"/>
      <c r="J1054" s="102"/>
      <c r="K1054" s="102"/>
      <c r="L1054" s="102"/>
      <c r="M1054" s="102"/>
      <c r="N1054" s="102"/>
      <c r="O1054" s="72"/>
      <c r="P1054" s="78"/>
      <c r="Q1054" s="78"/>
    </row>
    <row r="1055" spans="2:17" s="96" customFormat="1">
      <c r="B1055" s="76"/>
      <c r="C1055" s="121"/>
      <c r="D1055" s="121"/>
      <c r="E1055" s="105"/>
      <c r="F1055" s="121"/>
      <c r="G1055" s="102"/>
      <c r="H1055" s="102"/>
      <c r="I1055" s="102"/>
      <c r="J1055" s="102"/>
      <c r="K1055" s="102"/>
      <c r="L1055" s="102"/>
      <c r="M1055" s="102"/>
      <c r="N1055" s="102"/>
      <c r="O1055" s="72"/>
      <c r="P1055" s="78"/>
      <c r="Q1055" s="78"/>
    </row>
    <row r="1056" spans="2:17" s="96" customFormat="1">
      <c r="B1056" s="76"/>
      <c r="C1056" s="121"/>
      <c r="D1056" s="121"/>
      <c r="E1056" s="105"/>
      <c r="F1056" s="121"/>
      <c r="G1056" s="102"/>
      <c r="H1056" s="102"/>
      <c r="I1056" s="102"/>
      <c r="J1056" s="102"/>
      <c r="K1056" s="102"/>
      <c r="L1056" s="102"/>
      <c r="M1056" s="102"/>
      <c r="N1056" s="102"/>
      <c r="O1056" s="72"/>
      <c r="P1056" s="78"/>
      <c r="Q1056" s="78"/>
    </row>
    <row r="1057" spans="2:17" s="96" customFormat="1">
      <c r="B1057" s="76"/>
      <c r="C1057" s="121"/>
      <c r="D1057" s="121"/>
      <c r="E1057" s="105"/>
      <c r="F1057" s="121"/>
      <c r="G1057" s="102"/>
      <c r="H1057" s="102"/>
      <c r="I1057" s="102"/>
      <c r="J1057" s="102"/>
      <c r="K1057" s="102"/>
      <c r="L1057" s="102"/>
      <c r="M1057" s="102"/>
      <c r="N1057" s="102"/>
      <c r="O1057" s="72"/>
      <c r="P1057" s="78"/>
      <c r="Q1057" s="78"/>
    </row>
    <row r="1058" spans="2:17" s="96" customFormat="1">
      <c r="B1058" s="76"/>
      <c r="C1058" s="121"/>
      <c r="D1058" s="121"/>
      <c r="E1058" s="105"/>
      <c r="F1058" s="121"/>
      <c r="G1058" s="102"/>
      <c r="H1058" s="102"/>
      <c r="I1058" s="102"/>
      <c r="J1058" s="102"/>
      <c r="K1058" s="102"/>
      <c r="L1058" s="102"/>
      <c r="M1058" s="102"/>
      <c r="N1058" s="102"/>
      <c r="O1058" s="72"/>
      <c r="P1058" s="78"/>
      <c r="Q1058" s="78"/>
    </row>
    <row r="1059" spans="2:17" s="96" customFormat="1">
      <c r="B1059" s="76"/>
      <c r="C1059" s="121"/>
      <c r="D1059" s="121"/>
      <c r="E1059" s="105"/>
      <c r="F1059" s="121"/>
      <c r="G1059" s="102"/>
      <c r="H1059" s="102"/>
      <c r="I1059" s="102"/>
      <c r="J1059" s="102"/>
      <c r="K1059" s="102"/>
      <c r="L1059" s="102"/>
      <c r="M1059" s="102"/>
      <c r="N1059" s="102"/>
      <c r="O1059" s="72"/>
      <c r="P1059" s="78"/>
      <c r="Q1059" s="78"/>
    </row>
    <row r="1060" spans="2:17" s="96" customFormat="1">
      <c r="B1060" s="76"/>
      <c r="C1060" s="121"/>
      <c r="D1060" s="121"/>
      <c r="E1060" s="105"/>
      <c r="F1060" s="121"/>
      <c r="G1060" s="102"/>
      <c r="H1060" s="102"/>
      <c r="I1060" s="102"/>
      <c r="J1060" s="102"/>
      <c r="K1060" s="102"/>
      <c r="L1060" s="102"/>
      <c r="M1060" s="102"/>
      <c r="N1060" s="102"/>
      <c r="O1060" s="72"/>
      <c r="P1060" s="78"/>
      <c r="Q1060" s="78"/>
    </row>
    <row r="1061" spans="2:17" s="96" customFormat="1">
      <c r="B1061" s="76"/>
      <c r="C1061" s="121"/>
      <c r="D1061" s="121"/>
      <c r="E1061" s="105"/>
      <c r="F1061" s="121"/>
      <c r="G1061" s="102"/>
      <c r="H1061" s="102"/>
      <c r="I1061" s="102"/>
      <c r="J1061" s="102"/>
      <c r="K1061" s="102"/>
      <c r="L1061" s="102"/>
      <c r="M1061" s="102"/>
      <c r="N1061" s="102"/>
      <c r="O1061" s="72"/>
      <c r="P1061" s="78"/>
      <c r="Q1061" s="78"/>
    </row>
    <row r="1062" spans="2:17" s="96" customFormat="1">
      <c r="B1062" s="76"/>
      <c r="C1062" s="121"/>
      <c r="D1062" s="121"/>
      <c r="E1062" s="105"/>
      <c r="F1062" s="121"/>
      <c r="G1062" s="102"/>
      <c r="H1062" s="102"/>
      <c r="I1062" s="102"/>
      <c r="J1062" s="102"/>
      <c r="K1062" s="102"/>
      <c r="L1062" s="102"/>
      <c r="M1062" s="102"/>
      <c r="N1062" s="102"/>
      <c r="O1062" s="72"/>
      <c r="P1062" s="78"/>
      <c r="Q1062" s="78"/>
    </row>
    <row r="1063" spans="2:17" s="96" customFormat="1">
      <c r="B1063" s="76"/>
      <c r="C1063" s="121"/>
      <c r="D1063" s="121"/>
      <c r="E1063" s="105"/>
      <c r="F1063" s="121"/>
      <c r="G1063" s="102"/>
      <c r="H1063" s="102"/>
      <c r="I1063" s="102"/>
      <c r="J1063" s="102"/>
      <c r="K1063" s="102"/>
      <c r="L1063" s="102"/>
      <c r="M1063" s="102"/>
      <c r="N1063" s="102"/>
      <c r="O1063" s="72"/>
      <c r="P1063" s="78"/>
      <c r="Q1063" s="78"/>
    </row>
    <row r="1064" spans="2:17" s="96" customFormat="1">
      <c r="B1064" s="76"/>
      <c r="C1064" s="121"/>
      <c r="D1064" s="121"/>
      <c r="E1064" s="105"/>
      <c r="F1064" s="121"/>
      <c r="G1064" s="102"/>
      <c r="H1064" s="102"/>
      <c r="I1064" s="102"/>
      <c r="J1064" s="102"/>
      <c r="K1064" s="102"/>
      <c r="L1064" s="102"/>
      <c r="M1064" s="102"/>
      <c r="N1064" s="102"/>
      <c r="O1064" s="72"/>
      <c r="P1064" s="78"/>
      <c r="Q1064" s="78"/>
    </row>
    <row r="1065" spans="2:17" s="96" customFormat="1">
      <c r="B1065" s="76"/>
      <c r="C1065" s="121"/>
      <c r="D1065" s="121"/>
      <c r="E1065" s="105"/>
      <c r="F1065" s="121"/>
      <c r="G1065" s="102"/>
      <c r="H1065" s="102"/>
      <c r="I1065" s="102"/>
      <c r="J1065" s="102"/>
      <c r="K1065" s="102"/>
      <c r="L1065" s="102"/>
      <c r="M1065" s="102"/>
      <c r="N1065" s="102"/>
      <c r="O1065" s="72"/>
      <c r="P1065" s="78"/>
      <c r="Q1065" s="78"/>
    </row>
    <row r="1066" spans="2:17" s="96" customFormat="1">
      <c r="B1066" s="76"/>
      <c r="C1066" s="121"/>
      <c r="D1066" s="121"/>
      <c r="E1066" s="105"/>
      <c r="F1066" s="121"/>
      <c r="G1066" s="102"/>
      <c r="H1066" s="102"/>
      <c r="I1066" s="102"/>
      <c r="J1066" s="102"/>
      <c r="K1066" s="102"/>
      <c r="L1066" s="102"/>
      <c r="M1066" s="102"/>
      <c r="N1066" s="102"/>
      <c r="O1066" s="72"/>
      <c r="P1066" s="78"/>
      <c r="Q1066" s="78"/>
    </row>
    <row r="1067" spans="2:17" s="96" customFormat="1">
      <c r="B1067" s="76"/>
      <c r="C1067" s="121"/>
      <c r="D1067" s="121"/>
      <c r="E1067" s="105"/>
      <c r="F1067" s="121"/>
      <c r="G1067" s="102"/>
      <c r="H1067" s="102"/>
      <c r="I1067" s="102"/>
      <c r="J1067" s="102"/>
      <c r="K1067" s="102"/>
      <c r="L1067" s="102"/>
      <c r="M1067" s="102"/>
      <c r="N1067" s="102"/>
      <c r="O1067" s="72"/>
      <c r="P1067" s="78"/>
      <c r="Q1067" s="78"/>
    </row>
    <row r="1068" spans="2:17" s="96" customFormat="1">
      <c r="B1068" s="76"/>
      <c r="C1068" s="121"/>
      <c r="D1068" s="121"/>
      <c r="E1068" s="105"/>
      <c r="F1068" s="121"/>
      <c r="G1068" s="102"/>
      <c r="H1068" s="102"/>
      <c r="I1068" s="102"/>
      <c r="J1068" s="102"/>
      <c r="K1068" s="102"/>
      <c r="L1068" s="102"/>
      <c r="M1068" s="102"/>
      <c r="N1068" s="102"/>
      <c r="O1068" s="72"/>
      <c r="P1068" s="78"/>
      <c r="Q1068" s="78"/>
    </row>
    <row r="1069" spans="2:17" s="96" customFormat="1">
      <c r="B1069" s="76"/>
      <c r="C1069" s="121"/>
      <c r="D1069" s="121"/>
      <c r="E1069" s="105"/>
      <c r="F1069" s="121"/>
      <c r="G1069" s="102"/>
      <c r="H1069" s="102"/>
      <c r="I1069" s="102"/>
      <c r="J1069" s="102"/>
      <c r="K1069" s="102"/>
      <c r="L1069" s="102"/>
      <c r="M1069" s="102"/>
      <c r="N1069" s="102"/>
      <c r="O1069" s="72"/>
      <c r="P1069" s="78"/>
      <c r="Q1069" s="78"/>
    </row>
    <row r="1070" spans="2:17" s="96" customFormat="1">
      <c r="B1070" s="76"/>
      <c r="C1070" s="121"/>
      <c r="D1070" s="121"/>
      <c r="E1070" s="105"/>
      <c r="F1070" s="121"/>
      <c r="G1070" s="102"/>
      <c r="H1070" s="102"/>
      <c r="I1070" s="102"/>
      <c r="J1070" s="102"/>
      <c r="K1070" s="102"/>
      <c r="L1070" s="102"/>
      <c r="M1070" s="102"/>
      <c r="N1070" s="102"/>
      <c r="O1070" s="72"/>
      <c r="P1070" s="78"/>
      <c r="Q1070" s="78"/>
    </row>
    <row r="1071" spans="2:17" s="96" customFormat="1">
      <c r="B1071" s="76"/>
      <c r="C1071" s="121"/>
      <c r="D1071" s="121"/>
      <c r="E1071" s="105"/>
      <c r="F1071" s="121"/>
      <c r="G1071" s="102"/>
      <c r="H1071" s="102"/>
      <c r="I1071" s="102"/>
      <c r="J1071" s="102"/>
      <c r="K1071" s="102"/>
      <c r="L1071" s="102"/>
      <c r="M1071" s="102"/>
      <c r="N1071" s="102"/>
      <c r="O1071" s="72"/>
      <c r="P1071" s="78"/>
      <c r="Q1071" s="78"/>
    </row>
    <row r="1072" spans="2:17" s="96" customFormat="1">
      <c r="B1072" s="76"/>
      <c r="C1072" s="121"/>
      <c r="D1072" s="121"/>
      <c r="E1072" s="105"/>
      <c r="F1072" s="121"/>
      <c r="G1072" s="102"/>
      <c r="H1072" s="102"/>
      <c r="I1072" s="102"/>
      <c r="J1072" s="102"/>
      <c r="K1072" s="102"/>
      <c r="L1072" s="102"/>
      <c r="M1072" s="102"/>
      <c r="N1072" s="102"/>
      <c r="O1072" s="72"/>
      <c r="P1072" s="78"/>
      <c r="Q1072" s="78"/>
    </row>
    <row r="1073" spans="2:17" s="96" customFormat="1">
      <c r="B1073" s="76"/>
      <c r="C1073" s="121"/>
      <c r="D1073" s="121"/>
      <c r="E1073" s="105"/>
      <c r="F1073" s="121"/>
      <c r="G1073" s="102"/>
      <c r="H1073" s="102"/>
      <c r="I1073" s="102"/>
      <c r="J1073" s="102"/>
      <c r="K1073" s="102"/>
      <c r="L1073" s="102"/>
      <c r="M1073" s="102"/>
      <c r="N1073" s="102"/>
      <c r="O1073" s="72"/>
      <c r="P1073" s="78"/>
      <c r="Q1073" s="78"/>
    </row>
    <row r="1074" spans="2:17" s="96" customFormat="1">
      <c r="B1074" s="76"/>
      <c r="C1074" s="121"/>
      <c r="D1074" s="121"/>
      <c r="E1074" s="105"/>
      <c r="F1074" s="121"/>
      <c r="G1074" s="102"/>
      <c r="H1074" s="102"/>
      <c r="I1074" s="102"/>
      <c r="J1074" s="102"/>
      <c r="K1074" s="102"/>
      <c r="L1074" s="102"/>
      <c r="M1074" s="102"/>
      <c r="N1074" s="102"/>
      <c r="O1074" s="72"/>
      <c r="P1074" s="78"/>
      <c r="Q1074" s="78"/>
    </row>
    <row r="1075" spans="2:17" s="96" customFormat="1">
      <c r="B1075" s="76"/>
      <c r="C1075" s="121"/>
      <c r="D1075" s="121"/>
      <c r="E1075" s="105"/>
      <c r="F1075" s="121"/>
      <c r="G1075" s="102"/>
      <c r="H1075" s="102"/>
      <c r="I1075" s="102"/>
      <c r="J1075" s="102"/>
      <c r="K1075" s="102"/>
      <c r="L1075" s="102"/>
      <c r="M1075" s="102"/>
      <c r="N1075" s="102"/>
      <c r="O1075" s="72"/>
      <c r="P1075" s="78"/>
      <c r="Q1075" s="78"/>
    </row>
    <row r="1076" spans="2:17" s="96" customFormat="1">
      <c r="B1076" s="76"/>
      <c r="C1076" s="121"/>
      <c r="D1076" s="121"/>
      <c r="E1076" s="105"/>
      <c r="F1076" s="121"/>
      <c r="G1076" s="102"/>
      <c r="H1076" s="102"/>
      <c r="I1076" s="102"/>
      <c r="J1076" s="102"/>
      <c r="K1076" s="102"/>
      <c r="L1076" s="102"/>
      <c r="M1076" s="102"/>
      <c r="N1076" s="102"/>
      <c r="O1076" s="72"/>
      <c r="P1076" s="78"/>
      <c r="Q1076" s="78"/>
    </row>
    <row r="1077" spans="2:17" s="96" customFormat="1">
      <c r="B1077" s="76"/>
      <c r="C1077" s="121"/>
      <c r="D1077" s="121"/>
      <c r="E1077" s="105"/>
      <c r="F1077" s="121"/>
      <c r="G1077" s="102"/>
      <c r="H1077" s="102"/>
      <c r="I1077" s="102"/>
      <c r="J1077" s="102"/>
      <c r="K1077" s="102"/>
      <c r="L1077" s="102"/>
      <c r="M1077" s="102"/>
      <c r="N1077" s="102"/>
      <c r="O1077" s="72"/>
      <c r="P1077" s="78"/>
      <c r="Q1077" s="78"/>
    </row>
    <row r="1078" spans="2:17" s="96" customFormat="1">
      <c r="B1078" s="76"/>
      <c r="C1078" s="121"/>
      <c r="D1078" s="121"/>
      <c r="E1078" s="105"/>
      <c r="F1078" s="121"/>
      <c r="G1078" s="102"/>
      <c r="H1078" s="102"/>
      <c r="I1078" s="102"/>
      <c r="J1078" s="102"/>
      <c r="K1078" s="102"/>
      <c r="L1078" s="102"/>
      <c r="M1078" s="102"/>
      <c r="N1078" s="102"/>
      <c r="O1078" s="72"/>
      <c r="P1078" s="78"/>
      <c r="Q1078" s="78"/>
    </row>
    <row r="1079" spans="2:17" s="96" customFormat="1">
      <c r="B1079" s="76"/>
      <c r="C1079" s="121"/>
      <c r="D1079" s="121"/>
      <c r="E1079" s="105"/>
      <c r="F1079" s="121"/>
      <c r="G1079" s="102"/>
      <c r="H1079" s="102"/>
      <c r="I1079" s="102"/>
      <c r="J1079" s="102"/>
      <c r="K1079" s="102"/>
      <c r="L1079" s="102"/>
      <c r="M1079" s="102"/>
      <c r="N1079" s="102"/>
      <c r="O1079" s="72"/>
      <c r="P1079" s="78"/>
      <c r="Q1079" s="78"/>
    </row>
    <row r="1080" spans="2:17" s="96" customFormat="1">
      <c r="B1080" s="76"/>
      <c r="C1080" s="121"/>
      <c r="D1080" s="121"/>
      <c r="E1080" s="105"/>
      <c r="F1080" s="121"/>
      <c r="G1080" s="102"/>
      <c r="H1080" s="102"/>
      <c r="I1080" s="102"/>
      <c r="J1080" s="102"/>
      <c r="K1080" s="102"/>
      <c r="L1080" s="102"/>
      <c r="M1080" s="102"/>
      <c r="N1080" s="102"/>
      <c r="O1080" s="72"/>
      <c r="P1080" s="78"/>
      <c r="Q1080" s="78"/>
    </row>
    <row r="1081" spans="2:17" s="96" customFormat="1">
      <c r="B1081" s="76"/>
      <c r="C1081" s="121"/>
      <c r="D1081" s="121"/>
      <c r="E1081" s="105"/>
      <c r="F1081" s="121"/>
      <c r="G1081" s="102"/>
      <c r="H1081" s="102"/>
      <c r="I1081" s="102"/>
      <c r="J1081" s="102"/>
      <c r="K1081" s="102"/>
      <c r="L1081" s="102"/>
      <c r="M1081" s="102"/>
      <c r="N1081" s="102"/>
      <c r="O1081" s="72"/>
      <c r="P1081" s="78"/>
      <c r="Q1081" s="78"/>
    </row>
    <row r="1082" spans="2:17" s="96" customFormat="1">
      <c r="B1082" s="76"/>
      <c r="C1082" s="121"/>
      <c r="D1082" s="121"/>
      <c r="E1082" s="105"/>
      <c r="F1082" s="121"/>
      <c r="G1082" s="102"/>
      <c r="H1082" s="102"/>
      <c r="I1082" s="102"/>
      <c r="J1082" s="102"/>
      <c r="K1082" s="102"/>
      <c r="L1082" s="102"/>
      <c r="M1082" s="102"/>
      <c r="N1082" s="102"/>
      <c r="O1082" s="72"/>
      <c r="P1082" s="78"/>
      <c r="Q1082" s="78"/>
    </row>
    <row r="1083" spans="2:17" s="96" customFormat="1">
      <c r="B1083" s="76"/>
      <c r="C1083" s="121"/>
      <c r="D1083" s="121"/>
      <c r="E1083" s="105"/>
      <c r="F1083" s="121"/>
      <c r="G1083" s="102"/>
      <c r="H1083" s="102"/>
      <c r="I1083" s="102"/>
      <c r="J1083" s="102"/>
      <c r="K1083" s="102"/>
      <c r="L1083" s="102"/>
      <c r="M1083" s="102"/>
      <c r="N1083" s="102"/>
      <c r="O1083" s="72"/>
      <c r="P1083" s="78"/>
      <c r="Q1083" s="78"/>
    </row>
    <row r="1084" spans="2:17" s="96" customFormat="1">
      <c r="B1084" s="76"/>
      <c r="C1084" s="121"/>
      <c r="D1084" s="121"/>
      <c r="E1084" s="105"/>
      <c r="F1084" s="121"/>
      <c r="G1084" s="102"/>
      <c r="H1084" s="102"/>
      <c r="I1084" s="102"/>
      <c r="J1084" s="102"/>
      <c r="K1084" s="102"/>
      <c r="L1084" s="102"/>
      <c r="M1084" s="102"/>
      <c r="N1084" s="102"/>
      <c r="O1084" s="72"/>
      <c r="P1084" s="78"/>
      <c r="Q1084" s="78"/>
    </row>
    <row r="1085" spans="2:17" s="96" customFormat="1">
      <c r="B1085" s="76"/>
      <c r="C1085" s="121"/>
      <c r="D1085" s="121"/>
      <c r="E1085" s="105"/>
      <c r="F1085" s="121"/>
      <c r="G1085" s="102"/>
      <c r="H1085" s="102"/>
      <c r="I1085" s="102"/>
      <c r="J1085" s="102"/>
      <c r="K1085" s="102"/>
      <c r="L1085" s="102"/>
      <c r="M1085" s="102"/>
      <c r="N1085" s="102"/>
      <c r="O1085" s="72"/>
      <c r="P1085" s="78"/>
      <c r="Q1085" s="78"/>
    </row>
    <row r="1086" spans="2:17" s="96" customFormat="1">
      <c r="B1086" s="76"/>
      <c r="C1086" s="121"/>
      <c r="D1086" s="121"/>
      <c r="E1086" s="105"/>
      <c r="F1086" s="121"/>
      <c r="G1086" s="102"/>
      <c r="H1086" s="102"/>
      <c r="I1086" s="102"/>
      <c r="J1086" s="102"/>
      <c r="K1086" s="102"/>
      <c r="L1086" s="102"/>
      <c r="M1086" s="102"/>
      <c r="N1086" s="102"/>
      <c r="O1086" s="72"/>
      <c r="P1086" s="78"/>
      <c r="Q1086" s="78"/>
    </row>
    <row r="1087" spans="2:17" s="96" customFormat="1">
      <c r="B1087" s="76"/>
      <c r="C1087" s="121"/>
      <c r="D1087" s="121"/>
      <c r="E1087" s="105"/>
      <c r="F1087" s="121"/>
      <c r="G1087" s="102"/>
      <c r="H1087" s="102"/>
      <c r="I1087" s="102"/>
      <c r="J1087" s="102"/>
      <c r="K1087" s="102"/>
      <c r="L1087" s="102"/>
      <c r="M1087" s="102"/>
      <c r="N1087" s="102"/>
      <c r="O1087" s="72"/>
      <c r="P1087" s="78"/>
      <c r="Q1087" s="78"/>
    </row>
    <row r="1088" spans="2:17" s="96" customFormat="1">
      <c r="B1088" s="76"/>
      <c r="C1088" s="121"/>
      <c r="D1088" s="121"/>
      <c r="E1088" s="105"/>
      <c r="F1088" s="121"/>
      <c r="G1088" s="102"/>
      <c r="H1088" s="102"/>
      <c r="I1088" s="102"/>
      <c r="J1088" s="102"/>
      <c r="K1088" s="102"/>
      <c r="L1088" s="102"/>
      <c r="M1088" s="102"/>
      <c r="N1088" s="102"/>
      <c r="O1088" s="72"/>
      <c r="P1088" s="78"/>
      <c r="Q1088" s="78"/>
    </row>
    <row r="1089" spans="2:17" s="96" customFormat="1">
      <c r="B1089" s="76"/>
      <c r="C1089" s="121"/>
      <c r="D1089" s="121"/>
      <c r="E1089" s="105"/>
      <c r="F1089" s="121"/>
      <c r="G1089" s="102"/>
      <c r="H1089" s="102"/>
      <c r="I1089" s="102"/>
      <c r="J1089" s="102"/>
      <c r="K1089" s="102"/>
      <c r="L1089" s="102"/>
      <c r="M1089" s="102"/>
      <c r="N1089" s="102"/>
      <c r="O1089" s="72"/>
      <c r="P1089" s="78"/>
      <c r="Q1089" s="78"/>
    </row>
    <row r="1090" spans="2:17" s="96" customFormat="1">
      <c r="B1090" s="76"/>
      <c r="C1090" s="121"/>
      <c r="D1090" s="121"/>
      <c r="E1090" s="105"/>
      <c r="F1090" s="121"/>
      <c r="G1090" s="102"/>
      <c r="H1090" s="102"/>
      <c r="I1090" s="102"/>
      <c r="J1090" s="102"/>
      <c r="K1090" s="102"/>
      <c r="L1090" s="102"/>
      <c r="M1090" s="102"/>
      <c r="N1090" s="102"/>
      <c r="O1090" s="72"/>
      <c r="P1090" s="78"/>
      <c r="Q1090" s="78"/>
    </row>
    <row r="1091" spans="2:17" s="96" customFormat="1">
      <c r="B1091" s="76"/>
      <c r="C1091" s="121"/>
      <c r="D1091" s="121"/>
      <c r="E1091" s="105"/>
      <c r="F1091" s="121"/>
      <c r="G1091" s="102"/>
      <c r="H1091" s="102"/>
      <c r="I1091" s="102"/>
      <c r="J1091" s="102"/>
      <c r="K1091" s="102"/>
      <c r="L1091" s="102"/>
      <c r="M1091" s="102"/>
      <c r="N1091" s="102"/>
      <c r="O1091" s="72"/>
      <c r="P1091" s="78"/>
      <c r="Q1091" s="78"/>
    </row>
    <row r="1092" spans="2:17" s="96" customFormat="1">
      <c r="B1092" s="76"/>
      <c r="C1092" s="121"/>
      <c r="D1092" s="121"/>
      <c r="E1092" s="105"/>
      <c r="F1092" s="121"/>
      <c r="G1092" s="102"/>
      <c r="H1092" s="102"/>
      <c r="I1092" s="102"/>
      <c r="J1092" s="102"/>
      <c r="K1092" s="102"/>
      <c r="L1092" s="102"/>
      <c r="M1092" s="102"/>
      <c r="N1092" s="102"/>
      <c r="O1092" s="72"/>
      <c r="P1092" s="78"/>
      <c r="Q1092" s="78"/>
    </row>
    <row r="1093" spans="2:17" s="96" customFormat="1">
      <c r="B1093" s="76"/>
      <c r="C1093" s="121"/>
      <c r="D1093" s="121"/>
      <c r="E1093" s="105"/>
      <c r="F1093" s="121"/>
      <c r="G1093" s="102"/>
      <c r="H1093" s="102"/>
      <c r="I1093" s="102"/>
      <c r="J1093" s="102"/>
      <c r="K1093" s="102"/>
      <c r="L1093" s="102"/>
      <c r="M1093" s="102"/>
      <c r="N1093" s="102"/>
      <c r="O1093" s="72"/>
      <c r="P1093" s="78"/>
      <c r="Q1093" s="78"/>
    </row>
    <row r="1094" spans="2:17" s="96" customFormat="1">
      <c r="B1094" s="76"/>
      <c r="C1094" s="121"/>
      <c r="D1094" s="121"/>
      <c r="E1094" s="105"/>
      <c r="F1094" s="121"/>
      <c r="G1094" s="102"/>
      <c r="H1094" s="102"/>
      <c r="I1094" s="102"/>
      <c r="J1094" s="102"/>
      <c r="K1094" s="102"/>
      <c r="L1094" s="102"/>
      <c r="M1094" s="102"/>
      <c r="N1094" s="102"/>
      <c r="O1094" s="72"/>
      <c r="P1094" s="78"/>
      <c r="Q1094" s="78"/>
    </row>
    <row r="1095" spans="2:17" s="96" customFormat="1">
      <c r="B1095" s="76"/>
      <c r="C1095" s="121"/>
      <c r="D1095" s="121"/>
      <c r="E1095" s="105"/>
      <c r="F1095" s="121"/>
      <c r="G1095" s="102"/>
      <c r="H1095" s="102"/>
      <c r="I1095" s="102"/>
      <c r="J1095" s="102"/>
      <c r="K1095" s="102"/>
      <c r="L1095" s="102"/>
      <c r="M1095" s="102"/>
      <c r="N1095" s="102"/>
      <c r="O1095" s="72"/>
      <c r="P1095" s="78"/>
      <c r="Q1095" s="78"/>
    </row>
    <row r="1096" spans="2:17" s="96" customFormat="1">
      <c r="B1096" s="76"/>
      <c r="C1096" s="121"/>
      <c r="D1096" s="121"/>
      <c r="E1096" s="105"/>
      <c r="F1096" s="121"/>
      <c r="G1096" s="102"/>
      <c r="H1096" s="102"/>
      <c r="I1096" s="102"/>
      <c r="J1096" s="102"/>
      <c r="K1096" s="102"/>
      <c r="L1096" s="102"/>
      <c r="M1096" s="102"/>
      <c r="N1096" s="102"/>
      <c r="O1096" s="72"/>
      <c r="P1096" s="78"/>
      <c r="Q1096" s="78"/>
    </row>
    <row r="1097" spans="2:17" s="96" customFormat="1">
      <c r="B1097" s="76"/>
      <c r="C1097" s="121"/>
      <c r="D1097" s="121"/>
      <c r="E1097" s="105"/>
      <c r="F1097" s="121"/>
      <c r="G1097" s="102"/>
      <c r="H1097" s="102"/>
      <c r="I1097" s="102"/>
      <c r="J1097" s="102"/>
      <c r="K1097" s="102"/>
      <c r="L1097" s="102"/>
      <c r="M1097" s="102"/>
      <c r="N1097" s="102"/>
      <c r="O1097" s="72"/>
      <c r="P1097" s="78"/>
      <c r="Q1097" s="78"/>
    </row>
    <row r="1098" spans="2:17" s="96" customFormat="1">
      <c r="B1098" s="76"/>
      <c r="C1098" s="121"/>
      <c r="D1098" s="121"/>
      <c r="E1098" s="105"/>
      <c r="F1098" s="121"/>
      <c r="G1098" s="102"/>
      <c r="H1098" s="102"/>
      <c r="I1098" s="102"/>
      <c r="J1098" s="102"/>
      <c r="K1098" s="102"/>
      <c r="L1098" s="102"/>
      <c r="M1098" s="102"/>
      <c r="N1098" s="102"/>
      <c r="O1098" s="72"/>
      <c r="P1098" s="78"/>
      <c r="Q1098" s="78"/>
    </row>
    <row r="1099" spans="2:17" s="96" customFormat="1">
      <c r="B1099" s="76"/>
      <c r="C1099" s="121"/>
      <c r="D1099" s="121"/>
      <c r="E1099" s="105"/>
      <c r="F1099" s="121"/>
      <c r="G1099" s="102"/>
      <c r="H1099" s="102"/>
      <c r="I1099" s="102"/>
      <c r="J1099" s="102"/>
      <c r="K1099" s="102"/>
      <c r="L1099" s="102"/>
      <c r="M1099" s="102"/>
      <c r="N1099" s="102"/>
      <c r="O1099" s="72"/>
      <c r="P1099" s="78"/>
      <c r="Q1099" s="78"/>
    </row>
    <row r="1100" spans="2:17" s="96" customFormat="1">
      <c r="B1100" s="76"/>
      <c r="C1100" s="121"/>
      <c r="D1100" s="121"/>
      <c r="E1100" s="105"/>
      <c r="F1100" s="121"/>
      <c r="G1100" s="102"/>
      <c r="H1100" s="102"/>
      <c r="I1100" s="102"/>
      <c r="J1100" s="102"/>
      <c r="K1100" s="102"/>
      <c r="L1100" s="102"/>
      <c r="M1100" s="102"/>
      <c r="N1100" s="102"/>
      <c r="O1100" s="72"/>
      <c r="P1100" s="78"/>
      <c r="Q1100" s="78"/>
    </row>
    <row r="1101" spans="2:17" s="96" customFormat="1">
      <c r="B1101" s="76"/>
      <c r="C1101" s="121"/>
      <c r="D1101" s="121"/>
      <c r="E1101" s="105"/>
      <c r="F1101" s="121"/>
      <c r="G1101" s="102"/>
      <c r="H1101" s="102"/>
      <c r="I1101" s="102"/>
      <c r="J1101" s="102"/>
      <c r="K1101" s="102"/>
      <c r="L1101" s="102"/>
      <c r="M1101" s="102"/>
      <c r="N1101" s="102"/>
      <c r="O1101" s="72"/>
      <c r="P1101" s="78"/>
      <c r="Q1101" s="78"/>
    </row>
    <row r="1102" spans="2:17" s="96" customFormat="1">
      <c r="B1102" s="76"/>
      <c r="C1102" s="121"/>
      <c r="D1102" s="121"/>
      <c r="E1102" s="105"/>
      <c r="F1102" s="121"/>
      <c r="G1102" s="102"/>
      <c r="H1102" s="102"/>
      <c r="I1102" s="102"/>
      <c r="J1102" s="102"/>
      <c r="K1102" s="102"/>
      <c r="L1102" s="102"/>
      <c r="M1102" s="102"/>
      <c r="N1102" s="102"/>
      <c r="O1102" s="72"/>
      <c r="P1102" s="78"/>
      <c r="Q1102" s="78"/>
    </row>
    <row r="1103" spans="2:17" s="96" customFormat="1">
      <c r="B1103" s="76"/>
      <c r="C1103" s="121"/>
      <c r="D1103" s="121"/>
      <c r="E1103" s="105"/>
      <c r="F1103" s="121"/>
      <c r="G1103" s="102"/>
      <c r="H1103" s="102"/>
      <c r="I1103" s="102"/>
      <c r="J1103" s="102"/>
      <c r="K1103" s="102"/>
      <c r="L1103" s="102"/>
      <c r="M1103" s="102"/>
      <c r="N1103" s="102"/>
      <c r="O1103" s="72"/>
      <c r="P1103" s="78"/>
      <c r="Q1103" s="78"/>
    </row>
    <row r="1104" spans="2:17" s="96" customFormat="1">
      <c r="B1104" s="76"/>
      <c r="C1104" s="121"/>
      <c r="D1104" s="121"/>
      <c r="E1104" s="105"/>
      <c r="F1104" s="121"/>
      <c r="G1104" s="102"/>
      <c r="H1104" s="102"/>
      <c r="I1104" s="102"/>
      <c r="J1104" s="102"/>
      <c r="K1104" s="102"/>
      <c r="L1104" s="102"/>
      <c r="M1104" s="102"/>
      <c r="N1104" s="102"/>
      <c r="O1104" s="72"/>
      <c r="P1104" s="78"/>
      <c r="Q1104" s="78"/>
    </row>
    <row r="1105" spans="2:17" s="96" customFormat="1">
      <c r="B1105" s="76"/>
      <c r="C1105" s="121"/>
      <c r="D1105" s="121"/>
      <c r="E1105" s="105"/>
      <c r="F1105" s="121"/>
      <c r="G1105" s="102"/>
      <c r="H1105" s="102"/>
      <c r="I1105" s="102"/>
      <c r="J1105" s="102"/>
      <c r="K1105" s="102"/>
      <c r="L1105" s="102"/>
      <c r="M1105" s="102"/>
      <c r="N1105" s="102"/>
      <c r="O1105" s="72"/>
      <c r="P1105" s="78"/>
      <c r="Q1105" s="78"/>
    </row>
    <row r="1106" spans="2:17" s="96" customFormat="1">
      <c r="B1106" s="76"/>
      <c r="C1106" s="121"/>
      <c r="D1106" s="121"/>
      <c r="E1106" s="105"/>
      <c r="F1106" s="121"/>
      <c r="G1106" s="102"/>
      <c r="H1106" s="102"/>
      <c r="I1106" s="102"/>
      <c r="J1106" s="102"/>
      <c r="K1106" s="102"/>
      <c r="L1106" s="102"/>
      <c r="M1106" s="102"/>
      <c r="N1106" s="102"/>
      <c r="O1106" s="72"/>
      <c r="P1106" s="78"/>
      <c r="Q1106" s="78"/>
    </row>
    <row r="1107" spans="2:17" s="96" customFormat="1">
      <c r="B1107" s="76"/>
      <c r="C1107" s="121"/>
      <c r="D1107" s="121"/>
      <c r="E1107" s="105"/>
      <c r="F1107" s="121"/>
      <c r="G1107" s="102"/>
      <c r="H1107" s="102"/>
      <c r="I1107" s="102"/>
      <c r="J1107" s="102"/>
      <c r="K1107" s="102"/>
      <c r="L1107" s="102"/>
      <c r="M1107" s="102"/>
      <c r="N1107" s="102"/>
      <c r="O1107" s="72"/>
      <c r="P1107" s="78"/>
      <c r="Q1107" s="78"/>
    </row>
    <row r="1108" spans="2:17" s="96" customFormat="1">
      <c r="B1108" s="76"/>
      <c r="C1108" s="121"/>
      <c r="D1108" s="121"/>
      <c r="E1108" s="105"/>
      <c r="F1108" s="121"/>
      <c r="G1108" s="102"/>
      <c r="H1108" s="102"/>
      <c r="I1108" s="102"/>
      <c r="J1108" s="102"/>
      <c r="K1108" s="102"/>
      <c r="L1108" s="102"/>
      <c r="M1108" s="102"/>
      <c r="N1108" s="102"/>
      <c r="O1108" s="72"/>
      <c r="P1108" s="78"/>
      <c r="Q1108" s="78"/>
    </row>
    <row r="1109" spans="2:17" s="96" customFormat="1">
      <c r="B1109" s="76"/>
      <c r="C1109" s="121"/>
      <c r="D1109" s="121"/>
      <c r="E1109" s="105"/>
      <c r="F1109" s="121"/>
      <c r="G1109" s="102"/>
      <c r="H1109" s="102"/>
      <c r="I1109" s="102"/>
      <c r="J1109" s="102"/>
      <c r="K1109" s="102"/>
      <c r="L1109" s="102"/>
      <c r="M1109" s="102"/>
      <c r="N1109" s="102"/>
      <c r="O1109" s="72"/>
      <c r="P1109" s="78"/>
      <c r="Q1109" s="78"/>
    </row>
    <row r="1110" spans="2:17" s="96" customFormat="1">
      <c r="B1110" s="76"/>
      <c r="C1110" s="121"/>
      <c r="D1110" s="121"/>
      <c r="E1110" s="105"/>
      <c r="F1110" s="121"/>
      <c r="G1110" s="102"/>
      <c r="H1110" s="102"/>
      <c r="I1110" s="102"/>
      <c r="J1110" s="102"/>
      <c r="K1110" s="102"/>
      <c r="L1110" s="102"/>
      <c r="M1110" s="102"/>
      <c r="N1110" s="102"/>
      <c r="O1110" s="72"/>
      <c r="P1110" s="78"/>
      <c r="Q1110" s="78"/>
    </row>
    <row r="1111" spans="2:17" s="96" customFormat="1">
      <c r="B1111" s="76"/>
      <c r="C1111" s="121"/>
      <c r="D1111" s="121"/>
      <c r="E1111" s="105"/>
      <c r="F1111" s="121"/>
      <c r="G1111" s="102"/>
      <c r="H1111" s="102"/>
      <c r="I1111" s="102"/>
      <c r="J1111" s="102"/>
      <c r="K1111" s="102"/>
      <c r="L1111" s="102"/>
      <c r="M1111" s="102"/>
      <c r="N1111" s="102"/>
      <c r="O1111" s="72"/>
      <c r="P1111" s="78"/>
      <c r="Q1111" s="78"/>
    </row>
    <row r="1112" spans="2:17" s="96" customFormat="1">
      <c r="B1112" s="76"/>
      <c r="C1112" s="121"/>
      <c r="D1112" s="121"/>
      <c r="E1112" s="105"/>
      <c r="F1112" s="121"/>
      <c r="G1112" s="102"/>
      <c r="H1112" s="102"/>
      <c r="I1112" s="102"/>
      <c r="J1112" s="102"/>
      <c r="K1112" s="102"/>
      <c r="L1112" s="102"/>
      <c r="M1112" s="102"/>
      <c r="N1112" s="102"/>
      <c r="O1112" s="72"/>
      <c r="P1112" s="78"/>
      <c r="Q1112" s="78"/>
    </row>
    <row r="1113" spans="2:17" s="96" customFormat="1">
      <c r="B1113" s="76"/>
      <c r="C1113" s="121"/>
      <c r="D1113" s="121"/>
      <c r="E1113" s="105"/>
      <c r="F1113" s="121"/>
      <c r="G1113" s="102"/>
      <c r="H1113" s="102"/>
      <c r="I1113" s="102"/>
      <c r="J1113" s="102"/>
      <c r="K1113" s="102"/>
      <c r="L1113" s="102"/>
      <c r="M1113" s="102"/>
      <c r="N1113" s="102"/>
      <c r="O1113" s="72"/>
      <c r="P1113" s="78"/>
      <c r="Q1113" s="78"/>
    </row>
    <row r="1114" spans="2:17" s="96" customFormat="1">
      <c r="B1114" s="76"/>
      <c r="C1114" s="121"/>
      <c r="D1114" s="121"/>
      <c r="E1114" s="105"/>
      <c r="F1114" s="121"/>
      <c r="G1114" s="102"/>
      <c r="H1114" s="102"/>
      <c r="I1114" s="102"/>
      <c r="J1114" s="102"/>
      <c r="K1114" s="102"/>
      <c r="L1114" s="102"/>
      <c r="M1114" s="102"/>
      <c r="N1114" s="102"/>
      <c r="O1114" s="72"/>
      <c r="P1114" s="78"/>
      <c r="Q1114" s="78"/>
    </row>
    <row r="1115" spans="2:17" s="96" customFormat="1">
      <c r="B1115" s="76"/>
      <c r="C1115" s="121"/>
      <c r="D1115" s="121"/>
      <c r="E1115" s="105"/>
      <c r="F1115" s="121"/>
      <c r="G1115" s="102"/>
      <c r="H1115" s="102"/>
      <c r="I1115" s="102"/>
      <c r="J1115" s="102"/>
      <c r="K1115" s="102"/>
      <c r="L1115" s="102"/>
      <c r="M1115" s="102"/>
      <c r="N1115" s="102"/>
      <c r="O1115" s="72"/>
      <c r="P1115" s="78"/>
      <c r="Q1115" s="78"/>
    </row>
    <row r="1116" spans="2:17" s="96" customFormat="1">
      <c r="B1116" s="76"/>
      <c r="C1116" s="121"/>
      <c r="D1116" s="121"/>
      <c r="E1116" s="105"/>
      <c r="F1116" s="121"/>
      <c r="G1116" s="102"/>
      <c r="H1116" s="102"/>
      <c r="I1116" s="102"/>
      <c r="J1116" s="102"/>
      <c r="K1116" s="102"/>
      <c r="L1116" s="102"/>
      <c r="M1116" s="102"/>
      <c r="N1116" s="102"/>
      <c r="O1116" s="72"/>
      <c r="P1116" s="78"/>
      <c r="Q1116" s="78"/>
    </row>
    <row r="1117" spans="2:17" s="96" customFormat="1">
      <c r="B1117" s="76"/>
      <c r="C1117" s="121"/>
      <c r="D1117" s="121"/>
      <c r="E1117" s="105"/>
      <c r="F1117" s="121"/>
      <c r="G1117" s="102"/>
      <c r="H1117" s="102"/>
      <c r="I1117" s="102"/>
      <c r="J1117" s="102"/>
      <c r="K1117" s="102"/>
      <c r="L1117" s="102"/>
      <c r="M1117" s="102"/>
      <c r="N1117" s="102"/>
      <c r="O1117" s="72"/>
      <c r="P1117" s="78"/>
      <c r="Q1117" s="78"/>
    </row>
    <row r="1118" spans="2:17" s="96" customFormat="1">
      <c r="B1118" s="76"/>
      <c r="C1118" s="121"/>
      <c r="D1118" s="121"/>
      <c r="E1118" s="105"/>
      <c r="F1118" s="121"/>
      <c r="G1118" s="102"/>
      <c r="H1118" s="102"/>
      <c r="I1118" s="102"/>
      <c r="J1118" s="102"/>
      <c r="K1118" s="102"/>
      <c r="L1118" s="102"/>
      <c r="M1118" s="102"/>
      <c r="N1118" s="102"/>
      <c r="O1118" s="72"/>
      <c r="P1118" s="78"/>
      <c r="Q1118" s="78"/>
    </row>
    <row r="1119" spans="2:17" s="96" customFormat="1">
      <c r="B1119" s="76"/>
      <c r="C1119" s="121"/>
      <c r="D1119" s="121"/>
      <c r="E1119" s="105"/>
      <c r="F1119" s="121"/>
      <c r="G1119" s="102"/>
      <c r="H1119" s="102"/>
      <c r="I1119" s="102"/>
      <c r="J1119" s="102"/>
      <c r="K1119" s="102"/>
      <c r="L1119" s="102"/>
      <c r="M1119" s="102"/>
      <c r="N1119" s="102"/>
      <c r="O1119" s="72"/>
      <c r="P1119" s="78"/>
      <c r="Q1119" s="78"/>
    </row>
    <row r="1120" spans="2:17" s="96" customFormat="1">
      <c r="B1120" s="76"/>
      <c r="C1120" s="121"/>
      <c r="D1120" s="121"/>
      <c r="E1120" s="105"/>
      <c r="F1120" s="121"/>
      <c r="G1120" s="102"/>
      <c r="H1120" s="102"/>
      <c r="I1120" s="102"/>
      <c r="J1120" s="102"/>
      <c r="K1120" s="102"/>
      <c r="L1120" s="102"/>
      <c r="M1120" s="102"/>
      <c r="N1120" s="102"/>
      <c r="O1120" s="72"/>
      <c r="P1120" s="78"/>
      <c r="Q1120" s="78"/>
    </row>
    <row r="1121" spans="2:17" s="96" customFormat="1">
      <c r="B1121" s="76"/>
      <c r="C1121" s="121"/>
      <c r="D1121" s="121"/>
      <c r="E1121" s="105"/>
      <c r="F1121" s="121"/>
      <c r="G1121" s="102"/>
      <c r="H1121" s="102"/>
      <c r="I1121" s="102"/>
      <c r="J1121" s="102"/>
      <c r="K1121" s="102"/>
      <c r="L1121" s="102"/>
      <c r="M1121" s="102"/>
      <c r="N1121" s="102"/>
      <c r="O1121" s="72"/>
      <c r="P1121" s="78"/>
      <c r="Q1121" s="78"/>
    </row>
    <row r="1122" spans="2:17" s="96" customFormat="1">
      <c r="B1122" s="76"/>
      <c r="C1122" s="121"/>
      <c r="D1122" s="121"/>
      <c r="E1122" s="105"/>
      <c r="F1122" s="121"/>
      <c r="G1122" s="102"/>
      <c r="H1122" s="102"/>
      <c r="I1122" s="102"/>
      <c r="J1122" s="102"/>
      <c r="K1122" s="102"/>
      <c r="L1122" s="102"/>
      <c r="M1122" s="102"/>
      <c r="N1122" s="102"/>
      <c r="O1122" s="72"/>
      <c r="P1122" s="78"/>
      <c r="Q1122" s="78"/>
    </row>
    <row r="1123" spans="2:17" s="96" customFormat="1">
      <c r="B1123" s="76"/>
      <c r="C1123" s="121"/>
      <c r="D1123" s="121"/>
      <c r="E1123" s="105"/>
      <c r="F1123" s="121"/>
      <c r="G1123" s="102"/>
      <c r="H1123" s="102"/>
      <c r="I1123" s="102"/>
      <c r="J1123" s="102"/>
      <c r="K1123" s="102"/>
      <c r="L1123" s="102"/>
      <c r="M1123" s="102"/>
      <c r="N1123" s="102"/>
      <c r="O1123" s="72"/>
      <c r="P1123" s="78"/>
      <c r="Q1123" s="78"/>
    </row>
    <row r="1124" spans="2:17" s="96" customFormat="1">
      <c r="B1124" s="76"/>
      <c r="C1124" s="121"/>
      <c r="D1124" s="121"/>
      <c r="E1124" s="105"/>
      <c r="F1124" s="121"/>
      <c r="G1124" s="102"/>
      <c r="H1124" s="102"/>
      <c r="I1124" s="102"/>
      <c r="J1124" s="102"/>
      <c r="K1124" s="102"/>
      <c r="L1124" s="102"/>
      <c r="M1124" s="102"/>
      <c r="N1124" s="102"/>
      <c r="O1124" s="72"/>
      <c r="P1124" s="78"/>
      <c r="Q1124" s="78"/>
    </row>
    <row r="1125" spans="2:17" s="96" customFormat="1">
      <c r="B1125" s="76"/>
      <c r="C1125" s="121"/>
      <c r="D1125" s="121"/>
      <c r="E1125" s="105"/>
      <c r="F1125" s="121"/>
      <c r="G1125" s="102"/>
      <c r="H1125" s="102"/>
      <c r="I1125" s="102"/>
      <c r="J1125" s="102"/>
      <c r="K1125" s="102"/>
      <c r="L1125" s="102"/>
      <c r="M1125" s="102"/>
      <c r="N1125" s="102"/>
      <c r="O1125" s="72"/>
      <c r="P1125" s="78"/>
      <c r="Q1125" s="78"/>
    </row>
    <row r="1126" spans="2:17" s="96" customFormat="1">
      <c r="B1126" s="76"/>
      <c r="C1126" s="121"/>
      <c r="D1126" s="121"/>
      <c r="E1126" s="105"/>
      <c r="F1126" s="121"/>
      <c r="G1126" s="102"/>
      <c r="H1126" s="102"/>
      <c r="I1126" s="102"/>
      <c r="J1126" s="102"/>
      <c r="K1126" s="102"/>
      <c r="L1126" s="102"/>
      <c r="M1126" s="102"/>
      <c r="N1126" s="102"/>
      <c r="O1126" s="72"/>
      <c r="P1126" s="78"/>
      <c r="Q1126" s="78"/>
    </row>
    <row r="1127" spans="2:17" s="96" customFormat="1">
      <c r="B1127" s="76"/>
      <c r="C1127" s="121"/>
      <c r="D1127" s="121"/>
      <c r="E1127" s="105"/>
      <c r="F1127" s="121"/>
      <c r="G1127" s="102"/>
      <c r="H1127" s="102"/>
      <c r="I1127" s="102"/>
      <c r="J1127" s="102"/>
      <c r="K1127" s="102"/>
      <c r="L1127" s="102"/>
      <c r="M1127" s="102"/>
      <c r="N1127" s="102"/>
      <c r="O1127" s="72"/>
      <c r="P1127" s="78"/>
      <c r="Q1127" s="78"/>
    </row>
    <row r="1128" spans="2:17" s="96" customFormat="1">
      <c r="B1128" s="76"/>
      <c r="C1128" s="121"/>
      <c r="D1128" s="121"/>
      <c r="E1128" s="105"/>
      <c r="F1128" s="121"/>
      <c r="G1128" s="102"/>
      <c r="H1128" s="102"/>
      <c r="I1128" s="102"/>
      <c r="J1128" s="102"/>
      <c r="K1128" s="102"/>
      <c r="L1128" s="102"/>
      <c r="M1128" s="102"/>
      <c r="N1128" s="102"/>
      <c r="O1128" s="72"/>
      <c r="P1128" s="78"/>
      <c r="Q1128" s="78"/>
    </row>
    <row r="1129" spans="2:17" s="96" customFormat="1">
      <c r="B1129" s="76"/>
      <c r="C1129" s="121"/>
      <c r="D1129" s="121"/>
      <c r="E1129" s="105"/>
      <c r="F1129" s="121"/>
      <c r="G1129" s="102"/>
      <c r="H1129" s="102"/>
      <c r="I1129" s="102"/>
      <c r="J1129" s="102"/>
      <c r="K1129" s="102"/>
      <c r="L1129" s="102"/>
      <c r="M1129" s="102"/>
      <c r="N1129" s="102"/>
      <c r="O1129" s="72"/>
      <c r="P1129" s="78"/>
      <c r="Q1129" s="78"/>
    </row>
    <row r="1130" spans="2:17" s="96" customFormat="1">
      <c r="B1130" s="76"/>
      <c r="C1130" s="121"/>
      <c r="D1130" s="121"/>
      <c r="E1130" s="105"/>
      <c r="F1130" s="121"/>
      <c r="G1130" s="102"/>
      <c r="H1130" s="102"/>
      <c r="I1130" s="102"/>
      <c r="J1130" s="102"/>
      <c r="K1130" s="102"/>
      <c r="L1130" s="102"/>
      <c r="M1130" s="102"/>
      <c r="N1130" s="102"/>
      <c r="O1130" s="72"/>
      <c r="P1130" s="78"/>
      <c r="Q1130" s="78"/>
    </row>
    <row r="1131" spans="2:17" s="96" customFormat="1">
      <c r="B1131" s="76"/>
      <c r="C1131" s="121"/>
      <c r="D1131" s="121"/>
      <c r="E1131" s="105"/>
      <c r="F1131" s="121"/>
      <c r="G1131" s="102"/>
      <c r="H1131" s="102"/>
      <c r="I1131" s="102"/>
      <c r="J1131" s="102"/>
      <c r="K1131" s="102"/>
      <c r="L1131" s="102"/>
      <c r="M1131" s="102"/>
      <c r="N1131" s="102"/>
      <c r="O1131" s="72"/>
      <c r="P1131" s="78"/>
      <c r="Q1131" s="78"/>
    </row>
    <row r="1132" spans="2:17" s="96" customFormat="1">
      <c r="B1132" s="76"/>
      <c r="C1132" s="121"/>
      <c r="D1132" s="121"/>
      <c r="E1132" s="105"/>
      <c r="F1132" s="121"/>
      <c r="G1132" s="102"/>
      <c r="H1132" s="102"/>
      <c r="I1132" s="102"/>
      <c r="J1132" s="102"/>
      <c r="K1132" s="102"/>
      <c r="L1132" s="102"/>
      <c r="M1132" s="102"/>
      <c r="N1132" s="102"/>
      <c r="O1132" s="72"/>
      <c r="P1132" s="78"/>
      <c r="Q1132" s="78"/>
    </row>
    <row r="1133" spans="2:17" s="96" customFormat="1">
      <c r="B1133" s="76"/>
      <c r="C1133" s="121"/>
      <c r="D1133" s="121"/>
      <c r="E1133" s="105"/>
      <c r="F1133" s="121"/>
      <c r="G1133" s="102"/>
      <c r="H1133" s="102"/>
      <c r="I1133" s="102"/>
      <c r="J1133" s="102"/>
      <c r="K1133" s="102"/>
      <c r="L1133" s="102"/>
      <c r="M1133" s="102"/>
      <c r="N1133" s="102"/>
      <c r="O1133" s="72"/>
      <c r="P1133" s="78"/>
      <c r="Q1133" s="78"/>
    </row>
    <row r="1134" spans="2:17" s="96" customFormat="1">
      <c r="B1134" s="76"/>
      <c r="C1134" s="121"/>
      <c r="D1134" s="121"/>
      <c r="E1134" s="105"/>
      <c r="F1134" s="121"/>
      <c r="G1134" s="102"/>
      <c r="H1134" s="102"/>
      <c r="I1134" s="102"/>
      <c r="J1134" s="102"/>
      <c r="K1134" s="102"/>
      <c r="L1134" s="102"/>
      <c r="M1134" s="102"/>
      <c r="N1134" s="102"/>
      <c r="O1134" s="72"/>
      <c r="P1134" s="78"/>
      <c r="Q1134" s="78"/>
    </row>
    <row r="1135" spans="2:17" s="96" customFormat="1">
      <c r="B1135" s="76"/>
      <c r="C1135" s="121"/>
      <c r="D1135" s="121"/>
      <c r="E1135" s="105"/>
      <c r="F1135" s="121"/>
      <c r="G1135" s="102"/>
      <c r="H1135" s="102"/>
      <c r="I1135" s="102"/>
      <c r="J1135" s="102"/>
      <c r="K1135" s="102"/>
      <c r="L1135" s="102"/>
      <c r="M1135" s="102"/>
      <c r="N1135" s="102"/>
      <c r="O1135" s="72"/>
      <c r="P1135" s="78"/>
      <c r="Q1135" s="78"/>
    </row>
    <row r="1136" spans="2:17" s="96" customFormat="1">
      <c r="B1136" s="76"/>
      <c r="C1136" s="121"/>
      <c r="D1136" s="121"/>
      <c r="E1136" s="105"/>
      <c r="F1136" s="121"/>
      <c r="G1136" s="102"/>
      <c r="H1136" s="102"/>
      <c r="I1136" s="102"/>
      <c r="J1136" s="102"/>
      <c r="K1136" s="102"/>
      <c r="L1136" s="102"/>
      <c r="M1136" s="102"/>
      <c r="N1136" s="102"/>
      <c r="O1136" s="72"/>
      <c r="P1136" s="78"/>
      <c r="Q1136" s="78"/>
    </row>
    <row r="1137" spans="2:17" s="96" customFormat="1">
      <c r="B1137" s="76"/>
      <c r="C1137" s="121"/>
      <c r="D1137" s="121"/>
      <c r="E1137" s="105"/>
      <c r="F1137" s="121"/>
      <c r="G1137" s="102"/>
      <c r="H1137" s="102"/>
      <c r="I1137" s="102"/>
      <c r="J1137" s="102"/>
      <c r="K1137" s="102"/>
      <c r="L1137" s="102"/>
      <c r="M1137" s="102"/>
      <c r="N1137" s="102"/>
      <c r="O1137" s="72"/>
      <c r="P1137" s="78"/>
      <c r="Q1137" s="78"/>
    </row>
    <row r="1138" spans="2:17" s="96" customFormat="1">
      <c r="B1138" s="76"/>
      <c r="C1138" s="121"/>
      <c r="D1138" s="121"/>
      <c r="E1138" s="105"/>
      <c r="F1138" s="121"/>
      <c r="G1138" s="102"/>
      <c r="H1138" s="102"/>
      <c r="I1138" s="102"/>
      <c r="J1138" s="102"/>
      <c r="K1138" s="102"/>
      <c r="L1138" s="102"/>
      <c r="M1138" s="102"/>
      <c r="N1138" s="102"/>
      <c r="O1138" s="72"/>
      <c r="P1138" s="78"/>
      <c r="Q1138" s="78"/>
    </row>
    <row r="1139" spans="2:17" s="96" customFormat="1">
      <c r="B1139" s="76"/>
      <c r="C1139" s="121"/>
      <c r="D1139" s="121"/>
      <c r="E1139" s="105"/>
      <c r="F1139" s="121"/>
      <c r="G1139" s="102"/>
      <c r="H1139" s="102"/>
      <c r="I1139" s="102"/>
      <c r="J1139" s="102"/>
      <c r="K1139" s="102"/>
      <c r="L1139" s="102"/>
      <c r="M1139" s="102"/>
      <c r="N1139" s="102"/>
      <c r="O1139" s="72"/>
      <c r="P1139" s="78"/>
      <c r="Q1139" s="78"/>
    </row>
    <row r="1140" spans="2:17" s="96" customFormat="1">
      <c r="B1140" s="76"/>
      <c r="C1140" s="121"/>
      <c r="D1140" s="121"/>
      <c r="E1140" s="105"/>
      <c r="F1140" s="121"/>
      <c r="G1140" s="102"/>
      <c r="H1140" s="102"/>
      <c r="I1140" s="102"/>
      <c r="J1140" s="102"/>
      <c r="K1140" s="102"/>
      <c r="L1140" s="102"/>
      <c r="M1140" s="102"/>
      <c r="N1140" s="102"/>
      <c r="O1140" s="72"/>
      <c r="P1140" s="78"/>
      <c r="Q1140" s="78"/>
    </row>
    <row r="1141" spans="2:17" s="96" customFormat="1">
      <c r="B1141" s="76"/>
      <c r="C1141" s="121"/>
      <c r="D1141" s="121"/>
      <c r="E1141" s="105"/>
      <c r="F1141" s="121"/>
      <c r="G1141" s="102"/>
      <c r="H1141" s="102"/>
      <c r="I1141" s="102"/>
      <c r="J1141" s="102"/>
      <c r="K1141" s="102"/>
      <c r="L1141" s="102"/>
      <c r="M1141" s="102"/>
      <c r="N1141" s="102"/>
      <c r="O1141" s="72"/>
      <c r="P1141" s="78"/>
      <c r="Q1141" s="78"/>
    </row>
    <row r="1142" spans="2:17" s="96" customFormat="1">
      <c r="B1142" s="76"/>
      <c r="C1142" s="121"/>
      <c r="D1142" s="121"/>
      <c r="E1142" s="105"/>
      <c r="F1142" s="121"/>
      <c r="G1142" s="102"/>
      <c r="H1142" s="102"/>
      <c r="I1142" s="102"/>
      <c r="J1142" s="102"/>
      <c r="K1142" s="102"/>
      <c r="L1142" s="102"/>
      <c r="M1142" s="102"/>
      <c r="N1142" s="102"/>
      <c r="O1142" s="72"/>
      <c r="P1142" s="78"/>
      <c r="Q1142" s="78"/>
    </row>
    <row r="1143" spans="2:17" s="96" customFormat="1">
      <c r="B1143" s="76"/>
      <c r="C1143" s="121"/>
      <c r="D1143" s="121"/>
      <c r="E1143" s="105"/>
      <c r="F1143" s="121"/>
      <c r="G1143" s="102"/>
      <c r="H1143" s="102"/>
      <c r="I1143" s="102"/>
      <c r="J1143" s="102"/>
      <c r="K1143" s="102"/>
      <c r="L1143" s="102"/>
      <c r="M1143" s="102"/>
      <c r="N1143" s="102"/>
      <c r="O1143" s="72"/>
      <c r="P1143" s="78"/>
      <c r="Q1143" s="78"/>
    </row>
    <row r="1144" spans="2:17" s="96" customFormat="1">
      <c r="B1144" s="76"/>
      <c r="C1144" s="121"/>
      <c r="D1144" s="121"/>
      <c r="E1144" s="105"/>
      <c r="F1144" s="121"/>
      <c r="G1144" s="102"/>
      <c r="H1144" s="102"/>
      <c r="I1144" s="102"/>
      <c r="J1144" s="102"/>
      <c r="K1144" s="102"/>
      <c r="L1144" s="102"/>
      <c r="M1144" s="102"/>
      <c r="N1144" s="102"/>
      <c r="O1144" s="72"/>
      <c r="P1144" s="78"/>
      <c r="Q1144" s="78"/>
    </row>
    <row r="1145" spans="2:17" s="96" customFormat="1">
      <c r="B1145" s="76"/>
      <c r="C1145" s="121"/>
      <c r="D1145" s="121"/>
      <c r="E1145" s="105"/>
      <c r="F1145" s="121"/>
      <c r="G1145" s="102"/>
      <c r="H1145" s="102"/>
      <c r="I1145" s="102"/>
      <c r="J1145" s="102"/>
      <c r="K1145" s="102"/>
      <c r="L1145" s="102"/>
      <c r="M1145" s="102"/>
      <c r="N1145" s="102"/>
      <c r="O1145" s="72"/>
      <c r="P1145" s="78"/>
      <c r="Q1145" s="78"/>
    </row>
    <row r="1146" spans="2:17" s="96" customFormat="1">
      <c r="B1146" s="76"/>
      <c r="C1146" s="121"/>
      <c r="D1146" s="121"/>
      <c r="E1146" s="105"/>
      <c r="F1146" s="121"/>
      <c r="G1146" s="102"/>
      <c r="H1146" s="102"/>
      <c r="I1146" s="102"/>
      <c r="J1146" s="102"/>
      <c r="K1146" s="102"/>
      <c r="L1146" s="102"/>
      <c r="M1146" s="102"/>
      <c r="N1146" s="102"/>
      <c r="O1146" s="72"/>
      <c r="P1146" s="78"/>
      <c r="Q1146" s="78"/>
    </row>
    <row r="1147" spans="2:17" s="96" customFormat="1">
      <c r="B1147" s="76"/>
      <c r="C1147" s="121"/>
      <c r="D1147" s="121"/>
      <c r="E1147" s="105"/>
      <c r="F1147" s="121"/>
      <c r="G1147" s="102"/>
      <c r="H1147" s="102"/>
      <c r="I1147" s="102"/>
      <c r="J1147" s="102"/>
      <c r="K1147" s="102"/>
      <c r="L1147" s="102"/>
      <c r="M1147" s="102"/>
      <c r="N1147" s="102"/>
      <c r="O1147" s="72"/>
      <c r="P1147" s="78"/>
      <c r="Q1147" s="78"/>
    </row>
    <row r="1148" spans="2:17" s="96" customFormat="1">
      <c r="B1148" s="76"/>
      <c r="C1148" s="121"/>
      <c r="D1148" s="121"/>
      <c r="E1148" s="105"/>
      <c r="F1148" s="121"/>
      <c r="G1148" s="102"/>
      <c r="H1148" s="102"/>
      <c r="I1148" s="102"/>
      <c r="J1148" s="102"/>
      <c r="K1148" s="102"/>
      <c r="L1148" s="102"/>
      <c r="M1148" s="102"/>
      <c r="N1148" s="102"/>
      <c r="O1148" s="72"/>
      <c r="P1148" s="78"/>
      <c r="Q1148" s="78"/>
    </row>
    <row r="1149" spans="2:17" s="96" customFormat="1">
      <c r="B1149" s="76"/>
      <c r="C1149" s="121"/>
      <c r="D1149" s="121"/>
      <c r="E1149" s="105"/>
      <c r="F1149" s="121"/>
      <c r="G1149" s="102"/>
      <c r="H1149" s="102"/>
      <c r="I1149" s="102"/>
      <c r="J1149" s="102"/>
      <c r="K1149" s="102"/>
      <c r="L1149" s="102"/>
      <c r="M1149" s="102"/>
      <c r="N1149" s="102"/>
      <c r="O1149" s="72"/>
      <c r="P1149" s="78"/>
      <c r="Q1149" s="78"/>
    </row>
    <row r="1150" spans="2:17" s="96" customFormat="1">
      <c r="B1150" s="76"/>
      <c r="C1150" s="121"/>
      <c r="D1150" s="121"/>
      <c r="E1150" s="105"/>
      <c r="F1150" s="121"/>
      <c r="G1150" s="102"/>
      <c r="H1150" s="102"/>
      <c r="I1150" s="102"/>
      <c r="J1150" s="102"/>
      <c r="K1150" s="102"/>
      <c r="L1150" s="102"/>
      <c r="M1150" s="102"/>
      <c r="N1150" s="102"/>
      <c r="O1150" s="72"/>
      <c r="P1150" s="78"/>
      <c r="Q1150" s="78"/>
    </row>
    <row r="1151" spans="2:17" s="96" customFormat="1">
      <c r="B1151" s="76"/>
      <c r="C1151" s="121"/>
      <c r="D1151" s="121"/>
      <c r="E1151" s="105"/>
      <c r="F1151" s="121"/>
      <c r="G1151" s="102"/>
      <c r="H1151" s="102"/>
      <c r="I1151" s="102"/>
      <c r="J1151" s="102"/>
      <c r="K1151" s="102"/>
      <c r="L1151" s="102"/>
      <c r="M1151" s="102"/>
      <c r="N1151" s="102"/>
      <c r="O1151" s="72"/>
      <c r="P1151" s="78"/>
      <c r="Q1151" s="78"/>
    </row>
    <row r="1152" spans="2:17" s="96" customFormat="1">
      <c r="B1152" s="76"/>
      <c r="C1152" s="121"/>
      <c r="D1152" s="121"/>
      <c r="E1152" s="105"/>
      <c r="F1152" s="121"/>
      <c r="G1152" s="102"/>
      <c r="H1152" s="102"/>
      <c r="I1152" s="102"/>
      <c r="J1152" s="102"/>
      <c r="K1152" s="102"/>
      <c r="L1152" s="102"/>
      <c r="M1152" s="102"/>
      <c r="N1152" s="102"/>
      <c r="O1152" s="72"/>
      <c r="P1152" s="78"/>
      <c r="Q1152" s="78"/>
    </row>
    <row r="1153" spans="2:17" s="96" customFormat="1">
      <c r="B1153" s="76"/>
      <c r="C1153" s="121"/>
      <c r="D1153" s="121"/>
      <c r="E1153" s="105"/>
      <c r="F1153" s="121"/>
      <c r="G1153" s="102"/>
      <c r="H1153" s="102"/>
      <c r="I1153" s="102"/>
      <c r="J1153" s="102"/>
      <c r="K1153" s="102"/>
      <c r="L1153" s="102"/>
      <c r="M1153" s="102"/>
      <c r="N1153" s="102"/>
      <c r="O1153" s="72"/>
      <c r="P1153" s="78"/>
      <c r="Q1153" s="78"/>
    </row>
    <row r="1154" spans="2:17" s="96" customFormat="1">
      <c r="B1154" s="76"/>
      <c r="C1154" s="121"/>
      <c r="D1154" s="121"/>
      <c r="E1154" s="105"/>
      <c r="F1154" s="121"/>
      <c r="G1154" s="102"/>
      <c r="H1154" s="102"/>
      <c r="I1154" s="102"/>
      <c r="J1154" s="102"/>
      <c r="K1154" s="102"/>
      <c r="L1154" s="102"/>
      <c r="M1154" s="102"/>
      <c r="N1154" s="102"/>
      <c r="O1154" s="72"/>
      <c r="P1154" s="78"/>
      <c r="Q1154" s="78"/>
    </row>
    <row r="1155" spans="2:17" s="96" customFormat="1">
      <c r="B1155" s="76"/>
      <c r="C1155" s="121"/>
      <c r="D1155" s="121"/>
      <c r="E1155" s="105"/>
      <c r="F1155" s="121"/>
      <c r="G1155" s="102"/>
      <c r="H1155" s="102"/>
      <c r="I1155" s="102"/>
      <c r="J1155" s="102"/>
      <c r="K1155" s="102"/>
      <c r="L1155" s="102"/>
      <c r="M1155" s="102"/>
      <c r="N1155" s="102"/>
      <c r="O1155" s="72"/>
      <c r="P1155" s="78"/>
      <c r="Q1155" s="78"/>
    </row>
    <row r="1156" spans="2:17" s="96" customFormat="1">
      <c r="B1156" s="76"/>
      <c r="C1156" s="121"/>
      <c r="D1156" s="121"/>
      <c r="E1156" s="105"/>
      <c r="F1156" s="121"/>
      <c r="G1156" s="102"/>
      <c r="H1156" s="102"/>
      <c r="I1156" s="102"/>
      <c r="J1156" s="102"/>
      <c r="K1156" s="102"/>
      <c r="L1156" s="102"/>
      <c r="M1156" s="102"/>
      <c r="N1156" s="102"/>
      <c r="O1156" s="72"/>
      <c r="P1156" s="78"/>
      <c r="Q1156" s="78"/>
    </row>
    <row r="1157" spans="2:17" s="96" customFormat="1">
      <c r="B1157" s="76"/>
      <c r="C1157" s="121"/>
      <c r="D1157" s="121"/>
      <c r="E1157" s="105"/>
      <c r="F1157" s="121"/>
      <c r="G1157" s="102"/>
      <c r="H1157" s="102"/>
      <c r="I1157" s="102"/>
      <c r="J1157" s="102"/>
      <c r="K1157" s="102"/>
      <c r="L1157" s="102"/>
      <c r="M1157" s="102"/>
      <c r="N1157" s="102"/>
      <c r="O1157" s="72"/>
      <c r="P1157" s="78"/>
      <c r="Q1157" s="78"/>
    </row>
    <row r="1158" spans="2:17" s="96" customFormat="1">
      <c r="B1158" s="76"/>
      <c r="C1158" s="121"/>
      <c r="D1158" s="121"/>
      <c r="E1158" s="105"/>
      <c r="F1158" s="121"/>
      <c r="G1158" s="102"/>
      <c r="H1158" s="102"/>
      <c r="I1158" s="102"/>
      <c r="J1158" s="102"/>
      <c r="K1158" s="102"/>
      <c r="L1158" s="102"/>
      <c r="M1158" s="102"/>
      <c r="N1158" s="102"/>
      <c r="O1158" s="72"/>
      <c r="P1158" s="78"/>
      <c r="Q1158" s="78"/>
    </row>
    <row r="1159" spans="2:17" s="96" customFormat="1">
      <c r="B1159" s="76"/>
      <c r="C1159" s="121"/>
      <c r="D1159" s="121"/>
      <c r="E1159" s="105"/>
      <c r="F1159" s="121"/>
      <c r="G1159" s="102"/>
      <c r="H1159" s="102"/>
      <c r="I1159" s="102"/>
      <c r="J1159" s="102"/>
      <c r="K1159" s="102"/>
      <c r="L1159" s="102"/>
      <c r="M1159" s="102"/>
      <c r="N1159" s="102"/>
      <c r="O1159" s="72"/>
      <c r="P1159" s="78"/>
      <c r="Q1159" s="78"/>
    </row>
    <row r="1160" spans="2:17" s="96" customFormat="1">
      <c r="B1160" s="76"/>
      <c r="C1160" s="121"/>
      <c r="D1160" s="121"/>
      <c r="E1160" s="105"/>
      <c r="F1160" s="121"/>
      <c r="G1160" s="102"/>
      <c r="H1160" s="102"/>
      <c r="I1160" s="102"/>
      <c r="J1160" s="102"/>
      <c r="K1160" s="102"/>
      <c r="L1160" s="102"/>
      <c r="M1160" s="102"/>
      <c r="N1160" s="102"/>
      <c r="O1160" s="72"/>
      <c r="P1160" s="78"/>
      <c r="Q1160" s="78"/>
    </row>
    <row r="1161" spans="2:17" s="96" customFormat="1">
      <c r="B1161" s="76"/>
      <c r="C1161" s="121"/>
      <c r="D1161" s="121"/>
      <c r="E1161" s="105"/>
      <c r="F1161" s="121"/>
      <c r="G1161" s="102"/>
      <c r="H1161" s="102"/>
      <c r="I1161" s="102"/>
      <c r="J1161" s="102"/>
      <c r="K1161" s="102"/>
      <c r="L1161" s="102"/>
      <c r="M1161" s="102"/>
      <c r="N1161" s="102"/>
      <c r="O1161" s="72"/>
      <c r="P1161" s="78"/>
      <c r="Q1161" s="78"/>
    </row>
    <row r="1162" spans="2:17" s="96" customFormat="1">
      <c r="B1162" s="76"/>
      <c r="C1162" s="121"/>
      <c r="D1162" s="121"/>
      <c r="E1162" s="105"/>
      <c r="F1162" s="121"/>
      <c r="G1162" s="102"/>
      <c r="H1162" s="102"/>
      <c r="I1162" s="102"/>
      <c r="J1162" s="102"/>
      <c r="K1162" s="102"/>
      <c r="L1162" s="102"/>
      <c r="M1162" s="102"/>
      <c r="N1162" s="102"/>
      <c r="O1162" s="72"/>
      <c r="P1162" s="78"/>
      <c r="Q1162" s="78"/>
    </row>
    <row r="1163" spans="2:17" s="96" customFormat="1">
      <c r="B1163" s="76"/>
      <c r="C1163" s="121"/>
      <c r="D1163" s="121"/>
      <c r="E1163" s="105"/>
      <c r="F1163" s="121"/>
      <c r="G1163" s="102"/>
      <c r="H1163" s="102"/>
      <c r="I1163" s="102"/>
      <c r="J1163" s="102"/>
      <c r="K1163" s="102"/>
      <c r="L1163" s="102"/>
      <c r="M1163" s="102"/>
      <c r="N1163" s="102"/>
      <c r="O1163" s="72"/>
      <c r="P1163" s="78"/>
      <c r="Q1163" s="78"/>
    </row>
    <row r="1164" spans="2:17" s="96" customFormat="1">
      <c r="B1164" s="76"/>
      <c r="C1164" s="121"/>
      <c r="D1164" s="121"/>
      <c r="E1164" s="105"/>
      <c r="F1164" s="121"/>
      <c r="G1164" s="102"/>
      <c r="H1164" s="102"/>
      <c r="I1164" s="102"/>
      <c r="J1164" s="102"/>
      <c r="K1164" s="102"/>
      <c r="L1164" s="102"/>
      <c r="M1164" s="102"/>
      <c r="N1164" s="102"/>
      <c r="O1164" s="72"/>
      <c r="P1164" s="78"/>
      <c r="Q1164" s="78"/>
    </row>
    <row r="1165" spans="2:17" s="96" customFormat="1">
      <c r="B1165" s="76"/>
      <c r="C1165" s="121"/>
      <c r="D1165" s="121"/>
      <c r="E1165" s="105"/>
      <c r="F1165" s="121"/>
      <c r="G1165" s="102"/>
      <c r="H1165" s="102"/>
      <c r="I1165" s="102"/>
      <c r="J1165" s="102"/>
      <c r="K1165" s="102"/>
      <c r="L1165" s="102"/>
      <c r="M1165" s="102"/>
      <c r="N1165" s="102"/>
      <c r="O1165" s="72"/>
      <c r="P1165" s="78"/>
      <c r="Q1165" s="78"/>
    </row>
    <row r="1166" spans="2:17" s="96" customFormat="1">
      <c r="B1166" s="76"/>
      <c r="C1166" s="121"/>
      <c r="D1166" s="121"/>
      <c r="E1166" s="105"/>
      <c r="F1166" s="121"/>
      <c r="G1166" s="102"/>
      <c r="H1166" s="102"/>
      <c r="I1166" s="102"/>
      <c r="J1166" s="102"/>
      <c r="K1166" s="102"/>
      <c r="L1166" s="102"/>
      <c r="M1166" s="102"/>
      <c r="N1166" s="102"/>
      <c r="O1166" s="72"/>
      <c r="P1166" s="78"/>
      <c r="Q1166" s="78"/>
    </row>
    <row r="1167" spans="2:17" s="96" customFormat="1">
      <c r="B1167" s="76"/>
      <c r="C1167" s="121"/>
      <c r="D1167" s="121"/>
      <c r="E1167" s="105"/>
      <c r="F1167" s="121"/>
      <c r="G1167" s="102"/>
      <c r="H1167" s="102"/>
      <c r="I1167" s="102"/>
      <c r="J1167" s="102"/>
      <c r="K1167" s="102"/>
      <c r="L1167" s="102"/>
      <c r="M1167" s="102"/>
      <c r="N1167" s="102"/>
      <c r="O1167" s="72"/>
      <c r="P1167" s="78"/>
      <c r="Q1167" s="78"/>
    </row>
    <row r="1168" spans="2:17" s="96" customFormat="1">
      <c r="B1168" s="76"/>
      <c r="C1168" s="121"/>
      <c r="D1168" s="121"/>
      <c r="E1168" s="105"/>
      <c r="F1168" s="121"/>
      <c r="G1168" s="102"/>
      <c r="H1168" s="102"/>
      <c r="I1168" s="102"/>
      <c r="J1168" s="102"/>
      <c r="K1168" s="102"/>
      <c r="L1168" s="102"/>
      <c r="M1168" s="102"/>
      <c r="N1168" s="102"/>
      <c r="O1168" s="72"/>
      <c r="P1168" s="78"/>
      <c r="Q1168" s="78"/>
    </row>
    <row r="1169" spans="2:17" s="96" customFormat="1">
      <c r="B1169" s="76"/>
      <c r="C1169" s="121"/>
      <c r="D1169" s="121"/>
      <c r="E1169" s="105"/>
      <c r="F1169" s="121"/>
      <c r="G1169" s="102"/>
      <c r="H1169" s="102"/>
      <c r="I1169" s="102"/>
      <c r="J1169" s="102"/>
      <c r="K1169" s="102"/>
      <c r="L1169" s="102"/>
      <c r="M1169" s="102"/>
      <c r="N1169" s="102"/>
      <c r="O1169" s="72"/>
      <c r="P1169" s="78"/>
      <c r="Q1169" s="78"/>
    </row>
    <row r="1170" spans="2:17" s="96" customFormat="1">
      <c r="B1170" s="76"/>
      <c r="C1170" s="121"/>
      <c r="D1170" s="121"/>
      <c r="E1170" s="105"/>
      <c r="F1170" s="121"/>
      <c r="G1170" s="102"/>
      <c r="H1170" s="102"/>
      <c r="I1170" s="102"/>
      <c r="J1170" s="102"/>
      <c r="K1170" s="102"/>
      <c r="L1170" s="102"/>
      <c r="M1170" s="102"/>
      <c r="N1170" s="102"/>
      <c r="O1170" s="72"/>
      <c r="P1170" s="78"/>
      <c r="Q1170" s="78"/>
    </row>
    <row r="1171" spans="2:17" s="96" customFormat="1">
      <c r="B1171" s="76"/>
      <c r="C1171" s="121"/>
      <c r="D1171" s="121"/>
      <c r="E1171" s="105"/>
      <c r="F1171" s="121"/>
      <c r="G1171" s="102"/>
      <c r="H1171" s="102"/>
      <c r="I1171" s="102"/>
      <c r="J1171" s="102"/>
      <c r="K1171" s="102"/>
      <c r="L1171" s="102"/>
      <c r="M1171" s="102"/>
      <c r="N1171" s="102"/>
      <c r="O1171" s="72"/>
      <c r="P1171" s="78"/>
      <c r="Q1171" s="78"/>
    </row>
    <row r="1172" spans="2:17" s="96" customFormat="1">
      <c r="B1172" s="76"/>
      <c r="C1172" s="121"/>
      <c r="D1172" s="121"/>
      <c r="E1172" s="105"/>
      <c r="F1172" s="121"/>
      <c r="G1172" s="102"/>
      <c r="H1172" s="102"/>
      <c r="I1172" s="102"/>
      <c r="J1172" s="102"/>
      <c r="K1172" s="102"/>
      <c r="L1172" s="102"/>
      <c r="M1172" s="102"/>
      <c r="N1172" s="102"/>
      <c r="O1172" s="72"/>
      <c r="P1172" s="78"/>
      <c r="Q1172" s="78"/>
    </row>
    <row r="1173" spans="2:17" s="96" customFormat="1">
      <c r="B1173" s="76"/>
      <c r="C1173" s="121"/>
      <c r="D1173" s="121"/>
      <c r="E1173" s="105"/>
      <c r="F1173" s="121"/>
      <c r="G1173" s="102"/>
      <c r="H1173" s="102"/>
      <c r="I1173" s="102"/>
      <c r="J1173" s="102"/>
      <c r="K1173" s="102"/>
      <c r="L1173" s="102"/>
      <c r="M1173" s="102"/>
      <c r="N1173" s="102"/>
      <c r="O1173" s="72"/>
      <c r="P1173" s="78"/>
      <c r="Q1173" s="78"/>
    </row>
    <row r="1174" spans="2:17" s="96" customFormat="1">
      <c r="B1174" s="76"/>
      <c r="C1174" s="121"/>
      <c r="D1174" s="121"/>
      <c r="E1174" s="105"/>
      <c r="F1174" s="121"/>
      <c r="G1174" s="102"/>
      <c r="H1174" s="102"/>
      <c r="I1174" s="102"/>
      <c r="J1174" s="102"/>
      <c r="K1174" s="102"/>
      <c r="L1174" s="102"/>
      <c r="M1174" s="102"/>
      <c r="N1174" s="102"/>
      <c r="O1174" s="72"/>
      <c r="P1174" s="78"/>
      <c r="Q1174" s="78"/>
    </row>
    <row r="1175" spans="2:17" s="96" customFormat="1">
      <c r="B1175" s="76"/>
      <c r="C1175" s="121"/>
      <c r="D1175" s="121"/>
      <c r="E1175" s="105"/>
      <c r="F1175" s="121"/>
      <c r="G1175" s="102"/>
      <c r="H1175" s="102"/>
      <c r="I1175" s="102"/>
      <c r="J1175" s="102"/>
      <c r="K1175" s="102"/>
      <c r="L1175" s="102"/>
      <c r="M1175" s="102"/>
      <c r="N1175" s="102"/>
      <c r="O1175" s="72"/>
      <c r="P1175" s="78"/>
      <c r="Q1175" s="78"/>
    </row>
    <row r="1176" spans="2:17" s="96" customFormat="1">
      <c r="B1176" s="76"/>
      <c r="C1176" s="121"/>
      <c r="D1176" s="121"/>
      <c r="E1176" s="105"/>
      <c r="F1176" s="121"/>
      <c r="G1176" s="102"/>
      <c r="H1176" s="102"/>
      <c r="I1176" s="102"/>
      <c r="J1176" s="102"/>
      <c r="K1176" s="102"/>
      <c r="L1176" s="102"/>
      <c r="M1176" s="102"/>
      <c r="N1176" s="102"/>
      <c r="O1176" s="72"/>
      <c r="P1176" s="78"/>
      <c r="Q1176" s="78"/>
    </row>
    <row r="1177" spans="2:17" s="96" customFormat="1">
      <c r="B1177" s="76"/>
      <c r="C1177" s="121"/>
      <c r="D1177" s="121"/>
      <c r="E1177" s="105"/>
      <c r="F1177" s="121"/>
      <c r="G1177" s="102"/>
      <c r="H1177" s="102"/>
      <c r="I1177" s="102"/>
      <c r="J1177" s="102"/>
      <c r="K1177" s="102"/>
      <c r="L1177" s="102"/>
      <c r="M1177" s="102"/>
      <c r="N1177" s="102"/>
      <c r="O1177" s="72"/>
      <c r="P1177" s="78"/>
      <c r="Q1177" s="78"/>
    </row>
    <row r="1178" spans="2:17" s="96" customFormat="1">
      <c r="B1178" s="76"/>
      <c r="C1178" s="121"/>
      <c r="D1178" s="121"/>
      <c r="E1178" s="105"/>
      <c r="F1178" s="121"/>
      <c r="G1178" s="102"/>
      <c r="H1178" s="102"/>
      <c r="I1178" s="102"/>
      <c r="J1178" s="102"/>
      <c r="K1178" s="102"/>
      <c r="L1178" s="102"/>
      <c r="M1178" s="102"/>
      <c r="N1178" s="102"/>
      <c r="O1178" s="72"/>
      <c r="P1178" s="78"/>
      <c r="Q1178" s="78"/>
    </row>
    <row r="1179" spans="2:17" s="96" customFormat="1">
      <c r="B1179" s="76"/>
      <c r="C1179" s="121"/>
      <c r="D1179" s="121"/>
      <c r="E1179" s="105"/>
      <c r="F1179" s="121"/>
      <c r="G1179" s="102"/>
      <c r="H1179" s="102"/>
      <c r="I1179" s="102"/>
      <c r="J1179" s="102"/>
      <c r="K1179" s="102"/>
      <c r="L1179" s="102"/>
      <c r="M1179" s="102"/>
      <c r="N1179" s="102"/>
      <c r="O1179" s="72"/>
      <c r="P1179" s="78"/>
      <c r="Q1179" s="78"/>
    </row>
    <row r="1180" spans="2:17" s="96" customFormat="1">
      <c r="B1180" s="76"/>
      <c r="C1180" s="121"/>
      <c r="D1180" s="121"/>
      <c r="E1180" s="105"/>
      <c r="F1180" s="121"/>
      <c r="G1180" s="102"/>
      <c r="H1180" s="102"/>
      <c r="I1180" s="102"/>
      <c r="J1180" s="102"/>
      <c r="K1180" s="102"/>
      <c r="L1180" s="102"/>
      <c r="M1180" s="102"/>
      <c r="N1180" s="102"/>
      <c r="O1180" s="72"/>
      <c r="P1180" s="78"/>
      <c r="Q1180" s="78"/>
    </row>
    <row r="1181" spans="2:17" s="96" customFormat="1">
      <c r="B1181" s="76"/>
      <c r="C1181" s="121"/>
      <c r="D1181" s="121"/>
      <c r="E1181" s="105"/>
      <c r="F1181" s="121"/>
      <c r="G1181" s="102"/>
      <c r="H1181" s="102"/>
      <c r="I1181" s="102"/>
      <c r="J1181" s="102"/>
      <c r="K1181" s="102"/>
      <c r="L1181" s="102"/>
      <c r="M1181" s="102"/>
      <c r="N1181" s="102"/>
      <c r="O1181" s="72"/>
      <c r="P1181" s="78"/>
      <c r="Q1181" s="78"/>
    </row>
    <row r="1182" spans="2:17" s="96" customFormat="1">
      <c r="B1182" s="76"/>
      <c r="C1182" s="121"/>
      <c r="D1182" s="121"/>
      <c r="E1182" s="105"/>
      <c r="F1182" s="121"/>
      <c r="G1182" s="102"/>
      <c r="H1182" s="102"/>
      <c r="I1182" s="102"/>
      <c r="J1182" s="102"/>
      <c r="K1182" s="102"/>
      <c r="L1182" s="102"/>
      <c r="M1182" s="102"/>
      <c r="N1182" s="102"/>
      <c r="O1182" s="72"/>
      <c r="P1182" s="78"/>
      <c r="Q1182" s="78"/>
    </row>
    <row r="1183" spans="2:17" s="96" customFormat="1">
      <c r="B1183" s="76"/>
      <c r="C1183" s="121"/>
      <c r="D1183" s="121"/>
      <c r="E1183" s="105"/>
      <c r="F1183" s="121"/>
      <c r="G1183" s="102"/>
      <c r="H1183" s="102"/>
      <c r="I1183" s="102"/>
      <c r="J1183" s="102"/>
      <c r="K1183" s="102"/>
      <c r="L1183" s="102"/>
      <c r="M1183" s="102"/>
      <c r="N1183" s="102"/>
      <c r="O1183" s="72"/>
      <c r="P1183" s="78"/>
      <c r="Q1183" s="78"/>
    </row>
    <row r="1184" spans="2:17" s="96" customFormat="1">
      <c r="B1184" s="76"/>
      <c r="C1184" s="121"/>
      <c r="D1184" s="121"/>
      <c r="E1184" s="105"/>
      <c r="F1184" s="121"/>
      <c r="G1184" s="102"/>
      <c r="H1184" s="102"/>
      <c r="I1184" s="102"/>
      <c r="J1184" s="102"/>
      <c r="K1184" s="102"/>
      <c r="L1184" s="102"/>
      <c r="M1184" s="102"/>
      <c r="N1184" s="102"/>
      <c r="O1184" s="72"/>
      <c r="P1184" s="78"/>
      <c r="Q1184" s="78"/>
    </row>
    <row r="1185" spans="2:17" s="96" customFormat="1">
      <c r="B1185" s="76"/>
      <c r="C1185" s="121"/>
      <c r="D1185" s="121"/>
      <c r="E1185" s="105"/>
      <c r="F1185" s="121"/>
      <c r="G1185" s="102"/>
      <c r="H1185" s="102"/>
      <c r="I1185" s="102"/>
      <c r="J1185" s="102"/>
      <c r="K1185" s="102"/>
      <c r="L1185" s="102"/>
      <c r="M1185" s="102"/>
      <c r="N1185" s="102"/>
      <c r="O1185" s="72"/>
      <c r="P1185" s="78"/>
      <c r="Q1185" s="78"/>
    </row>
    <row r="1186" spans="2:17" s="96" customFormat="1">
      <c r="B1186" s="76"/>
      <c r="C1186" s="121"/>
      <c r="D1186" s="121"/>
      <c r="E1186" s="105"/>
      <c r="F1186" s="121"/>
      <c r="G1186" s="102"/>
      <c r="H1186" s="102"/>
      <c r="I1186" s="102"/>
      <c r="J1186" s="102"/>
      <c r="K1186" s="102"/>
      <c r="L1186" s="102"/>
      <c r="M1186" s="102"/>
      <c r="N1186" s="102"/>
      <c r="O1186" s="72"/>
      <c r="P1186" s="78"/>
      <c r="Q1186" s="78"/>
    </row>
    <row r="1187" spans="2:17" s="96" customFormat="1">
      <c r="B1187" s="76"/>
      <c r="C1187" s="121"/>
      <c r="D1187" s="121"/>
      <c r="E1187" s="105"/>
      <c r="F1187" s="121"/>
      <c r="G1187" s="102"/>
      <c r="H1187" s="102"/>
      <c r="I1187" s="102"/>
      <c r="J1187" s="102"/>
      <c r="K1187" s="102"/>
      <c r="L1187" s="102"/>
      <c r="M1187" s="102"/>
      <c r="N1187" s="102"/>
      <c r="O1187" s="72"/>
      <c r="P1187" s="78"/>
      <c r="Q1187" s="78"/>
    </row>
    <row r="1188" spans="2:17" s="96" customFormat="1">
      <c r="B1188" s="76"/>
      <c r="C1188" s="121"/>
      <c r="D1188" s="121"/>
      <c r="E1188" s="105"/>
      <c r="F1188" s="121"/>
      <c r="G1188" s="102"/>
      <c r="H1188" s="102"/>
      <c r="I1188" s="102"/>
      <c r="J1188" s="102"/>
      <c r="K1188" s="102"/>
      <c r="L1188" s="102"/>
      <c r="M1188" s="102"/>
      <c r="N1188" s="102"/>
      <c r="O1188" s="72"/>
      <c r="P1188" s="78"/>
      <c r="Q1188" s="78"/>
    </row>
    <row r="1189" spans="2:17" s="96" customFormat="1">
      <c r="B1189" s="76"/>
      <c r="C1189" s="121"/>
      <c r="D1189" s="121"/>
      <c r="E1189" s="105"/>
      <c r="F1189" s="121"/>
      <c r="G1189" s="102"/>
      <c r="H1189" s="102"/>
      <c r="I1189" s="102"/>
      <c r="J1189" s="102"/>
      <c r="K1189" s="102"/>
      <c r="L1189" s="102"/>
      <c r="M1189" s="102"/>
      <c r="N1189" s="102"/>
      <c r="O1189" s="72"/>
      <c r="P1189" s="78"/>
      <c r="Q1189" s="78"/>
    </row>
    <row r="1190" spans="2:17" s="96" customFormat="1">
      <c r="B1190" s="76"/>
      <c r="C1190" s="121"/>
      <c r="D1190" s="121"/>
      <c r="E1190" s="105"/>
      <c r="F1190" s="121"/>
      <c r="G1190" s="102"/>
      <c r="H1190" s="102"/>
      <c r="I1190" s="102"/>
      <c r="J1190" s="102"/>
      <c r="K1190" s="102"/>
      <c r="L1190" s="102"/>
      <c r="M1190" s="102"/>
      <c r="N1190" s="102"/>
      <c r="O1190" s="72"/>
      <c r="P1190" s="78"/>
      <c r="Q1190" s="78"/>
    </row>
    <row r="1191" spans="2:17" s="96" customFormat="1">
      <c r="B1191" s="76"/>
      <c r="C1191" s="121"/>
      <c r="D1191" s="121"/>
      <c r="E1191" s="105"/>
      <c r="F1191" s="121"/>
      <c r="G1191" s="102"/>
      <c r="H1191" s="102"/>
      <c r="I1191" s="102"/>
      <c r="J1191" s="102"/>
      <c r="K1191" s="102"/>
      <c r="L1191" s="102"/>
      <c r="M1191" s="102"/>
      <c r="N1191" s="102"/>
      <c r="O1191" s="72"/>
      <c r="P1191" s="78"/>
      <c r="Q1191" s="78"/>
    </row>
    <row r="1192" spans="2:17" s="96" customFormat="1">
      <c r="B1192" s="76"/>
      <c r="C1192" s="121"/>
      <c r="D1192" s="121"/>
      <c r="E1192" s="105"/>
      <c r="F1192" s="121"/>
      <c r="G1192" s="102"/>
      <c r="H1192" s="102"/>
      <c r="I1192" s="102"/>
      <c r="J1192" s="102"/>
      <c r="K1192" s="102"/>
      <c r="L1192" s="102"/>
      <c r="M1192" s="102"/>
      <c r="N1192" s="102"/>
      <c r="O1192" s="72"/>
      <c r="P1192" s="78"/>
      <c r="Q1192" s="78"/>
    </row>
    <row r="1193" spans="2:17" s="96" customFormat="1">
      <c r="B1193" s="76"/>
      <c r="C1193" s="121"/>
      <c r="D1193" s="121"/>
      <c r="E1193" s="105"/>
      <c r="F1193" s="121"/>
      <c r="G1193" s="102"/>
      <c r="H1193" s="102"/>
      <c r="I1193" s="102"/>
      <c r="J1193" s="102"/>
      <c r="K1193" s="102"/>
      <c r="L1193" s="102"/>
      <c r="M1193" s="102"/>
      <c r="N1193" s="102"/>
      <c r="O1193" s="72"/>
      <c r="P1193" s="78"/>
      <c r="Q1193" s="78"/>
    </row>
    <row r="1194" spans="2:17" s="96" customFormat="1">
      <c r="B1194" s="76"/>
      <c r="C1194" s="121"/>
      <c r="D1194" s="121"/>
      <c r="E1194" s="105"/>
      <c r="F1194" s="121"/>
      <c r="G1194" s="102"/>
      <c r="H1194" s="102"/>
      <c r="I1194" s="102"/>
      <c r="J1194" s="102"/>
      <c r="K1194" s="102"/>
      <c r="L1194" s="102"/>
      <c r="M1194" s="102"/>
      <c r="N1194" s="102"/>
      <c r="O1194" s="72"/>
      <c r="P1194" s="78"/>
      <c r="Q1194" s="78"/>
    </row>
    <row r="1195" spans="2:17" s="96" customFormat="1">
      <c r="B1195" s="76"/>
      <c r="C1195" s="121"/>
      <c r="D1195" s="121"/>
      <c r="E1195" s="105"/>
      <c r="F1195" s="121"/>
      <c r="G1195" s="102"/>
      <c r="H1195" s="102"/>
      <c r="I1195" s="102"/>
      <c r="J1195" s="102"/>
      <c r="K1195" s="102"/>
      <c r="L1195" s="102"/>
      <c r="M1195" s="102"/>
      <c r="N1195" s="102"/>
      <c r="O1195" s="72"/>
      <c r="P1195" s="78"/>
      <c r="Q1195" s="78"/>
    </row>
    <row r="1196" spans="2:17" s="96" customFormat="1">
      <c r="B1196" s="76"/>
      <c r="C1196" s="121"/>
      <c r="D1196" s="121"/>
      <c r="E1196" s="105"/>
      <c r="F1196" s="121"/>
      <c r="G1196" s="102"/>
      <c r="H1196" s="102"/>
      <c r="I1196" s="102"/>
      <c r="J1196" s="102"/>
      <c r="K1196" s="102"/>
      <c r="L1196" s="102"/>
      <c r="M1196" s="102"/>
      <c r="N1196" s="102"/>
      <c r="O1196" s="72"/>
      <c r="P1196" s="78"/>
      <c r="Q1196" s="78"/>
    </row>
    <row r="1197" spans="2:17" s="96" customFormat="1">
      <c r="B1197" s="76"/>
      <c r="C1197" s="121"/>
      <c r="D1197" s="121"/>
      <c r="E1197" s="105"/>
      <c r="F1197" s="121"/>
      <c r="G1197" s="102"/>
      <c r="H1197" s="102"/>
      <c r="I1197" s="102"/>
      <c r="J1197" s="102"/>
      <c r="K1197" s="102"/>
      <c r="L1197" s="102"/>
      <c r="M1197" s="102"/>
      <c r="N1197" s="102"/>
      <c r="O1197" s="72"/>
      <c r="P1197" s="78"/>
      <c r="Q1197" s="78"/>
    </row>
    <row r="1198" spans="2:17" s="96" customFormat="1">
      <c r="B1198" s="76"/>
      <c r="C1198" s="121"/>
      <c r="D1198" s="121"/>
      <c r="E1198" s="105"/>
      <c r="F1198" s="121"/>
      <c r="G1198" s="102"/>
      <c r="H1198" s="102"/>
      <c r="I1198" s="102"/>
      <c r="J1198" s="102"/>
      <c r="K1198" s="102"/>
      <c r="L1198" s="102"/>
      <c r="M1198" s="102"/>
      <c r="N1198" s="102"/>
      <c r="O1198" s="72"/>
      <c r="P1198" s="78"/>
      <c r="Q1198" s="78"/>
    </row>
    <row r="1199" spans="2:17" s="96" customFormat="1">
      <c r="B1199" s="76"/>
      <c r="C1199" s="121"/>
      <c r="D1199" s="121"/>
      <c r="E1199" s="105"/>
      <c r="F1199" s="121"/>
      <c r="G1199" s="102"/>
      <c r="H1199" s="102"/>
      <c r="I1199" s="102"/>
      <c r="J1199" s="102"/>
      <c r="K1199" s="102"/>
      <c r="L1199" s="102"/>
      <c r="M1199" s="102"/>
      <c r="N1199" s="102"/>
      <c r="O1199" s="72"/>
      <c r="P1199" s="78"/>
      <c r="Q1199" s="78"/>
    </row>
    <row r="1200" spans="2:17" s="96" customFormat="1">
      <c r="B1200" s="76"/>
      <c r="C1200" s="121"/>
      <c r="D1200" s="121"/>
      <c r="E1200" s="105"/>
      <c r="F1200" s="121"/>
      <c r="G1200" s="102"/>
      <c r="H1200" s="102"/>
      <c r="I1200" s="102"/>
      <c r="J1200" s="102"/>
      <c r="K1200" s="102"/>
      <c r="L1200" s="102"/>
      <c r="M1200" s="102"/>
      <c r="N1200" s="102"/>
      <c r="O1200" s="72"/>
      <c r="P1200" s="78"/>
      <c r="Q1200" s="78"/>
    </row>
    <row r="1201" spans="2:17" s="96" customFormat="1">
      <c r="B1201" s="76"/>
      <c r="C1201" s="121"/>
      <c r="D1201" s="121"/>
      <c r="E1201" s="105"/>
      <c r="F1201" s="121"/>
      <c r="G1201" s="102"/>
      <c r="H1201" s="102"/>
      <c r="I1201" s="102"/>
      <c r="J1201" s="102"/>
      <c r="K1201" s="102"/>
      <c r="L1201" s="102"/>
      <c r="M1201" s="102"/>
      <c r="N1201" s="102"/>
      <c r="O1201" s="72"/>
      <c r="P1201" s="78"/>
      <c r="Q1201" s="78"/>
    </row>
    <row r="1202" spans="2:17" s="96" customFormat="1">
      <c r="B1202" s="76"/>
      <c r="C1202" s="121"/>
      <c r="D1202" s="121"/>
      <c r="E1202" s="105"/>
      <c r="F1202" s="121"/>
      <c r="G1202" s="102"/>
      <c r="H1202" s="102"/>
      <c r="I1202" s="102"/>
      <c r="J1202" s="102"/>
      <c r="K1202" s="102"/>
      <c r="L1202" s="102"/>
      <c r="M1202" s="102"/>
      <c r="N1202" s="102"/>
      <c r="O1202" s="72"/>
      <c r="P1202" s="78"/>
      <c r="Q1202" s="78"/>
    </row>
    <row r="1203" spans="2:17" s="96" customFormat="1">
      <c r="B1203" s="76"/>
      <c r="C1203" s="121"/>
      <c r="D1203" s="121"/>
      <c r="E1203" s="105"/>
      <c r="F1203" s="121"/>
      <c r="G1203" s="102"/>
      <c r="H1203" s="102"/>
      <c r="I1203" s="102"/>
      <c r="J1203" s="102"/>
      <c r="K1203" s="102"/>
      <c r="L1203" s="102"/>
      <c r="M1203" s="102"/>
      <c r="N1203" s="102"/>
      <c r="O1203" s="72"/>
      <c r="P1203" s="78"/>
      <c r="Q1203" s="78"/>
    </row>
    <row r="1204" spans="2:17" s="96" customFormat="1">
      <c r="B1204" s="76"/>
      <c r="C1204" s="121"/>
      <c r="D1204" s="121"/>
      <c r="E1204" s="105"/>
      <c r="F1204" s="121"/>
      <c r="G1204" s="102"/>
      <c r="H1204" s="102"/>
      <c r="I1204" s="102"/>
      <c r="J1204" s="102"/>
      <c r="K1204" s="102"/>
      <c r="L1204" s="102"/>
      <c r="M1204" s="102"/>
      <c r="N1204" s="102"/>
      <c r="O1204" s="72"/>
      <c r="P1204" s="78"/>
      <c r="Q1204" s="78"/>
    </row>
    <row r="1205" spans="2:17" s="96" customFormat="1">
      <c r="B1205" s="76"/>
      <c r="C1205" s="121"/>
      <c r="D1205" s="121"/>
      <c r="E1205" s="105"/>
      <c r="F1205" s="121"/>
      <c r="G1205" s="102"/>
      <c r="H1205" s="102"/>
      <c r="I1205" s="102"/>
      <c r="J1205" s="102"/>
      <c r="K1205" s="102"/>
      <c r="L1205" s="102"/>
      <c r="M1205" s="102"/>
      <c r="N1205" s="102"/>
      <c r="O1205" s="72"/>
      <c r="P1205" s="78"/>
      <c r="Q1205" s="78"/>
    </row>
    <row r="1206" spans="2:17" s="96" customFormat="1">
      <c r="B1206" s="76"/>
      <c r="C1206" s="121"/>
      <c r="D1206" s="121"/>
      <c r="E1206" s="105"/>
      <c r="F1206" s="121"/>
      <c r="G1206" s="102"/>
      <c r="H1206" s="102"/>
      <c r="I1206" s="102"/>
      <c r="J1206" s="102"/>
      <c r="K1206" s="102"/>
      <c r="L1206" s="102"/>
      <c r="M1206" s="102"/>
      <c r="N1206" s="102"/>
      <c r="O1206" s="72"/>
      <c r="P1206" s="78"/>
      <c r="Q1206" s="78"/>
    </row>
    <row r="1207" spans="2:17" s="96" customFormat="1">
      <c r="B1207" s="76"/>
      <c r="C1207" s="121"/>
      <c r="D1207" s="121"/>
      <c r="E1207" s="105"/>
      <c r="F1207" s="121"/>
      <c r="G1207" s="102"/>
      <c r="H1207" s="102"/>
      <c r="I1207" s="102"/>
      <c r="J1207" s="102"/>
      <c r="K1207" s="102"/>
      <c r="L1207" s="102"/>
      <c r="M1207" s="102"/>
      <c r="N1207" s="102"/>
      <c r="O1207" s="72"/>
      <c r="P1207" s="78"/>
      <c r="Q1207" s="78"/>
    </row>
    <row r="1208" spans="2:17" s="96" customFormat="1">
      <c r="B1208" s="76"/>
      <c r="C1208" s="121"/>
      <c r="D1208" s="121"/>
      <c r="E1208" s="105"/>
      <c r="F1208" s="121"/>
      <c r="G1208" s="102"/>
      <c r="H1208" s="102"/>
      <c r="I1208" s="102"/>
      <c r="J1208" s="102"/>
      <c r="K1208" s="102"/>
      <c r="L1208" s="102"/>
      <c r="M1208" s="102"/>
      <c r="N1208" s="102"/>
      <c r="O1208" s="72"/>
      <c r="P1208" s="78"/>
      <c r="Q1208" s="78"/>
    </row>
    <row r="1209" spans="2:17" s="96" customFormat="1">
      <c r="B1209" s="76"/>
      <c r="C1209" s="121"/>
      <c r="D1209" s="121"/>
      <c r="E1209" s="105"/>
      <c r="F1209" s="121"/>
      <c r="G1209" s="102"/>
      <c r="H1209" s="102"/>
      <c r="I1209" s="102"/>
      <c r="J1209" s="102"/>
      <c r="K1209" s="102"/>
      <c r="L1209" s="102"/>
      <c r="M1209" s="102"/>
      <c r="N1209" s="102"/>
      <c r="O1209" s="72"/>
      <c r="P1209" s="78"/>
      <c r="Q1209" s="78"/>
    </row>
    <row r="1210" spans="2:17" s="96" customFormat="1">
      <c r="B1210" s="76"/>
      <c r="C1210" s="121"/>
      <c r="D1210" s="121"/>
      <c r="E1210" s="105"/>
      <c r="F1210" s="121"/>
      <c r="G1210" s="102"/>
      <c r="H1210" s="102"/>
      <c r="I1210" s="102"/>
      <c r="J1210" s="102"/>
      <c r="K1210" s="102"/>
      <c r="L1210" s="102"/>
      <c r="M1210" s="102"/>
      <c r="N1210" s="102"/>
      <c r="O1210" s="72"/>
      <c r="P1210" s="78"/>
      <c r="Q1210" s="78"/>
    </row>
    <row r="1211" spans="2:17" s="96" customFormat="1">
      <c r="B1211" s="76"/>
      <c r="C1211" s="121"/>
      <c r="D1211" s="121"/>
      <c r="E1211" s="105"/>
      <c r="F1211" s="121"/>
      <c r="G1211" s="102"/>
      <c r="H1211" s="102"/>
      <c r="I1211" s="102"/>
      <c r="J1211" s="102"/>
      <c r="K1211" s="102"/>
      <c r="L1211" s="102"/>
      <c r="M1211" s="102"/>
      <c r="N1211" s="102"/>
      <c r="O1211" s="72"/>
      <c r="P1211" s="78"/>
      <c r="Q1211" s="78"/>
    </row>
    <row r="1212" spans="2:17" s="96" customFormat="1">
      <c r="B1212" s="76"/>
      <c r="C1212" s="121"/>
      <c r="D1212" s="121"/>
      <c r="E1212" s="105"/>
      <c r="F1212" s="121"/>
      <c r="G1212" s="102"/>
      <c r="H1212" s="102"/>
      <c r="I1212" s="102"/>
      <c r="J1212" s="102"/>
      <c r="K1212" s="102"/>
      <c r="L1212" s="102"/>
      <c r="M1212" s="102"/>
      <c r="N1212" s="102"/>
      <c r="O1212" s="72"/>
      <c r="P1212" s="78"/>
      <c r="Q1212" s="78"/>
    </row>
    <row r="1213" spans="2:17" s="96" customFormat="1">
      <c r="B1213" s="76"/>
      <c r="C1213" s="121"/>
      <c r="D1213" s="121"/>
      <c r="E1213" s="105"/>
      <c r="F1213" s="121"/>
      <c r="G1213" s="102"/>
      <c r="H1213" s="102"/>
      <c r="I1213" s="102"/>
      <c r="J1213" s="102"/>
      <c r="K1213" s="102"/>
      <c r="L1213" s="102"/>
      <c r="M1213" s="102"/>
      <c r="N1213" s="102"/>
      <c r="O1213" s="72"/>
      <c r="P1213" s="78"/>
      <c r="Q1213" s="78"/>
    </row>
    <row r="1214" spans="2:17" s="96" customFormat="1">
      <c r="B1214" s="76"/>
      <c r="C1214" s="121"/>
      <c r="D1214" s="121"/>
      <c r="E1214" s="105"/>
      <c r="F1214" s="121"/>
      <c r="G1214" s="102"/>
      <c r="H1214" s="102"/>
      <c r="I1214" s="102"/>
      <c r="J1214" s="102"/>
      <c r="K1214" s="102"/>
      <c r="L1214" s="102"/>
      <c r="M1214" s="102"/>
      <c r="N1214" s="102"/>
      <c r="O1214" s="72"/>
      <c r="P1214" s="78"/>
      <c r="Q1214" s="78"/>
    </row>
    <row r="1215" spans="2:17" s="96" customFormat="1">
      <c r="B1215" s="76"/>
      <c r="C1215" s="121"/>
      <c r="D1215" s="121"/>
      <c r="E1215" s="105"/>
      <c r="F1215" s="121"/>
      <c r="G1215" s="102"/>
      <c r="H1215" s="102"/>
      <c r="I1215" s="102"/>
      <c r="J1215" s="102"/>
      <c r="K1215" s="102"/>
      <c r="L1215" s="102"/>
      <c r="M1215" s="102"/>
      <c r="N1215" s="102"/>
      <c r="O1215" s="72"/>
      <c r="P1215" s="78"/>
      <c r="Q1215" s="78"/>
    </row>
    <row r="1216" spans="2:17" s="96" customFormat="1">
      <c r="B1216" s="76"/>
      <c r="C1216" s="121"/>
      <c r="D1216" s="121"/>
      <c r="E1216" s="105"/>
      <c r="F1216" s="121"/>
      <c r="G1216" s="102"/>
      <c r="H1216" s="102"/>
      <c r="I1216" s="102"/>
      <c r="J1216" s="102"/>
      <c r="K1216" s="102"/>
      <c r="L1216" s="102"/>
      <c r="M1216" s="102"/>
      <c r="N1216" s="102"/>
      <c r="O1216" s="72"/>
      <c r="P1216" s="78"/>
      <c r="Q1216" s="78"/>
    </row>
    <row r="1217" spans="2:17" s="96" customFormat="1">
      <c r="B1217" s="76"/>
      <c r="C1217" s="121"/>
      <c r="D1217" s="121"/>
      <c r="E1217" s="105"/>
      <c r="F1217" s="121"/>
      <c r="G1217" s="102"/>
      <c r="H1217" s="102"/>
      <c r="I1217" s="102"/>
      <c r="J1217" s="102"/>
      <c r="K1217" s="102"/>
      <c r="L1217" s="102"/>
      <c r="M1217" s="102"/>
      <c r="N1217" s="102"/>
      <c r="O1217" s="72"/>
      <c r="P1217" s="78"/>
      <c r="Q1217" s="78"/>
    </row>
    <row r="1218" spans="2:17" s="96" customFormat="1">
      <c r="B1218" s="76"/>
      <c r="C1218" s="121"/>
      <c r="D1218" s="121"/>
      <c r="E1218" s="105"/>
      <c r="F1218" s="121"/>
      <c r="G1218" s="102"/>
      <c r="H1218" s="102"/>
      <c r="I1218" s="102"/>
      <c r="J1218" s="102"/>
      <c r="K1218" s="102"/>
      <c r="L1218" s="102"/>
      <c r="M1218" s="102"/>
      <c r="N1218" s="102"/>
      <c r="O1218" s="72"/>
      <c r="P1218" s="78"/>
      <c r="Q1218" s="78"/>
    </row>
    <row r="1219" spans="2:17" s="96" customFormat="1">
      <c r="B1219" s="76"/>
      <c r="C1219" s="121"/>
      <c r="D1219" s="121"/>
      <c r="E1219" s="105"/>
      <c r="F1219" s="121"/>
      <c r="G1219" s="102"/>
      <c r="H1219" s="102"/>
      <c r="I1219" s="102"/>
      <c r="J1219" s="102"/>
      <c r="K1219" s="102"/>
      <c r="L1219" s="102"/>
      <c r="M1219" s="102"/>
      <c r="N1219" s="102"/>
      <c r="O1219" s="72"/>
      <c r="P1219" s="78"/>
      <c r="Q1219" s="78"/>
    </row>
    <row r="1220" spans="2:17" s="96" customFormat="1">
      <c r="B1220" s="76"/>
      <c r="C1220" s="121"/>
      <c r="D1220" s="121"/>
      <c r="E1220" s="105"/>
      <c r="F1220" s="121"/>
      <c r="G1220" s="102"/>
      <c r="H1220" s="102"/>
      <c r="I1220" s="102"/>
      <c r="J1220" s="102"/>
      <c r="K1220" s="102"/>
      <c r="L1220" s="102"/>
      <c r="M1220" s="102"/>
      <c r="N1220" s="102"/>
      <c r="O1220" s="72"/>
      <c r="P1220" s="78"/>
      <c r="Q1220" s="78"/>
    </row>
    <row r="1221" spans="2:17" s="96" customFormat="1">
      <c r="B1221" s="76"/>
      <c r="C1221" s="121"/>
      <c r="D1221" s="121"/>
      <c r="E1221" s="105"/>
      <c r="F1221" s="121"/>
      <c r="G1221" s="102"/>
      <c r="H1221" s="102"/>
      <c r="I1221" s="102"/>
      <c r="J1221" s="102"/>
      <c r="K1221" s="102"/>
      <c r="L1221" s="102"/>
      <c r="M1221" s="102"/>
      <c r="N1221" s="102"/>
      <c r="O1221" s="72"/>
      <c r="P1221" s="78"/>
      <c r="Q1221" s="78"/>
    </row>
    <row r="1222" spans="2:17" s="96" customFormat="1">
      <c r="B1222" s="76"/>
      <c r="C1222" s="121"/>
      <c r="D1222" s="121"/>
      <c r="E1222" s="105"/>
      <c r="F1222" s="121"/>
      <c r="G1222" s="102"/>
      <c r="H1222" s="102"/>
      <c r="I1222" s="102"/>
      <c r="J1222" s="102"/>
      <c r="K1222" s="102"/>
      <c r="L1222" s="102"/>
      <c r="M1222" s="102"/>
      <c r="N1222" s="102"/>
      <c r="O1222" s="72"/>
      <c r="P1222" s="78"/>
      <c r="Q1222" s="78"/>
    </row>
    <row r="1223" spans="2:17" s="96" customFormat="1">
      <c r="B1223" s="76"/>
      <c r="C1223" s="121"/>
      <c r="D1223" s="121"/>
      <c r="E1223" s="105"/>
      <c r="F1223" s="121"/>
      <c r="G1223" s="102"/>
      <c r="H1223" s="102"/>
      <c r="I1223" s="102"/>
      <c r="J1223" s="102"/>
      <c r="K1223" s="102"/>
      <c r="L1223" s="102"/>
      <c r="M1223" s="102"/>
      <c r="N1223" s="102"/>
      <c r="O1223" s="72"/>
      <c r="P1223" s="78"/>
      <c r="Q1223" s="78"/>
    </row>
    <row r="1224" spans="2:17" s="96" customFormat="1">
      <c r="B1224" s="76"/>
      <c r="C1224" s="121"/>
      <c r="D1224" s="121"/>
      <c r="E1224" s="105"/>
      <c r="F1224" s="121"/>
      <c r="G1224" s="102"/>
      <c r="H1224" s="102"/>
      <c r="I1224" s="102"/>
      <c r="J1224" s="102"/>
      <c r="K1224" s="102"/>
      <c r="L1224" s="102"/>
      <c r="M1224" s="102"/>
      <c r="N1224" s="102"/>
      <c r="O1224" s="72"/>
      <c r="P1224" s="78"/>
      <c r="Q1224" s="78"/>
    </row>
    <row r="1225" spans="2:17" s="96" customFormat="1">
      <c r="B1225" s="76"/>
      <c r="C1225" s="121"/>
      <c r="D1225" s="121"/>
      <c r="E1225" s="105"/>
      <c r="F1225" s="121"/>
      <c r="G1225" s="102"/>
      <c r="H1225" s="102"/>
      <c r="I1225" s="102"/>
      <c r="J1225" s="102"/>
      <c r="K1225" s="102"/>
      <c r="L1225" s="102"/>
      <c r="M1225" s="102"/>
      <c r="N1225" s="102"/>
      <c r="O1225" s="72"/>
      <c r="P1225" s="78"/>
      <c r="Q1225" s="78"/>
    </row>
    <row r="1226" spans="2:17" s="96" customFormat="1">
      <c r="B1226" s="76"/>
      <c r="C1226" s="121"/>
      <c r="D1226" s="121"/>
      <c r="E1226" s="105"/>
      <c r="F1226" s="121"/>
      <c r="G1226" s="102"/>
      <c r="H1226" s="102"/>
      <c r="I1226" s="102"/>
      <c r="J1226" s="102"/>
      <c r="K1226" s="102"/>
      <c r="L1226" s="102"/>
      <c r="M1226" s="102"/>
      <c r="N1226" s="102"/>
      <c r="O1226" s="72"/>
      <c r="P1226" s="78"/>
      <c r="Q1226" s="78"/>
    </row>
    <row r="1227" spans="2:17" s="96" customFormat="1">
      <c r="B1227" s="76"/>
      <c r="C1227" s="121"/>
      <c r="D1227" s="121"/>
      <c r="E1227" s="105"/>
      <c r="F1227" s="121"/>
      <c r="G1227" s="102"/>
      <c r="H1227" s="102"/>
      <c r="I1227" s="102"/>
      <c r="J1227" s="102"/>
      <c r="K1227" s="102"/>
      <c r="L1227" s="102"/>
      <c r="M1227" s="102"/>
      <c r="N1227" s="102"/>
      <c r="O1227" s="72"/>
      <c r="P1227" s="78"/>
      <c r="Q1227" s="78"/>
    </row>
    <row r="1228" spans="2:17" s="96" customFormat="1">
      <c r="B1228" s="76"/>
      <c r="C1228" s="121"/>
      <c r="D1228" s="121"/>
      <c r="E1228" s="105"/>
      <c r="F1228" s="121"/>
      <c r="G1228" s="102"/>
      <c r="H1228" s="102"/>
      <c r="I1228" s="102"/>
      <c r="J1228" s="102"/>
      <c r="K1228" s="102"/>
      <c r="L1228" s="102"/>
      <c r="M1228" s="102"/>
      <c r="N1228" s="102"/>
      <c r="O1228" s="72"/>
      <c r="P1228" s="78"/>
      <c r="Q1228" s="78"/>
    </row>
    <row r="1229" spans="2:17" s="96" customFormat="1">
      <c r="B1229" s="76"/>
      <c r="C1229" s="121"/>
      <c r="D1229" s="121"/>
      <c r="E1229" s="105"/>
      <c r="F1229" s="121"/>
      <c r="G1229" s="102"/>
      <c r="H1229" s="102"/>
      <c r="I1229" s="102"/>
      <c r="J1229" s="102"/>
      <c r="K1229" s="102"/>
      <c r="L1229" s="102"/>
      <c r="M1229" s="102"/>
      <c r="N1229" s="102"/>
      <c r="O1229" s="72"/>
      <c r="P1229" s="78"/>
      <c r="Q1229" s="78"/>
    </row>
    <row r="1230" spans="2:17" s="96" customFormat="1">
      <c r="B1230" s="76"/>
      <c r="C1230" s="121"/>
      <c r="D1230" s="121"/>
      <c r="E1230" s="105"/>
      <c r="F1230" s="121"/>
      <c r="G1230" s="102"/>
      <c r="H1230" s="102"/>
      <c r="I1230" s="102"/>
      <c r="J1230" s="102"/>
      <c r="K1230" s="102"/>
      <c r="L1230" s="102"/>
      <c r="M1230" s="102"/>
      <c r="N1230" s="102"/>
      <c r="O1230" s="72"/>
      <c r="P1230" s="78"/>
      <c r="Q1230" s="78"/>
    </row>
    <row r="1231" spans="2:17" s="96" customFormat="1">
      <c r="B1231" s="76"/>
      <c r="C1231" s="121"/>
      <c r="D1231" s="121"/>
      <c r="E1231" s="105"/>
      <c r="F1231" s="121"/>
      <c r="G1231" s="102"/>
      <c r="H1231" s="102"/>
      <c r="I1231" s="102"/>
      <c r="J1231" s="102"/>
      <c r="K1231" s="102"/>
      <c r="L1231" s="102"/>
      <c r="M1231" s="102"/>
      <c r="N1231" s="102"/>
      <c r="O1231" s="72"/>
      <c r="P1231" s="78"/>
      <c r="Q1231" s="78"/>
    </row>
    <row r="1232" spans="2:17" s="96" customFormat="1">
      <c r="B1232" s="76"/>
      <c r="C1232" s="121"/>
      <c r="D1232" s="121"/>
      <c r="E1232" s="105"/>
      <c r="F1232" s="121"/>
      <c r="G1232" s="102"/>
      <c r="H1232" s="102"/>
      <c r="I1232" s="102"/>
      <c r="J1232" s="102"/>
      <c r="K1232" s="102"/>
      <c r="L1232" s="102"/>
      <c r="M1232" s="102"/>
      <c r="N1232" s="102"/>
      <c r="O1232" s="72"/>
      <c r="P1232" s="78"/>
      <c r="Q1232" s="78"/>
    </row>
    <row r="1233" spans="2:17" s="96" customFormat="1">
      <c r="B1233" s="76"/>
      <c r="C1233" s="121"/>
      <c r="D1233" s="121"/>
      <c r="E1233" s="105"/>
      <c r="F1233" s="121"/>
      <c r="G1233" s="102"/>
      <c r="H1233" s="102"/>
      <c r="I1233" s="102"/>
      <c r="J1233" s="102"/>
      <c r="K1233" s="102"/>
      <c r="L1233" s="102"/>
      <c r="M1233" s="102"/>
      <c r="N1233" s="102"/>
      <c r="O1233" s="72"/>
      <c r="P1233" s="78"/>
      <c r="Q1233" s="78"/>
    </row>
    <row r="1234" spans="2:17" s="96" customFormat="1">
      <c r="B1234" s="76"/>
      <c r="C1234" s="121"/>
      <c r="D1234" s="121"/>
      <c r="E1234" s="105"/>
      <c r="F1234" s="121"/>
      <c r="G1234" s="102"/>
      <c r="H1234" s="102"/>
      <c r="I1234" s="102"/>
      <c r="J1234" s="102"/>
      <c r="K1234" s="102"/>
      <c r="L1234" s="102"/>
      <c r="M1234" s="102"/>
      <c r="N1234" s="102"/>
      <c r="O1234" s="72"/>
      <c r="P1234" s="78"/>
      <c r="Q1234" s="78"/>
    </row>
    <row r="1235" spans="2:17" s="96" customFormat="1">
      <c r="B1235" s="76"/>
      <c r="C1235" s="121"/>
      <c r="D1235" s="121"/>
      <c r="E1235" s="105"/>
      <c r="F1235" s="121"/>
      <c r="G1235" s="102"/>
      <c r="H1235" s="102"/>
      <c r="I1235" s="102"/>
      <c r="J1235" s="102"/>
      <c r="K1235" s="102"/>
      <c r="L1235" s="102"/>
      <c r="M1235" s="102"/>
      <c r="N1235" s="102"/>
      <c r="O1235" s="72"/>
      <c r="P1235" s="78"/>
      <c r="Q1235" s="78"/>
    </row>
    <row r="1236" spans="2:17" s="96" customFormat="1">
      <c r="B1236" s="76"/>
      <c r="C1236" s="121"/>
      <c r="D1236" s="121"/>
      <c r="E1236" s="105"/>
      <c r="F1236" s="121"/>
      <c r="G1236" s="102"/>
      <c r="H1236" s="102"/>
      <c r="I1236" s="102"/>
      <c r="J1236" s="102"/>
      <c r="K1236" s="102"/>
      <c r="L1236" s="102"/>
      <c r="M1236" s="102"/>
      <c r="N1236" s="102"/>
      <c r="O1236" s="72"/>
      <c r="P1236" s="78"/>
      <c r="Q1236" s="78"/>
    </row>
    <row r="1237" spans="2:17" s="96" customFormat="1">
      <c r="B1237" s="76"/>
      <c r="C1237" s="121"/>
      <c r="D1237" s="121"/>
      <c r="E1237" s="105"/>
      <c r="F1237" s="121"/>
      <c r="G1237" s="102"/>
      <c r="H1237" s="102"/>
      <c r="I1237" s="102"/>
      <c r="J1237" s="102"/>
      <c r="K1237" s="102"/>
      <c r="L1237" s="102"/>
      <c r="M1237" s="102"/>
      <c r="N1237" s="102"/>
      <c r="O1237" s="72"/>
      <c r="P1237" s="78"/>
      <c r="Q1237" s="78"/>
    </row>
    <row r="1238" spans="2:17" s="96" customFormat="1">
      <c r="B1238" s="76"/>
      <c r="C1238" s="121"/>
      <c r="D1238" s="121"/>
      <c r="E1238" s="105"/>
      <c r="F1238" s="121"/>
      <c r="G1238" s="102"/>
      <c r="H1238" s="102"/>
      <c r="I1238" s="102"/>
      <c r="J1238" s="102"/>
      <c r="K1238" s="102"/>
      <c r="L1238" s="102"/>
      <c r="M1238" s="102"/>
      <c r="N1238" s="102"/>
      <c r="O1238" s="72"/>
      <c r="P1238" s="78"/>
      <c r="Q1238" s="78"/>
    </row>
    <row r="1239" spans="2:17" s="96" customFormat="1">
      <c r="B1239" s="76"/>
      <c r="C1239" s="121"/>
      <c r="D1239" s="121"/>
      <c r="E1239" s="105"/>
      <c r="F1239" s="121"/>
      <c r="G1239" s="102"/>
      <c r="H1239" s="102"/>
      <c r="I1239" s="102"/>
      <c r="J1239" s="102"/>
      <c r="K1239" s="102"/>
      <c r="L1239" s="102"/>
      <c r="M1239" s="102"/>
      <c r="N1239" s="102"/>
      <c r="O1239" s="72"/>
      <c r="P1239" s="78"/>
      <c r="Q1239" s="78"/>
    </row>
    <row r="1240" spans="2:17" s="96" customFormat="1">
      <c r="B1240" s="76"/>
      <c r="C1240" s="121"/>
      <c r="D1240" s="121"/>
      <c r="E1240" s="105"/>
      <c r="F1240" s="121"/>
      <c r="G1240" s="102"/>
      <c r="H1240" s="102"/>
      <c r="I1240" s="102"/>
      <c r="J1240" s="102"/>
      <c r="K1240" s="102"/>
      <c r="L1240" s="102"/>
      <c r="M1240" s="102"/>
      <c r="N1240" s="102"/>
      <c r="O1240" s="72"/>
      <c r="P1240" s="78"/>
      <c r="Q1240" s="78"/>
    </row>
    <row r="1241" spans="2:17" s="96" customFormat="1">
      <c r="B1241" s="76"/>
      <c r="C1241" s="121"/>
      <c r="D1241" s="121"/>
      <c r="E1241" s="105"/>
      <c r="F1241" s="121"/>
      <c r="G1241" s="102"/>
      <c r="H1241" s="102"/>
      <c r="I1241" s="102"/>
      <c r="J1241" s="102"/>
      <c r="K1241" s="102"/>
      <c r="L1241" s="102"/>
      <c r="M1241" s="102"/>
      <c r="N1241" s="102"/>
      <c r="O1241" s="72"/>
      <c r="P1241" s="78"/>
      <c r="Q1241" s="78"/>
    </row>
    <row r="1242" spans="2:17" s="96" customFormat="1">
      <c r="B1242" s="76"/>
      <c r="C1242" s="121"/>
      <c r="D1242" s="121"/>
      <c r="E1242" s="105"/>
      <c r="F1242" s="121"/>
      <c r="G1242" s="102"/>
      <c r="H1242" s="102"/>
      <c r="I1242" s="102"/>
      <c r="J1242" s="102"/>
      <c r="K1242" s="102"/>
      <c r="L1242" s="102"/>
      <c r="M1242" s="102"/>
      <c r="N1242" s="102"/>
      <c r="O1242" s="72"/>
      <c r="P1242" s="78"/>
      <c r="Q1242" s="78"/>
    </row>
    <row r="1243" spans="2:17" s="96" customFormat="1">
      <c r="B1243" s="76"/>
      <c r="C1243" s="121"/>
      <c r="D1243" s="121"/>
      <c r="E1243" s="105"/>
      <c r="F1243" s="121"/>
      <c r="G1243" s="102"/>
      <c r="H1243" s="102"/>
      <c r="I1243" s="102"/>
      <c r="J1243" s="102"/>
      <c r="K1243" s="102"/>
      <c r="L1243" s="102"/>
      <c r="M1243" s="102"/>
      <c r="N1243" s="102"/>
      <c r="O1243" s="72"/>
      <c r="P1243" s="78"/>
      <c r="Q1243" s="78"/>
    </row>
    <row r="1244" spans="2:17" s="96" customFormat="1">
      <c r="B1244" s="76"/>
      <c r="C1244" s="121"/>
      <c r="D1244" s="121"/>
      <c r="E1244" s="105"/>
      <c r="F1244" s="121"/>
      <c r="G1244" s="102"/>
      <c r="H1244" s="102"/>
      <c r="I1244" s="102"/>
      <c r="J1244" s="102"/>
      <c r="K1244" s="102"/>
      <c r="L1244" s="102"/>
      <c r="M1244" s="102"/>
      <c r="N1244" s="102"/>
      <c r="O1244" s="72"/>
      <c r="P1244" s="78"/>
      <c r="Q1244" s="78"/>
    </row>
    <row r="1245" spans="2:17" s="96" customFormat="1">
      <c r="B1245" s="76"/>
      <c r="C1245" s="121"/>
      <c r="D1245" s="121"/>
      <c r="E1245" s="105"/>
      <c r="F1245" s="121"/>
      <c r="G1245" s="102"/>
      <c r="H1245" s="102"/>
      <c r="I1245" s="102"/>
      <c r="J1245" s="102"/>
      <c r="K1245" s="102"/>
      <c r="L1245" s="102"/>
      <c r="M1245" s="102"/>
      <c r="N1245" s="102"/>
      <c r="O1245" s="72"/>
      <c r="P1245" s="78"/>
      <c r="Q1245" s="78"/>
    </row>
    <row r="1246" spans="2:17" s="96" customFormat="1">
      <c r="B1246" s="76"/>
      <c r="C1246" s="121"/>
      <c r="D1246" s="121"/>
      <c r="E1246" s="105"/>
      <c r="F1246" s="121"/>
      <c r="G1246" s="102"/>
      <c r="H1246" s="102"/>
      <c r="I1246" s="102"/>
      <c r="J1246" s="102"/>
      <c r="K1246" s="102"/>
      <c r="L1246" s="102"/>
      <c r="M1246" s="102"/>
      <c r="N1246" s="102"/>
      <c r="O1246" s="72"/>
      <c r="P1246" s="78"/>
      <c r="Q1246" s="78"/>
    </row>
    <row r="1247" spans="2:17" s="96" customFormat="1">
      <c r="B1247" s="76"/>
      <c r="C1247" s="121"/>
      <c r="D1247" s="121"/>
      <c r="E1247" s="105"/>
      <c r="F1247" s="121"/>
      <c r="G1247" s="102"/>
      <c r="H1247" s="102"/>
      <c r="I1247" s="102"/>
      <c r="J1247" s="102"/>
      <c r="K1247" s="102"/>
      <c r="L1247" s="102"/>
      <c r="M1247" s="102"/>
      <c r="N1247" s="102"/>
      <c r="O1247" s="72"/>
      <c r="P1247" s="78"/>
      <c r="Q1247" s="78"/>
    </row>
    <row r="1248" spans="2:17" s="96" customFormat="1">
      <c r="B1248" s="76"/>
      <c r="C1248" s="121"/>
      <c r="D1248" s="121"/>
      <c r="E1248" s="105"/>
      <c r="F1248" s="121"/>
      <c r="G1248" s="102"/>
      <c r="H1248" s="102"/>
      <c r="I1248" s="102"/>
      <c r="J1248" s="102"/>
      <c r="K1248" s="102"/>
      <c r="L1248" s="102"/>
      <c r="M1248" s="102"/>
      <c r="N1248" s="102"/>
      <c r="O1248" s="72"/>
      <c r="P1248" s="78"/>
      <c r="Q1248" s="78"/>
    </row>
    <row r="1249" spans="2:17" s="96" customFormat="1">
      <c r="B1249" s="76"/>
      <c r="C1249" s="121"/>
      <c r="D1249" s="121"/>
      <c r="E1249" s="105"/>
      <c r="F1249" s="121"/>
      <c r="G1249" s="102"/>
      <c r="H1249" s="102"/>
      <c r="I1249" s="102"/>
      <c r="J1249" s="102"/>
      <c r="K1249" s="102"/>
      <c r="L1249" s="102"/>
      <c r="M1249" s="102"/>
      <c r="N1249" s="102"/>
      <c r="O1249" s="72"/>
      <c r="P1249" s="78"/>
      <c r="Q1249" s="78"/>
    </row>
    <row r="1250" spans="2:17" s="96" customFormat="1">
      <c r="B1250" s="76"/>
      <c r="C1250" s="121"/>
      <c r="D1250" s="121"/>
      <c r="E1250" s="105"/>
      <c r="F1250" s="121"/>
      <c r="G1250" s="102"/>
      <c r="H1250" s="102"/>
      <c r="I1250" s="102"/>
      <c r="J1250" s="102"/>
      <c r="K1250" s="102"/>
      <c r="L1250" s="102"/>
      <c r="M1250" s="102"/>
      <c r="N1250" s="102"/>
      <c r="O1250" s="72"/>
      <c r="P1250" s="78"/>
      <c r="Q1250" s="78"/>
    </row>
    <row r="1251" spans="2:17" s="96" customFormat="1">
      <c r="B1251" s="76"/>
      <c r="C1251" s="121"/>
      <c r="D1251" s="121"/>
      <c r="E1251" s="105"/>
      <c r="F1251" s="121"/>
      <c r="G1251" s="102"/>
      <c r="H1251" s="102"/>
      <c r="I1251" s="102"/>
      <c r="J1251" s="102"/>
      <c r="K1251" s="102"/>
      <c r="L1251" s="102"/>
      <c r="M1251" s="102"/>
      <c r="N1251" s="102"/>
      <c r="O1251" s="72"/>
      <c r="P1251" s="78"/>
      <c r="Q1251" s="78"/>
    </row>
    <row r="1252" spans="2:17" s="96" customFormat="1">
      <c r="B1252" s="76"/>
      <c r="C1252" s="121"/>
      <c r="D1252" s="121"/>
      <c r="E1252" s="105"/>
      <c r="F1252" s="121"/>
      <c r="G1252" s="102"/>
      <c r="H1252" s="102"/>
      <c r="I1252" s="102"/>
      <c r="J1252" s="102"/>
      <c r="K1252" s="102"/>
      <c r="L1252" s="102"/>
      <c r="M1252" s="102"/>
      <c r="N1252" s="102"/>
      <c r="O1252" s="72"/>
      <c r="P1252" s="78"/>
      <c r="Q1252" s="78"/>
    </row>
    <row r="1253" spans="2:17" s="96" customFormat="1">
      <c r="B1253" s="76"/>
      <c r="C1253" s="121"/>
      <c r="D1253" s="121"/>
      <c r="E1253" s="105"/>
      <c r="F1253" s="121"/>
      <c r="G1253" s="102"/>
      <c r="H1253" s="102"/>
      <c r="I1253" s="102"/>
      <c r="J1253" s="102"/>
      <c r="K1253" s="102"/>
      <c r="L1253" s="102"/>
      <c r="M1253" s="102"/>
      <c r="N1253" s="102"/>
      <c r="O1253" s="72"/>
      <c r="P1253" s="78"/>
      <c r="Q1253" s="78"/>
    </row>
    <row r="1254" spans="2:17" s="96" customFormat="1">
      <c r="B1254" s="76"/>
      <c r="C1254" s="121"/>
      <c r="D1254" s="121"/>
      <c r="E1254" s="105"/>
      <c r="F1254" s="121"/>
      <c r="G1254" s="102"/>
      <c r="H1254" s="102"/>
      <c r="I1254" s="102"/>
      <c r="J1254" s="102"/>
      <c r="K1254" s="102"/>
      <c r="L1254" s="102"/>
      <c r="M1254" s="102"/>
      <c r="N1254" s="102"/>
      <c r="O1254" s="72"/>
      <c r="P1254" s="78"/>
      <c r="Q1254" s="78"/>
    </row>
    <row r="1255" spans="2:17" s="96" customFormat="1">
      <c r="B1255" s="76"/>
      <c r="C1255" s="121"/>
      <c r="D1255" s="121"/>
      <c r="E1255" s="105"/>
      <c r="F1255" s="121"/>
      <c r="G1255" s="102"/>
      <c r="H1255" s="102"/>
      <c r="I1255" s="102"/>
      <c r="J1255" s="102"/>
      <c r="K1255" s="102"/>
      <c r="L1255" s="102"/>
      <c r="M1255" s="102"/>
      <c r="N1255" s="102"/>
      <c r="O1255" s="72"/>
      <c r="P1255" s="78"/>
      <c r="Q1255" s="78"/>
    </row>
    <row r="1256" spans="2:17" s="96" customFormat="1">
      <c r="B1256" s="76"/>
      <c r="C1256" s="121"/>
      <c r="D1256" s="121"/>
      <c r="E1256" s="105"/>
      <c r="F1256" s="121"/>
      <c r="G1256" s="102"/>
      <c r="H1256" s="102"/>
      <c r="I1256" s="102"/>
      <c r="J1256" s="102"/>
      <c r="K1256" s="102"/>
      <c r="L1256" s="102"/>
      <c r="M1256" s="102"/>
      <c r="N1256" s="102"/>
      <c r="O1256" s="72"/>
      <c r="P1256" s="78"/>
      <c r="Q1256" s="78"/>
    </row>
    <row r="1257" spans="2:17" s="96" customFormat="1">
      <c r="B1257" s="76"/>
      <c r="C1257" s="121"/>
      <c r="D1257" s="121"/>
      <c r="E1257" s="105"/>
      <c r="F1257" s="121"/>
      <c r="G1257" s="102"/>
      <c r="H1257" s="102"/>
      <c r="I1257" s="102"/>
      <c r="J1257" s="102"/>
      <c r="K1257" s="102"/>
      <c r="L1257" s="102"/>
      <c r="M1257" s="102"/>
      <c r="N1257" s="102"/>
      <c r="O1257" s="72"/>
      <c r="P1257" s="78"/>
      <c r="Q1257" s="78"/>
    </row>
    <row r="1258" spans="2:17" s="96" customFormat="1">
      <c r="B1258" s="76"/>
      <c r="C1258" s="121"/>
      <c r="D1258" s="121"/>
      <c r="E1258" s="105"/>
      <c r="F1258" s="121"/>
      <c r="G1258" s="102"/>
      <c r="H1258" s="102"/>
      <c r="I1258" s="102"/>
      <c r="J1258" s="102"/>
      <c r="K1258" s="102"/>
      <c r="L1258" s="102"/>
      <c r="M1258" s="102"/>
      <c r="N1258" s="102"/>
      <c r="O1258" s="72"/>
      <c r="P1258" s="78"/>
      <c r="Q1258" s="78"/>
    </row>
    <row r="1259" spans="2:17" s="96" customFormat="1">
      <c r="B1259" s="76"/>
      <c r="C1259" s="121"/>
      <c r="D1259" s="121"/>
      <c r="E1259" s="105"/>
      <c r="F1259" s="121"/>
      <c r="G1259" s="102"/>
      <c r="H1259" s="102"/>
      <c r="I1259" s="102"/>
      <c r="J1259" s="102"/>
      <c r="K1259" s="102"/>
      <c r="L1259" s="102"/>
      <c r="M1259" s="102"/>
      <c r="N1259" s="102"/>
      <c r="O1259" s="72"/>
      <c r="P1259" s="78"/>
      <c r="Q1259" s="78"/>
    </row>
    <row r="1260" spans="2:17" s="96" customFormat="1">
      <c r="B1260" s="76"/>
      <c r="C1260" s="121"/>
      <c r="D1260" s="121"/>
      <c r="E1260" s="105"/>
      <c r="F1260" s="121"/>
      <c r="G1260" s="102"/>
      <c r="H1260" s="102"/>
      <c r="I1260" s="102"/>
      <c r="J1260" s="102"/>
      <c r="K1260" s="102"/>
      <c r="L1260" s="102"/>
      <c r="M1260" s="102"/>
      <c r="N1260" s="102"/>
      <c r="O1260" s="72"/>
      <c r="P1260" s="78"/>
      <c r="Q1260" s="78"/>
    </row>
    <row r="1261" spans="2:17" s="96" customFormat="1">
      <c r="B1261" s="76"/>
      <c r="C1261" s="121"/>
      <c r="D1261" s="121"/>
      <c r="E1261" s="105"/>
      <c r="F1261" s="121"/>
      <c r="G1261" s="102"/>
      <c r="H1261" s="102"/>
      <c r="I1261" s="102"/>
      <c r="J1261" s="102"/>
      <c r="K1261" s="102"/>
      <c r="L1261" s="102"/>
      <c r="M1261" s="102"/>
      <c r="N1261" s="102"/>
      <c r="O1261" s="72"/>
      <c r="P1261" s="78"/>
      <c r="Q1261" s="78"/>
    </row>
    <row r="1262" spans="2:17" s="96" customFormat="1">
      <c r="B1262" s="76"/>
      <c r="C1262" s="121"/>
      <c r="D1262" s="121"/>
      <c r="E1262" s="105"/>
      <c r="F1262" s="121"/>
      <c r="G1262" s="102"/>
      <c r="H1262" s="102"/>
      <c r="I1262" s="102"/>
      <c r="J1262" s="102"/>
      <c r="K1262" s="102"/>
      <c r="L1262" s="102"/>
      <c r="M1262" s="102"/>
      <c r="N1262" s="102"/>
      <c r="O1262" s="72"/>
      <c r="P1262" s="78"/>
      <c r="Q1262" s="78"/>
    </row>
    <row r="1263" spans="2:17" s="96" customFormat="1">
      <c r="B1263" s="76"/>
      <c r="C1263" s="121"/>
      <c r="D1263" s="121"/>
      <c r="E1263" s="105"/>
      <c r="F1263" s="121"/>
      <c r="G1263" s="102"/>
      <c r="H1263" s="102"/>
      <c r="I1263" s="102"/>
      <c r="J1263" s="102"/>
      <c r="K1263" s="102"/>
      <c r="L1263" s="102"/>
      <c r="M1263" s="102"/>
      <c r="N1263" s="102"/>
      <c r="O1263" s="72"/>
      <c r="P1263" s="78"/>
      <c r="Q1263" s="78"/>
    </row>
    <row r="1264" spans="2:17" s="96" customFormat="1">
      <c r="B1264" s="76"/>
      <c r="C1264" s="121"/>
      <c r="D1264" s="121"/>
      <c r="E1264" s="105"/>
      <c r="F1264" s="121"/>
      <c r="G1264" s="102"/>
      <c r="H1264" s="102"/>
      <c r="I1264" s="102"/>
      <c r="J1264" s="102"/>
      <c r="K1264" s="102"/>
      <c r="L1264" s="102"/>
      <c r="M1264" s="102"/>
      <c r="N1264" s="102"/>
      <c r="O1264" s="72"/>
      <c r="P1264" s="78"/>
      <c r="Q1264" s="78"/>
    </row>
    <row r="1265" spans="2:17" s="96" customFormat="1">
      <c r="B1265" s="76"/>
      <c r="C1265" s="121"/>
      <c r="D1265" s="121"/>
      <c r="E1265" s="105"/>
      <c r="F1265" s="121"/>
      <c r="G1265" s="102"/>
      <c r="H1265" s="102"/>
      <c r="I1265" s="102"/>
      <c r="J1265" s="102"/>
      <c r="K1265" s="102"/>
      <c r="L1265" s="102"/>
      <c r="M1265" s="102"/>
      <c r="N1265" s="102"/>
      <c r="O1265" s="72"/>
      <c r="P1265" s="78"/>
      <c r="Q1265" s="78"/>
    </row>
    <row r="1266" spans="2:17" s="96" customFormat="1">
      <c r="B1266" s="76"/>
      <c r="C1266" s="121"/>
      <c r="D1266" s="121"/>
      <c r="E1266" s="105"/>
      <c r="F1266" s="121"/>
      <c r="G1266" s="102"/>
      <c r="H1266" s="102"/>
      <c r="I1266" s="102"/>
      <c r="J1266" s="102"/>
      <c r="K1266" s="102"/>
      <c r="L1266" s="102"/>
      <c r="M1266" s="102"/>
      <c r="N1266" s="102"/>
      <c r="O1266" s="72"/>
      <c r="P1266" s="78"/>
      <c r="Q1266" s="78"/>
    </row>
    <row r="1267" spans="2:17" s="96" customFormat="1">
      <c r="B1267" s="76"/>
      <c r="C1267" s="121"/>
      <c r="D1267" s="121"/>
      <c r="E1267" s="105"/>
      <c r="F1267" s="121"/>
      <c r="G1267" s="102"/>
      <c r="H1267" s="102"/>
      <c r="I1267" s="102"/>
      <c r="J1267" s="102"/>
      <c r="K1267" s="102"/>
      <c r="L1267" s="102"/>
      <c r="M1267" s="102"/>
      <c r="N1267" s="102"/>
      <c r="O1267" s="72"/>
      <c r="P1267" s="78"/>
      <c r="Q1267" s="78"/>
    </row>
    <row r="1268" spans="2:17" s="96" customFormat="1">
      <c r="B1268" s="76"/>
      <c r="C1268" s="121"/>
      <c r="D1268" s="121"/>
      <c r="E1268" s="105"/>
      <c r="F1268" s="121"/>
      <c r="G1268" s="102"/>
      <c r="H1268" s="102"/>
      <c r="I1268" s="102"/>
      <c r="J1268" s="102"/>
      <c r="K1268" s="102"/>
      <c r="L1268" s="102"/>
      <c r="M1268" s="102"/>
      <c r="N1268" s="102"/>
      <c r="O1268" s="72"/>
      <c r="P1268" s="78"/>
      <c r="Q1268" s="78"/>
    </row>
    <row r="1269" spans="2:17" s="96" customFormat="1">
      <c r="B1269" s="76"/>
      <c r="C1269" s="121"/>
      <c r="D1269" s="121"/>
      <c r="E1269" s="105"/>
      <c r="F1269" s="121"/>
      <c r="G1269" s="102"/>
      <c r="H1269" s="102"/>
      <c r="I1269" s="102"/>
      <c r="J1269" s="102"/>
      <c r="K1269" s="102"/>
      <c r="L1269" s="102"/>
      <c r="M1269" s="102"/>
      <c r="N1269" s="102"/>
      <c r="O1269" s="72"/>
      <c r="P1269" s="78"/>
      <c r="Q1269" s="78"/>
    </row>
    <row r="1270" spans="2:17" s="96" customFormat="1">
      <c r="B1270" s="76"/>
      <c r="C1270" s="121"/>
      <c r="D1270" s="121"/>
      <c r="E1270" s="105"/>
      <c r="F1270" s="121"/>
      <c r="G1270" s="102"/>
      <c r="H1270" s="102"/>
      <c r="I1270" s="102"/>
      <c r="J1270" s="102"/>
      <c r="K1270" s="102"/>
      <c r="L1270" s="102"/>
      <c r="M1270" s="102"/>
      <c r="N1270" s="102"/>
      <c r="O1270" s="72"/>
      <c r="P1270" s="78"/>
      <c r="Q1270" s="78"/>
    </row>
    <row r="1271" spans="2:17" s="96" customFormat="1">
      <c r="B1271" s="76"/>
      <c r="C1271" s="121"/>
      <c r="D1271" s="121"/>
      <c r="E1271" s="105"/>
      <c r="F1271" s="121"/>
      <c r="G1271" s="102"/>
      <c r="H1271" s="102"/>
      <c r="I1271" s="102"/>
      <c r="J1271" s="102"/>
      <c r="K1271" s="102"/>
      <c r="L1271" s="102"/>
      <c r="M1271" s="102"/>
      <c r="N1271" s="102"/>
      <c r="O1271" s="72"/>
      <c r="P1271" s="78"/>
      <c r="Q1271" s="78"/>
    </row>
    <row r="1272" spans="2:17" s="96" customFormat="1">
      <c r="B1272" s="76"/>
      <c r="C1272" s="121"/>
      <c r="D1272" s="121"/>
      <c r="E1272" s="105"/>
      <c r="F1272" s="121"/>
      <c r="G1272" s="102"/>
      <c r="H1272" s="102"/>
      <c r="I1272" s="102"/>
      <c r="J1272" s="102"/>
      <c r="K1272" s="102"/>
      <c r="L1272" s="102"/>
      <c r="M1272" s="102"/>
      <c r="N1272" s="102"/>
      <c r="O1272" s="72"/>
      <c r="P1272" s="78"/>
      <c r="Q1272" s="78"/>
    </row>
    <row r="1273" spans="2:17" s="96" customFormat="1">
      <c r="B1273" s="76"/>
      <c r="C1273" s="121"/>
      <c r="D1273" s="121"/>
      <c r="E1273" s="105"/>
      <c r="F1273" s="121"/>
      <c r="G1273" s="102"/>
      <c r="H1273" s="102"/>
      <c r="I1273" s="102"/>
      <c r="J1273" s="102"/>
      <c r="K1273" s="102"/>
      <c r="L1273" s="102"/>
      <c r="M1273" s="102"/>
      <c r="N1273" s="102"/>
      <c r="O1273" s="72"/>
      <c r="P1273" s="78"/>
      <c r="Q1273" s="78"/>
    </row>
    <row r="1274" spans="2:17" s="96" customFormat="1">
      <c r="B1274" s="76"/>
      <c r="C1274" s="121"/>
      <c r="D1274" s="121"/>
      <c r="E1274" s="105"/>
      <c r="F1274" s="121"/>
      <c r="G1274" s="102"/>
      <c r="H1274" s="102"/>
      <c r="I1274" s="102"/>
      <c r="J1274" s="102"/>
      <c r="K1274" s="102"/>
      <c r="L1274" s="102"/>
      <c r="M1274" s="102"/>
      <c r="N1274" s="102"/>
      <c r="O1274" s="72"/>
      <c r="P1274" s="78"/>
      <c r="Q1274" s="78"/>
    </row>
    <row r="1275" spans="2:17" s="96" customFormat="1">
      <c r="B1275" s="76"/>
      <c r="C1275" s="121"/>
      <c r="D1275" s="121"/>
      <c r="E1275" s="105"/>
      <c r="F1275" s="121"/>
      <c r="G1275" s="102"/>
      <c r="H1275" s="102"/>
      <c r="I1275" s="102"/>
      <c r="J1275" s="102"/>
      <c r="K1275" s="102"/>
      <c r="L1275" s="102"/>
      <c r="M1275" s="102"/>
      <c r="N1275" s="102"/>
      <c r="O1275" s="72"/>
      <c r="P1275" s="78"/>
      <c r="Q1275" s="78"/>
    </row>
    <row r="1276" spans="2:17" s="96" customFormat="1">
      <c r="B1276" s="76"/>
      <c r="C1276" s="121"/>
      <c r="D1276" s="121"/>
      <c r="E1276" s="105"/>
      <c r="F1276" s="121"/>
      <c r="G1276" s="102"/>
      <c r="H1276" s="102"/>
      <c r="I1276" s="102"/>
      <c r="J1276" s="102"/>
      <c r="K1276" s="102"/>
      <c r="L1276" s="102"/>
      <c r="M1276" s="102"/>
      <c r="N1276" s="102"/>
      <c r="O1276" s="72"/>
      <c r="P1276" s="78"/>
      <c r="Q1276" s="78"/>
    </row>
    <row r="1277" spans="2:17" s="96" customFormat="1">
      <c r="B1277" s="76"/>
      <c r="C1277" s="121"/>
      <c r="D1277" s="121"/>
      <c r="E1277" s="105"/>
      <c r="F1277" s="121"/>
      <c r="G1277" s="102"/>
      <c r="H1277" s="102"/>
      <c r="I1277" s="102"/>
      <c r="J1277" s="102"/>
      <c r="K1277" s="102"/>
      <c r="L1277" s="102"/>
      <c r="M1277" s="102"/>
      <c r="N1277" s="102"/>
      <c r="O1277" s="72"/>
      <c r="P1277" s="78"/>
      <c r="Q1277" s="78"/>
    </row>
    <row r="1278" spans="2:17" s="96" customFormat="1">
      <c r="B1278" s="76"/>
      <c r="C1278" s="121"/>
      <c r="D1278" s="121"/>
      <c r="E1278" s="105"/>
      <c r="F1278" s="121"/>
      <c r="G1278" s="102"/>
      <c r="H1278" s="102"/>
      <c r="I1278" s="102"/>
      <c r="J1278" s="102"/>
      <c r="K1278" s="102"/>
      <c r="L1278" s="102"/>
      <c r="M1278" s="102"/>
      <c r="N1278" s="102"/>
      <c r="O1278" s="72"/>
      <c r="P1278" s="78"/>
      <c r="Q1278" s="78"/>
    </row>
    <row r="1279" spans="2:17" s="96" customFormat="1">
      <c r="B1279" s="76"/>
      <c r="C1279" s="121"/>
      <c r="D1279" s="121"/>
      <c r="E1279" s="105"/>
      <c r="F1279" s="121"/>
      <c r="G1279" s="102"/>
      <c r="H1279" s="102"/>
      <c r="I1279" s="102"/>
      <c r="J1279" s="102"/>
      <c r="K1279" s="102"/>
      <c r="L1279" s="102"/>
      <c r="M1279" s="102"/>
      <c r="N1279" s="102"/>
      <c r="O1279" s="72"/>
      <c r="P1279" s="78"/>
      <c r="Q1279" s="78"/>
    </row>
    <row r="1280" spans="2:17" s="96" customFormat="1">
      <c r="B1280" s="76"/>
      <c r="C1280" s="121"/>
      <c r="D1280" s="121"/>
      <c r="E1280" s="105"/>
      <c r="F1280" s="121"/>
      <c r="G1280" s="102"/>
      <c r="H1280" s="102"/>
      <c r="I1280" s="102"/>
      <c r="J1280" s="102"/>
      <c r="K1280" s="102"/>
      <c r="L1280" s="102"/>
      <c r="M1280" s="102"/>
      <c r="N1280" s="102"/>
      <c r="O1280" s="72"/>
      <c r="P1280" s="78"/>
      <c r="Q1280" s="78"/>
    </row>
    <row r="1281" spans="2:17" s="96" customFormat="1">
      <c r="B1281" s="76"/>
      <c r="C1281" s="121"/>
      <c r="D1281" s="121"/>
      <c r="E1281" s="105"/>
      <c r="F1281" s="121"/>
      <c r="G1281" s="102"/>
      <c r="H1281" s="102"/>
      <c r="I1281" s="102"/>
      <c r="J1281" s="102"/>
      <c r="K1281" s="102"/>
      <c r="L1281" s="102"/>
      <c r="M1281" s="102"/>
      <c r="N1281" s="102"/>
      <c r="O1281" s="72"/>
      <c r="P1281" s="78"/>
      <c r="Q1281" s="78"/>
    </row>
    <row r="1282" spans="2:17" s="96" customFormat="1">
      <c r="B1282" s="76"/>
      <c r="C1282" s="121"/>
      <c r="D1282" s="121"/>
      <c r="E1282" s="105"/>
      <c r="F1282" s="121"/>
      <c r="G1282" s="102"/>
      <c r="H1282" s="102"/>
      <c r="I1282" s="102"/>
      <c r="J1282" s="102"/>
      <c r="K1282" s="102"/>
      <c r="L1282" s="102"/>
      <c r="M1282" s="102"/>
      <c r="N1282" s="102"/>
      <c r="O1282" s="72"/>
      <c r="P1282" s="78"/>
      <c r="Q1282" s="78"/>
    </row>
    <row r="1283" spans="2:17" s="96" customFormat="1">
      <c r="B1283" s="76"/>
      <c r="C1283" s="121"/>
      <c r="D1283" s="121"/>
      <c r="E1283" s="105"/>
      <c r="F1283" s="121"/>
      <c r="G1283" s="102"/>
      <c r="H1283" s="102"/>
      <c r="I1283" s="102"/>
      <c r="J1283" s="102"/>
      <c r="K1283" s="102"/>
      <c r="L1283" s="102"/>
      <c r="M1283" s="102"/>
      <c r="N1283" s="102"/>
      <c r="O1283" s="72"/>
      <c r="P1283" s="78"/>
      <c r="Q1283" s="78"/>
    </row>
    <row r="1284" spans="2:17" s="96" customFormat="1">
      <c r="B1284" s="76"/>
      <c r="C1284" s="121"/>
      <c r="D1284" s="121"/>
      <c r="E1284" s="105"/>
      <c r="F1284" s="121"/>
      <c r="G1284" s="102"/>
      <c r="H1284" s="102"/>
      <c r="I1284" s="102"/>
      <c r="J1284" s="102"/>
      <c r="K1284" s="102"/>
      <c r="L1284" s="102"/>
      <c r="M1284" s="102"/>
      <c r="N1284" s="102"/>
      <c r="O1284" s="72"/>
      <c r="P1284" s="78"/>
      <c r="Q1284" s="78"/>
    </row>
    <row r="1285" spans="2:17" s="96" customFormat="1">
      <c r="B1285" s="76"/>
      <c r="C1285" s="121"/>
      <c r="D1285" s="121"/>
      <c r="E1285" s="105"/>
      <c r="F1285" s="121"/>
      <c r="G1285" s="102"/>
      <c r="H1285" s="102"/>
      <c r="I1285" s="102"/>
      <c r="J1285" s="102"/>
      <c r="K1285" s="102"/>
      <c r="L1285" s="102"/>
      <c r="M1285" s="102"/>
      <c r="N1285" s="102"/>
      <c r="O1285" s="72"/>
      <c r="P1285" s="78"/>
      <c r="Q1285" s="78"/>
    </row>
    <row r="1286" spans="2:17" s="96" customFormat="1">
      <c r="B1286" s="76"/>
      <c r="C1286" s="121"/>
      <c r="D1286" s="121"/>
      <c r="E1286" s="105"/>
      <c r="F1286" s="121"/>
      <c r="G1286" s="102"/>
      <c r="H1286" s="102"/>
      <c r="I1286" s="102"/>
      <c r="J1286" s="102"/>
      <c r="K1286" s="102"/>
      <c r="L1286" s="102"/>
      <c r="M1286" s="102"/>
      <c r="N1286" s="102"/>
      <c r="O1286" s="72"/>
      <c r="P1286" s="78"/>
      <c r="Q1286" s="78"/>
    </row>
    <row r="1287" spans="2:17" s="96" customFormat="1">
      <c r="B1287" s="76"/>
      <c r="C1287" s="121"/>
      <c r="D1287" s="121"/>
      <c r="E1287" s="105"/>
      <c r="F1287" s="121"/>
      <c r="G1287" s="102"/>
      <c r="H1287" s="102"/>
      <c r="I1287" s="102"/>
      <c r="J1287" s="102"/>
      <c r="K1287" s="102"/>
      <c r="L1287" s="102"/>
      <c r="M1287" s="102"/>
      <c r="N1287" s="102"/>
      <c r="O1287" s="72"/>
      <c r="P1287" s="78"/>
      <c r="Q1287" s="78"/>
    </row>
    <row r="1288" spans="2:17" s="96" customFormat="1">
      <c r="B1288" s="76"/>
      <c r="C1288" s="121"/>
      <c r="D1288" s="121"/>
      <c r="E1288" s="105"/>
      <c r="F1288" s="121"/>
      <c r="G1288" s="102"/>
      <c r="H1288" s="102"/>
      <c r="I1288" s="102"/>
      <c r="J1288" s="102"/>
      <c r="K1288" s="102"/>
      <c r="L1288" s="102"/>
      <c r="M1288" s="102"/>
      <c r="N1288" s="102"/>
      <c r="O1288" s="72"/>
      <c r="P1288" s="78"/>
      <c r="Q1288" s="78"/>
    </row>
    <row r="1289" spans="2:17" s="96" customFormat="1">
      <c r="B1289" s="76"/>
      <c r="C1289" s="121"/>
      <c r="D1289" s="121"/>
      <c r="E1289" s="105"/>
      <c r="F1289" s="121"/>
      <c r="G1289" s="102"/>
      <c r="H1289" s="102"/>
      <c r="I1289" s="102"/>
      <c r="J1289" s="102"/>
      <c r="K1289" s="102"/>
      <c r="L1289" s="102"/>
      <c r="M1289" s="102"/>
      <c r="N1289" s="102"/>
      <c r="O1289" s="72"/>
      <c r="P1289" s="78"/>
      <c r="Q1289" s="78"/>
    </row>
    <row r="1290" spans="2:17" s="96" customFormat="1">
      <c r="B1290" s="76"/>
      <c r="C1290" s="121"/>
      <c r="D1290" s="121"/>
      <c r="E1290" s="105"/>
      <c r="F1290" s="121"/>
      <c r="G1290" s="102"/>
      <c r="H1290" s="102"/>
      <c r="I1290" s="102"/>
      <c r="J1290" s="102"/>
      <c r="K1290" s="102"/>
      <c r="L1290" s="102"/>
      <c r="M1290" s="102"/>
      <c r="N1290" s="102"/>
      <c r="O1290" s="72"/>
      <c r="P1290" s="78"/>
      <c r="Q1290" s="78"/>
    </row>
    <row r="1291" spans="2:17" s="96" customFormat="1">
      <c r="B1291" s="76"/>
      <c r="C1291" s="121"/>
      <c r="D1291" s="121"/>
      <c r="E1291" s="105"/>
      <c r="F1291" s="121"/>
      <c r="G1291" s="102"/>
      <c r="H1291" s="102"/>
      <c r="I1291" s="102"/>
      <c r="J1291" s="102"/>
      <c r="K1291" s="102"/>
      <c r="L1291" s="102"/>
      <c r="M1291" s="102"/>
      <c r="N1291" s="102"/>
      <c r="O1291" s="72"/>
      <c r="P1291" s="78"/>
      <c r="Q1291" s="78"/>
    </row>
    <row r="1292" spans="2:17" s="96" customFormat="1">
      <c r="B1292" s="76"/>
      <c r="C1292" s="121"/>
      <c r="D1292" s="121"/>
      <c r="E1292" s="105"/>
      <c r="F1292" s="121"/>
      <c r="G1292" s="102"/>
      <c r="H1292" s="102"/>
      <c r="I1292" s="102"/>
      <c r="J1292" s="102"/>
      <c r="K1292" s="102"/>
      <c r="L1292" s="102"/>
      <c r="M1292" s="102"/>
      <c r="N1292" s="102"/>
      <c r="O1292" s="72"/>
      <c r="P1292" s="78"/>
      <c r="Q1292" s="78"/>
    </row>
    <row r="1293" spans="2:17" s="96" customFormat="1">
      <c r="B1293" s="76"/>
      <c r="C1293" s="121"/>
      <c r="D1293" s="121"/>
      <c r="E1293" s="105"/>
      <c r="F1293" s="121"/>
      <c r="G1293" s="102"/>
      <c r="H1293" s="102"/>
      <c r="I1293" s="102"/>
      <c r="J1293" s="102"/>
      <c r="K1293" s="102"/>
      <c r="L1293" s="102"/>
      <c r="M1293" s="102"/>
      <c r="N1293" s="102"/>
      <c r="O1293" s="72"/>
      <c r="P1293" s="78"/>
      <c r="Q1293" s="78"/>
    </row>
    <row r="1294" spans="2:17" s="96" customFormat="1">
      <c r="B1294" s="76"/>
      <c r="C1294" s="121"/>
      <c r="D1294" s="121"/>
      <c r="E1294" s="105"/>
      <c r="F1294" s="121"/>
      <c r="G1294" s="102"/>
      <c r="H1294" s="102"/>
      <c r="I1294" s="102"/>
      <c r="J1294" s="102"/>
      <c r="K1294" s="102"/>
      <c r="L1294" s="102"/>
      <c r="M1294" s="102"/>
      <c r="N1294" s="102"/>
      <c r="O1294" s="72"/>
      <c r="P1294" s="78"/>
      <c r="Q1294" s="78"/>
    </row>
    <row r="1295" spans="2:17" s="96" customFormat="1">
      <c r="B1295" s="76"/>
      <c r="C1295" s="121"/>
      <c r="D1295" s="121"/>
      <c r="E1295" s="105"/>
      <c r="F1295" s="121"/>
      <c r="G1295" s="102"/>
      <c r="H1295" s="102"/>
      <c r="I1295" s="102"/>
      <c r="J1295" s="102"/>
      <c r="K1295" s="102"/>
      <c r="L1295" s="102"/>
      <c r="M1295" s="102"/>
      <c r="N1295" s="102"/>
      <c r="O1295" s="72"/>
      <c r="P1295" s="78"/>
      <c r="Q1295" s="78"/>
    </row>
    <row r="1296" spans="2:17" s="96" customFormat="1">
      <c r="B1296" s="76"/>
      <c r="C1296" s="121"/>
      <c r="D1296" s="121"/>
      <c r="E1296" s="105"/>
      <c r="F1296" s="121"/>
      <c r="G1296" s="102"/>
      <c r="H1296" s="102"/>
      <c r="I1296" s="102"/>
      <c r="J1296" s="102"/>
      <c r="K1296" s="102"/>
      <c r="L1296" s="102"/>
      <c r="M1296" s="102"/>
      <c r="N1296" s="102"/>
      <c r="O1296" s="72"/>
      <c r="P1296" s="78"/>
      <c r="Q1296" s="78"/>
    </row>
    <row r="1297" spans="2:17" s="96" customFormat="1">
      <c r="B1297" s="76"/>
      <c r="C1297" s="121"/>
      <c r="D1297" s="121"/>
      <c r="E1297" s="105"/>
      <c r="F1297" s="121"/>
      <c r="G1297" s="102"/>
      <c r="H1297" s="102"/>
      <c r="I1297" s="102"/>
      <c r="J1297" s="102"/>
      <c r="K1297" s="102"/>
      <c r="L1297" s="102"/>
      <c r="M1297" s="102"/>
      <c r="N1297" s="102"/>
      <c r="O1297" s="72"/>
      <c r="P1297" s="78"/>
      <c r="Q1297" s="78"/>
    </row>
    <row r="1298" spans="2:17" s="96" customFormat="1">
      <c r="B1298" s="76"/>
      <c r="C1298" s="121"/>
      <c r="D1298" s="121"/>
      <c r="E1298" s="105"/>
      <c r="F1298" s="121"/>
      <c r="G1298" s="102"/>
      <c r="H1298" s="102"/>
      <c r="I1298" s="102"/>
      <c r="J1298" s="102"/>
      <c r="K1298" s="102"/>
      <c r="L1298" s="102"/>
      <c r="M1298" s="102"/>
      <c r="N1298" s="102"/>
      <c r="O1298" s="72"/>
      <c r="P1298" s="78"/>
      <c r="Q1298" s="78"/>
    </row>
    <row r="1299" spans="2:17" s="96" customFormat="1">
      <c r="B1299" s="76"/>
      <c r="C1299" s="121"/>
      <c r="D1299" s="121"/>
      <c r="E1299" s="105"/>
      <c r="F1299" s="121"/>
      <c r="G1299" s="102"/>
      <c r="H1299" s="102"/>
      <c r="I1299" s="102"/>
      <c r="J1299" s="102"/>
      <c r="K1299" s="102"/>
      <c r="L1299" s="102"/>
      <c r="M1299" s="102"/>
      <c r="N1299" s="102"/>
      <c r="O1299" s="72"/>
      <c r="P1299" s="78"/>
      <c r="Q1299" s="78"/>
    </row>
    <row r="1300" spans="2:17" s="96" customFormat="1">
      <c r="B1300" s="76"/>
      <c r="C1300" s="121"/>
      <c r="D1300" s="121"/>
      <c r="E1300" s="105"/>
      <c r="F1300" s="121"/>
      <c r="G1300" s="102"/>
      <c r="H1300" s="102"/>
      <c r="I1300" s="102"/>
      <c r="J1300" s="102"/>
      <c r="K1300" s="102"/>
      <c r="L1300" s="102"/>
      <c r="M1300" s="102"/>
      <c r="N1300" s="102"/>
      <c r="O1300" s="72"/>
      <c r="P1300" s="78"/>
      <c r="Q1300" s="78"/>
    </row>
    <row r="1301" spans="2:17" s="96" customFormat="1">
      <c r="B1301" s="76"/>
      <c r="C1301" s="121"/>
      <c r="D1301" s="121"/>
      <c r="E1301" s="105"/>
      <c r="F1301" s="121"/>
      <c r="G1301" s="102"/>
      <c r="H1301" s="102"/>
      <c r="I1301" s="102"/>
      <c r="J1301" s="102"/>
      <c r="K1301" s="102"/>
      <c r="L1301" s="102"/>
      <c r="M1301" s="102"/>
      <c r="N1301" s="102"/>
      <c r="O1301" s="72"/>
      <c r="P1301" s="78"/>
      <c r="Q1301" s="78"/>
    </row>
    <row r="1302" spans="2:17" s="96" customFormat="1">
      <c r="B1302" s="76"/>
      <c r="C1302" s="121"/>
      <c r="D1302" s="121"/>
      <c r="E1302" s="105"/>
      <c r="F1302" s="121"/>
      <c r="G1302" s="102"/>
      <c r="H1302" s="102"/>
      <c r="I1302" s="102"/>
      <c r="J1302" s="102"/>
      <c r="K1302" s="102"/>
      <c r="L1302" s="102"/>
      <c r="M1302" s="102"/>
      <c r="N1302" s="102"/>
      <c r="O1302" s="72"/>
      <c r="P1302" s="78"/>
      <c r="Q1302" s="78"/>
    </row>
    <row r="1303" spans="2:17" s="96" customFormat="1">
      <c r="B1303" s="76"/>
      <c r="C1303" s="121"/>
      <c r="D1303" s="121"/>
      <c r="E1303" s="105"/>
      <c r="F1303" s="121"/>
      <c r="G1303" s="102"/>
      <c r="H1303" s="102"/>
      <c r="I1303" s="102"/>
      <c r="J1303" s="102"/>
      <c r="K1303" s="102"/>
      <c r="L1303" s="102"/>
      <c r="M1303" s="102"/>
      <c r="N1303" s="102"/>
      <c r="O1303" s="72"/>
      <c r="P1303" s="78"/>
      <c r="Q1303" s="78"/>
    </row>
    <row r="1304" spans="2:17" s="96" customFormat="1">
      <c r="B1304" s="76"/>
      <c r="C1304" s="121"/>
      <c r="D1304" s="121"/>
      <c r="E1304" s="105"/>
      <c r="F1304" s="121"/>
      <c r="G1304" s="102"/>
      <c r="H1304" s="102"/>
      <c r="I1304" s="102"/>
      <c r="J1304" s="102"/>
      <c r="K1304" s="102"/>
      <c r="L1304" s="102"/>
      <c r="M1304" s="102"/>
      <c r="N1304" s="102"/>
      <c r="O1304" s="72"/>
      <c r="P1304" s="78"/>
      <c r="Q1304" s="78"/>
    </row>
    <row r="1305" spans="2:17" s="96" customFormat="1">
      <c r="B1305" s="76"/>
      <c r="C1305" s="121"/>
      <c r="D1305" s="121"/>
      <c r="E1305" s="105"/>
      <c r="F1305" s="121"/>
      <c r="G1305" s="102"/>
      <c r="H1305" s="102"/>
      <c r="I1305" s="102"/>
      <c r="J1305" s="102"/>
      <c r="K1305" s="102"/>
      <c r="L1305" s="102"/>
      <c r="M1305" s="102"/>
      <c r="N1305" s="102"/>
      <c r="O1305" s="72"/>
      <c r="P1305" s="78"/>
      <c r="Q1305" s="78"/>
    </row>
    <row r="1306" spans="2:17" s="96" customFormat="1">
      <c r="B1306" s="76"/>
      <c r="C1306" s="121"/>
      <c r="D1306" s="121"/>
      <c r="E1306" s="105"/>
      <c r="F1306" s="121"/>
      <c r="G1306" s="102"/>
      <c r="H1306" s="102"/>
      <c r="I1306" s="102"/>
      <c r="J1306" s="102"/>
      <c r="K1306" s="102"/>
      <c r="L1306" s="102"/>
      <c r="M1306" s="102"/>
      <c r="N1306" s="102"/>
      <c r="O1306" s="72"/>
      <c r="P1306" s="78"/>
      <c r="Q1306" s="78"/>
    </row>
    <row r="1307" spans="2:17" s="96" customFormat="1">
      <c r="B1307" s="76"/>
      <c r="C1307" s="121"/>
      <c r="D1307" s="121"/>
      <c r="E1307" s="105"/>
      <c r="F1307" s="121"/>
      <c r="G1307" s="102"/>
      <c r="H1307" s="102"/>
      <c r="I1307" s="102"/>
      <c r="J1307" s="102"/>
      <c r="K1307" s="102"/>
      <c r="L1307" s="102"/>
      <c r="M1307" s="102"/>
      <c r="N1307" s="102"/>
      <c r="O1307" s="72"/>
      <c r="P1307" s="78"/>
      <c r="Q1307" s="78"/>
    </row>
    <row r="1308" spans="2:17" s="96" customFormat="1">
      <c r="B1308" s="76"/>
      <c r="C1308" s="121"/>
      <c r="D1308" s="121"/>
      <c r="E1308" s="105"/>
      <c r="F1308" s="121"/>
      <c r="G1308" s="102"/>
      <c r="H1308" s="102"/>
      <c r="I1308" s="102"/>
      <c r="J1308" s="102"/>
      <c r="K1308" s="102"/>
      <c r="L1308" s="102"/>
      <c r="M1308" s="102"/>
      <c r="N1308" s="102"/>
      <c r="O1308" s="72"/>
      <c r="P1308" s="78"/>
      <c r="Q1308" s="78"/>
    </row>
    <row r="1309" spans="2:17" s="96" customFormat="1">
      <c r="B1309" s="76"/>
      <c r="C1309" s="121"/>
      <c r="D1309" s="121"/>
      <c r="E1309" s="105"/>
      <c r="F1309" s="121"/>
      <c r="G1309" s="102"/>
      <c r="H1309" s="102"/>
      <c r="I1309" s="102"/>
      <c r="J1309" s="102"/>
      <c r="K1309" s="102"/>
      <c r="L1309" s="102"/>
      <c r="M1309" s="102"/>
      <c r="N1309" s="102"/>
      <c r="O1309" s="72"/>
      <c r="P1309" s="78"/>
      <c r="Q1309" s="78"/>
    </row>
    <row r="1310" spans="2:17" s="96" customFormat="1">
      <c r="B1310" s="76"/>
      <c r="C1310" s="121"/>
      <c r="D1310" s="121"/>
      <c r="E1310" s="105"/>
      <c r="F1310" s="121"/>
      <c r="G1310" s="102"/>
      <c r="H1310" s="102"/>
      <c r="I1310" s="102"/>
      <c r="J1310" s="102"/>
      <c r="K1310" s="102"/>
      <c r="L1310" s="102"/>
      <c r="M1310" s="102"/>
      <c r="N1310" s="102"/>
      <c r="O1310" s="72"/>
      <c r="P1310" s="78"/>
      <c r="Q1310" s="78"/>
    </row>
    <row r="1311" spans="2:17" s="96" customFormat="1">
      <c r="B1311" s="76"/>
      <c r="C1311" s="121"/>
      <c r="D1311" s="121"/>
      <c r="E1311" s="105"/>
      <c r="F1311" s="121"/>
      <c r="G1311" s="102"/>
      <c r="H1311" s="102"/>
      <c r="I1311" s="102"/>
      <c r="J1311" s="102"/>
      <c r="K1311" s="102"/>
      <c r="L1311" s="102"/>
      <c r="M1311" s="102"/>
      <c r="N1311" s="102"/>
      <c r="O1311" s="72"/>
      <c r="P1311" s="78"/>
      <c r="Q1311" s="78"/>
    </row>
    <row r="1312" spans="2:17" s="96" customFormat="1">
      <c r="B1312" s="76"/>
      <c r="C1312" s="121"/>
      <c r="D1312" s="121"/>
      <c r="E1312" s="105"/>
      <c r="F1312" s="121"/>
      <c r="G1312" s="102"/>
      <c r="H1312" s="102"/>
      <c r="I1312" s="102"/>
      <c r="J1312" s="102"/>
      <c r="K1312" s="102"/>
      <c r="L1312" s="102"/>
      <c r="M1312" s="102"/>
      <c r="N1312" s="102"/>
      <c r="O1312" s="72"/>
      <c r="P1312" s="78"/>
      <c r="Q1312" s="78"/>
    </row>
    <row r="1313" spans="2:17" s="96" customFormat="1">
      <c r="B1313" s="76"/>
      <c r="C1313" s="121"/>
      <c r="D1313" s="121"/>
      <c r="E1313" s="105"/>
      <c r="F1313" s="121"/>
      <c r="G1313" s="102"/>
      <c r="H1313" s="102"/>
      <c r="I1313" s="102"/>
      <c r="J1313" s="102"/>
      <c r="K1313" s="102"/>
      <c r="L1313" s="102"/>
      <c r="M1313" s="102"/>
      <c r="N1313" s="102"/>
      <c r="O1313" s="72"/>
      <c r="P1313" s="78"/>
      <c r="Q1313" s="78"/>
    </row>
    <row r="1314" spans="2:17" s="96" customFormat="1">
      <c r="B1314" s="76"/>
      <c r="C1314" s="121"/>
      <c r="D1314" s="121"/>
      <c r="E1314" s="105"/>
      <c r="F1314" s="121"/>
      <c r="G1314" s="102"/>
      <c r="H1314" s="102"/>
      <c r="I1314" s="102"/>
      <c r="J1314" s="102"/>
      <c r="K1314" s="102"/>
      <c r="L1314" s="102"/>
      <c r="M1314" s="102"/>
      <c r="N1314" s="102"/>
      <c r="O1314" s="72"/>
      <c r="P1314" s="78"/>
      <c r="Q1314" s="78"/>
    </row>
    <row r="1315" spans="2:17" s="96" customFormat="1">
      <c r="B1315" s="76"/>
      <c r="C1315" s="121"/>
      <c r="D1315" s="121"/>
      <c r="E1315" s="105"/>
      <c r="F1315" s="121"/>
      <c r="G1315" s="102"/>
      <c r="H1315" s="102"/>
      <c r="I1315" s="102"/>
      <c r="J1315" s="102"/>
      <c r="K1315" s="102"/>
      <c r="L1315" s="102"/>
      <c r="M1315" s="102"/>
      <c r="N1315" s="102"/>
      <c r="O1315" s="72"/>
      <c r="P1315" s="78"/>
      <c r="Q1315" s="78"/>
    </row>
    <row r="1316" spans="2:17" s="96" customFormat="1">
      <c r="B1316" s="76"/>
      <c r="C1316" s="121"/>
      <c r="D1316" s="121"/>
      <c r="E1316" s="105"/>
      <c r="F1316" s="121"/>
      <c r="G1316" s="102"/>
      <c r="H1316" s="102"/>
      <c r="I1316" s="102"/>
      <c r="J1316" s="102"/>
      <c r="K1316" s="102"/>
      <c r="L1316" s="102"/>
      <c r="M1316" s="102"/>
      <c r="N1316" s="102"/>
      <c r="O1316" s="72"/>
      <c r="P1316" s="78"/>
      <c r="Q1316" s="78"/>
    </row>
    <row r="1317" spans="2:17" s="96" customFormat="1">
      <c r="B1317" s="76"/>
      <c r="C1317" s="121"/>
      <c r="D1317" s="121"/>
      <c r="E1317" s="105"/>
      <c r="F1317" s="121"/>
      <c r="G1317" s="102"/>
      <c r="H1317" s="102"/>
      <c r="I1317" s="102"/>
      <c r="J1317" s="102"/>
      <c r="K1317" s="102"/>
      <c r="L1317" s="102"/>
      <c r="M1317" s="102"/>
      <c r="N1317" s="102"/>
      <c r="O1317" s="72"/>
      <c r="P1317" s="78"/>
      <c r="Q1317" s="78"/>
    </row>
    <row r="1318" spans="2:17" s="96" customFormat="1">
      <c r="B1318" s="76"/>
      <c r="C1318" s="121"/>
      <c r="D1318" s="121"/>
      <c r="E1318" s="105"/>
      <c r="F1318" s="121"/>
      <c r="G1318" s="102"/>
      <c r="H1318" s="102"/>
      <c r="I1318" s="102"/>
      <c r="J1318" s="102"/>
      <c r="K1318" s="102"/>
      <c r="L1318" s="102"/>
      <c r="M1318" s="102"/>
      <c r="N1318" s="102"/>
      <c r="O1318" s="72"/>
      <c r="P1318" s="78"/>
      <c r="Q1318" s="78"/>
    </row>
    <row r="1319" spans="2:17" s="96" customFormat="1">
      <c r="B1319" s="76"/>
      <c r="C1319" s="121"/>
      <c r="D1319" s="121"/>
      <c r="E1319" s="105"/>
      <c r="F1319" s="121"/>
      <c r="G1319" s="102"/>
      <c r="H1319" s="102"/>
      <c r="I1319" s="102"/>
      <c r="J1319" s="102"/>
      <c r="K1319" s="102"/>
      <c r="L1319" s="102"/>
      <c r="M1319" s="102"/>
      <c r="N1319" s="102"/>
      <c r="O1319" s="72"/>
      <c r="P1319" s="78"/>
      <c r="Q1319" s="78"/>
    </row>
    <row r="1320" spans="2:17" s="96" customFormat="1">
      <c r="B1320" s="76"/>
      <c r="C1320" s="121"/>
      <c r="D1320" s="121"/>
      <c r="E1320" s="105"/>
      <c r="F1320" s="121"/>
      <c r="G1320" s="102"/>
      <c r="H1320" s="102"/>
      <c r="I1320" s="102"/>
      <c r="J1320" s="102"/>
      <c r="K1320" s="102"/>
      <c r="L1320" s="102"/>
      <c r="M1320" s="102"/>
      <c r="N1320" s="102"/>
      <c r="O1320" s="72"/>
      <c r="P1320" s="78"/>
      <c r="Q1320" s="78"/>
    </row>
    <row r="1321" spans="2:17" s="96" customFormat="1">
      <c r="B1321" s="76"/>
      <c r="C1321" s="121"/>
      <c r="D1321" s="121"/>
      <c r="E1321" s="105"/>
      <c r="F1321" s="121"/>
      <c r="G1321" s="102"/>
      <c r="H1321" s="102"/>
      <c r="I1321" s="102"/>
      <c r="J1321" s="102"/>
      <c r="K1321" s="102"/>
      <c r="L1321" s="102"/>
      <c r="M1321" s="102"/>
      <c r="N1321" s="102"/>
      <c r="O1321" s="72"/>
      <c r="P1321" s="78"/>
      <c r="Q1321" s="78"/>
    </row>
    <row r="1322" spans="2:17" s="96" customFormat="1">
      <c r="B1322" s="76"/>
      <c r="C1322" s="121"/>
      <c r="D1322" s="121"/>
      <c r="E1322" s="105"/>
      <c r="F1322" s="121"/>
      <c r="G1322" s="102"/>
      <c r="H1322" s="102"/>
      <c r="I1322" s="102"/>
      <c r="J1322" s="102"/>
      <c r="K1322" s="102"/>
      <c r="L1322" s="102"/>
      <c r="M1322" s="102"/>
      <c r="N1322" s="102"/>
      <c r="O1322" s="72"/>
      <c r="P1322" s="78"/>
      <c r="Q1322" s="78"/>
    </row>
    <row r="1323" spans="2:17" s="96" customFormat="1">
      <c r="B1323" s="76"/>
      <c r="C1323" s="121"/>
      <c r="D1323" s="121"/>
      <c r="E1323" s="105"/>
      <c r="F1323" s="121"/>
      <c r="G1323" s="102"/>
      <c r="H1323" s="102"/>
      <c r="I1323" s="102"/>
      <c r="J1323" s="102"/>
      <c r="K1323" s="102"/>
      <c r="L1323" s="102"/>
      <c r="M1323" s="102"/>
      <c r="N1323" s="102"/>
      <c r="O1323" s="72"/>
      <c r="P1323" s="78"/>
      <c r="Q1323" s="78"/>
    </row>
    <row r="1324" spans="2:17" s="96" customFormat="1">
      <c r="B1324" s="76"/>
      <c r="C1324" s="121"/>
      <c r="D1324" s="121"/>
      <c r="E1324" s="105"/>
      <c r="F1324" s="121"/>
      <c r="G1324" s="102"/>
      <c r="H1324" s="102"/>
      <c r="I1324" s="102"/>
      <c r="J1324" s="102"/>
      <c r="K1324" s="102"/>
      <c r="L1324" s="102"/>
      <c r="M1324" s="102"/>
      <c r="N1324" s="102"/>
      <c r="O1324" s="72"/>
      <c r="P1324" s="78"/>
      <c r="Q1324" s="78"/>
    </row>
    <row r="1325" spans="2:17" s="96" customFormat="1">
      <c r="B1325" s="76"/>
      <c r="C1325" s="121"/>
      <c r="D1325" s="121"/>
      <c r="E1325" s="105"/>
      <c r="F1325" s="121"/>
      <c r="G1325" s="102"/>
      <c r="H1325" s="102"/>
      <c r="I1325" s="102"/>
      <c r="J1325" s="102"/>
      <c r="K1325" s="102"/>
      <c r="L1325" s="102"/>
      <c r="M1325" s="102"/>
      <c r="N1325" s="102"/>
      <c r="O1325" s="72"/>
      <c r="P1325" s="78"/>
      <c r="Q1325" s="78"/>
    </row>
    <row r="1326" spans="2:17" s="96" customFormat="1">
      <c r="B1326" s="76"/>
      <c r="C1326" s="121"/>
      <c r="D1326" s="121"/>
      <c r="E1326" s="105"/>
      <c r="F1326" s="121"/>
      <c r="G1326" s="102"/>
      <c r="H1326" s="102"/>
      <c r="I1326" s="102"/>
      <c r="J1326" s="102"/>
      <c r="K1326" s="102"/>
      <c r="L1326" s="102"/>
      <c r="M1326" s="102"/>
      <c r="N1326" s="102"/>
      <c r="O1326" s="72"/>
      <c r="P1326" s="78"/>
      <c r="Q1326" s="78"/>
    </row>
    <row r="1327" spans="2:17" s="96" customFormat="1">
      <c r="B1327" s="76"/>
      <c r="C1327" s="121"/>
      <c r="D1327" s="121"/>
      <c r="E1327" s="105"/>
      <c r="F1327" s="121"/>
      <c r="G1327" s="102"/>
      <c r="H1327" s="102"/>
      <c r="I1327" s="102"/>
      <c r="J1327" s="102"/>
      <c r="K1327" s="102"/>
      <c r="L1327" s="102"/>
      <c r="M1327" s="102"/>
      <c r="N1327" s="102"/>
      <c r="O1327" s="72"/>
      <c r="P1327" s="78"/>
      <c r="Q1327" s="78"/>
    </row>
    <row r="1328" spans="2:17" s="96" customFormat="1">
      <c r="B1328" s="76"/>
      <c r="C1328" s="121"/>
      <c r="D1328" s="121"/>
      <c r="E1328" s="105"/>
      <c r="F1328" s="121"/>
      <c r="G1328" s="102"/>
      <c r="H1328" s="102"/>
      <c r="I1328" s="102"/>
      <c r="J1328" s="102"/>
      <c r="K1328" s="102"/>
      <c r="L1328" s="102"/>
      <c r="M1328" s="102"/>
      <c r="N1328" s="102"/>
      <c r="O1328" s="72"/>
      <c r="P1328" s="78"/>
      <c r="Q1328" s="78"/>
    </row>
    <row r="1329" spans="2:17" s="96" customFormat="1">
      <c r="B1329" s="76"/>
      <c r="C1329" s="121"/>
      <c r="D1329" s="121"/>
      <c r="E1329" s="105"/>
      <c r="F1329" s="121"/>
      <c r="G1329" s="102"/>
      <c r="H1329" s="102"/>
      <c r="I1329" s="102"/>
      <c r="J1329" s="102"/>
      <c r="K1329" s="102"/>
      <c r="L1329" s="102"/>
      <c r="M1329" s="102"/>
      <c r="N1329" s="102"/>
      <c r="O1329" s="72"/>
      <c r="P1329" s="78"/>
      <c r="Q1329" s="78"/>
    </row>
    <row r="1330" spans="2:17" s="96" customFormat="1">
      <c r="B1330" s="76"/>
      <c r="C1330" s="121"/>
      <c r="D1330" s="121"/>
      <c r="E1330" s="105"/>
      <c r="F1330" s="121"/>
      <c r="G1330" s="102"/>
      <c r="H1330" s="102"/>
      <c r="I1330" s="102"/>
      <c r="J1330" s="102"/>
      <c r="K1330" s="102"/>
      <c r="L1330" s="102"/>
      <c r="M1330" s="102"/>
      <c r="N1330" s="102"/>
      <c r="O1330" s="72"/>
      <c r="P1330" s="78"/>
      <c r="Q1330" s="78"/>
    </row>
    <row r="1331" spans="2:17" s="96" customFormat="1">
      <c r="B1331" s="76"/>
      <c r="C1331" s="121"/>
      <c r="D1331" s="121"/>
      <c r="E1331" s="105"/>
      <c r="F1331" s="121"/>
      <c r="G1331" s="102"/>
      <c r="H1331" s="102"/>
      <c r="I1331" s="102"/>
      <c r="J1331" s="102"/>
      <c r="K1331" s="102"/>
      <c r="L1331" s="102"/>
      <c r="M1331" s="102"/>
      <c r="N1331" s="102"/>
      <c r="O1331" s="72"/>
      <c r="P1331" s="78"/>
      <c r="Q1331" s="78"/>
    </row>
    <row r="1332" spans="2:17" s="96" customFormat="1">
      <c r="B1332" s="76"/>
      <c r="C1332" s="121"/>
      <c r="D1332" s="121"/>
      <c r="E1332" s="105"/>
      <c r="F1332" s="121"/>
      <c r="G1332" s="102"/>
      <c r="H1332" s="102"/>
      <c r="I1332" s="102"/>
      <c r="J1332" s="102"/>
      <c r="K1332" s="102"/>
      <c r="L1332" s="102"/>
      <c r="M1332" s="102"/>
      <c r="N1332" s="102"/>
      <c r="O1332" s="72"/>
      <c r="P1332" s="78"/>
      <c r="Q1332" s="78"/>
    </row>
    <row r="1333" spans="2:17" s="96" customFormat="1">
      <c r="B1333" s="76"/>
      <c r="C1333" s="121"/>
      <c r="D1333" s="121"/>
      <c r="E1333" s="105"/>
      <c r="F1333" s="121"/>
      <c r="G1333" s="102"/>
      <c r="H1333" s="102"/>
      <c r="I1333" s="102"/>
      <c r="J1333" s="102"/>
      <c r="K1333" s="102"/>
      <c r="L1333" s="102"/>
      <c r="M1333" s="102"/>
      <c r="N1333" s="102"/>
      <c r="O1333" s="72"/>
      <c r="P1333" s="78"/>
      <c r="Q1333" s="78"/>
    </row>
    <row r="1334" spans="2:17" s="96" customFormat="1">
      <c r="B1334" s="76"/>
      <c r="C1334" s="121"/>
      <c r="D1334" s="121"/>
      <c r="E1334" s="105"/>
      <c r="F1334" s="121"/>
      <c r="G1334" s="102"/>
      <c r="H1334" s="102"/>
      <c r="I1334" s="102"/>
      <c r="J1334" s="102"/>
      <c r="K1334" s="102"/>
      <c r="L1334" s="102"/>
      <c r="M1334" s="102"/>
      <c r="N1334" s="102"/>
      <c r="O1334" s="72"/>
      <c r="P1334" s="78"/>
      <c r="Q1334" s="78"/>
    </row>
    <row r="1335" spans="2:17" s="96" customFormat="1">
      <c r="B1335" s="76"/>
      <c r="C1335" s="121"/>
      <c r="D1335" s="121"/>
      <c r="E1335" s="105"/>
      <c r="F1335" s="121"/>
      <c r="G1335" s="102"/>
      <c r="H1335" s="102"/>
      <c r="I1335" s="102"/>
      <c r="J1335" s="102"/>
      <c r="K1335" s="102"/>
      <c r="L1335" s="102"/>
      <c r="M1335" s="102"/>
      <c r="N1335" s="102"/>
      <c r="O1335" s="72"/>
      <c r="P1335" s="78"/>
      <c r="Q1335" s="78"/>
    </row>
    <row r="1336" spans="2:17" s="96" customFormat="1">
      <c r="B1336" s="76"/>
      <c r="C1336" s="121"/>
      <c r="D1336" s="121"/>
      <c r="E1336" s="105"/>
      <c r="F1336" s="121"/>
      <c r="G1336" s="102"/>
      <c r="H1336" s="102"/>
      <c r="I1336" s="102"/>
      <c r="J1336" s="102"/>
      <c r="K1336" s="102"/>
      <c r="L1336" s="102"/>
      <c r="M1336" s="102"/>
      <c r="N1336" s="102"/>
      <c r="O1336" s="72"/>
      <c r="P1336" s="78"/>
      <c r="Q1336" s="78"/>
    </row>
    <row r="1337" spans="2:17" s="96" customFormat="1">
      <c r="B1337" s="76"/>
      <c r="C1337" s="121"/>
      <c r="D1337" s="121"/>
      <c r="E1337" s="105"/>
      <c r="F1337" s="121"/>
      <c r="G1337" s="102"/>
      <c r="H1337" s="102"/>
      <c r="I1337" s="102"/>
      <c r="J1337" s="102"/>
      <c r="K1337" s="102"/>
      <c r="L1337" s="102"/>
      <c r="M1337" s="102"/>
      <c r="N1337" s="102"/>
      <c r="O1337" s="72"/>
      <c r="P1337" s="78"/>
      <c r="Q1337" s="78"/>
    </row>
    <row r="1338" spans="2:17" s="96" customFormat="1">
      <c r="B1338" s="76"/>
      <c r="C1338" s="121"/>
      <c r="D1338" s="121"/>
      <c r="E1338" s="105"/>
      <c r="F1338" s="121"/>
      <c r="G1338" s="102"/>
      <c r="H1338" s="102"/>
      <c r="I1338" s="102"/>
      <c r="J1338" s="102"/>
      <c r="K1338" s="102"/>
      <c r="L1338" s="102"/>
      <c r="M1338" s="102"/>
      <c r="N1338" s="102"/>
      <c r="O1338" s="72"/>
      <c r="P1338" s="78"/>
      <c r="Q1338" s="78"/>
    </row>
    <row r="1339" spans="2:17" s="96" customFormat="1">
      <c r="B1339" s="76"/>
      <c r="C1339" s="121"/>
      <c r="D1339" s="121"/>
      <c r="E1339" s="105"/>
      <c r="F1339" s="121"/>
      <c r="G1339" s="102"/>
      <c r="H1339" s="102"/>
      <c r="I1339" s="102"/>
      <c r="J1339" s="102"/>
      <c r="K1339" s="102"/>
      <c r="L1339" s="102"/>
      <c r="M1339" s="102"/>
      <c r="N1339" s="102"/>
      <c r="O1339" s="72"/>
      <c r="P1339" s="78"/>
      <c r="Q1339" s="78"/>
    </row>
    <row r="1340" spans="2:17" s="96" customFormat="1">
      <c r="B1340" s="76"/>
      <c r="C1340" s="121"/>
      <c r="D1340" s="121"/>
      <c r="E1340" s="105"/>
      <c r="F1340" s="121"/>
      <c r="G1340" s="102"/>
      <c r="H1340" s="102"/>
      <c r="I1340" s="102"/>
      <c r="J1340" s="102"/>
      <c r="K1340" s="102"/>
      <c r="L1340" s="102"/>
      <c r="M1340" s="102"/>
      <c r="N1340" s="102"/>
      <c r="O1340" s="72"/>
      <c r="P1340" s="78"/>
      <c r="Q1340" s="78"/>
    </row>
    <row r="1341" spans="2:17" s="96" customFormat="1">
      <c r="B1341" s="76"/>
      <c r="C1341" s="121"/>
      <c r="D1341" s="121"/>
      <c r="E1341" s="105"/>
      <c r="F1341" s="121"/>
      <c r="G1341" s="102"/>
      <c r="H1341" s="102"/>
      <c r="I1341" s="102"/>
      <c r="J1341" s="102"/>
      <c r="K1341" s="102"/>
      <c r="L1341" s="102"/>
      <c r="M1341" s="102"/>
      <c r="N1341" s="102"/>
      <c r="O1341" s="72"/>
      <c r="P1341" s="78"/>
      <c r="Q1341" s="78"/>
    </row>
    <row r="1342" spans="2:17" s="96" customFormat="1">
      <c r="B1342" s="76"/>
      <c r="C1342" s="121"/>
      <c r="D1342" s="121"/>
      <c r="E1342" s="105"/>
      <c r="F1342" s="121"/>
      <c r="G1342" s="102"/>
      <c r="H1342" s="102"/>
      <c r="I1342" s="102"/>
      <c r="J1342" s="102"/>
      <c r="K1342" s="102"/>
      <c r="L1342" s="102"/>
      <c r="M1342" s="102"/>
      <c r="N1342" s="102"/>
      <c r="O1342" s="72"/>
      <c r="P1342" s="78"/>
      <c r="Q1342" s="78"/>
    </row>
    <row r="1343" spans="2:17" s="96" customFormat="1">
      <c r="B1343" s="76"/>
      <c r="C1343" s="121"/>
      <c r="D1343" s="121"/>
      <c r="E1343" s="105"/>
      <c r="F1343" s="121"/>
      <c r="G1343" s="102"/>
      <c r="H1343" s="102"/>
      <c r="I1343" s="102"/>
      <c r="J1343" s="102"/>
      <c r="K1343" s="102"/>
      <c r="L1343" s="102"/>
      <c r="M1343" s="102"/>
      <c r="N1343" s="102"/>
      <c r="O1343" s="72"/>
      <c r="P1343" s="78"/>
      <c r="Q1343" s="78"/>
    </row>
    <row r="1344" spans="2:17" s="96" customFormat="1">
      <c r="B1344" s="76"/>
      <c r="C1344" s="121"/>
      <c r="D1344" s="121"/>
      <c r="E1344" s="105"/>
      <c r="F1344" s="121"/>
      <c r="G1344" s="102"/>
      <c r="H1344" s="102"/>
      <c r="I1344" s="102"/>
      <c r="J1344" s="102"/>
      <c r="K1344" s="102"/>
      <c r="L1344" s="102"/>
      <c r="M1344" s="102"/>
      <c r="N1344" s="102"/>
      <c r="O1344" s="72"/>
      <c r="P1344" s="78"/>
      <c r="Q1344" s="78"/>
    </row>
    <row r="1345" spans="2:17" s="96" customFormat="1">
      <c r="B1345" s="76"/>
      <c r="C1345" s="121"/>
      <c r="D1345" s="121"/>
      <c r="E1345" s="105"/>
      <c r="F1345" s="121"/>
      <c r="G1345" s="102"/>
      <c r="H1345" s="102"/>
      <c r="I1345" s="102"/>
      <c r="J1345" s="102"/>
      <c r="K1345" s="102"/>
      <c r="L1345" s="102"/>
      <c r="M1345" s="102"/>
      <c r="N1345" s="102"/>
      <c r="O1345" s="72"/>
      <c r="P1345" s="78"/>
      <c r="Q1345" s="78"/>
    </row>
    <row r="1346" spans="2:17" s="96" customFormat="1">
      <c r="B1346" s="76"/>
      <c r="C1346" s="121"/>
      <c r="D1346" s="121"/>
      <c r="E1346" s="105"/>
      <c r="F1346" s="121"/>
      <c r="G1346" s="102"/>
      <c r="H1346" s="102"/>
      <c r="I1346" s="102"/>
      <c r="J1346" s="102"/>
      <c r="K1346" s="102"/>
      <c r="L1346" s="102"/>
      <c r="M1346" s="102"/>
      <c r="N1346" s="102"/>
      <c r="O1346" s="72"/>
      <c r="P1346" s="78"/>
      <c r="Q1346" s="78"/>
    </row>
    <row r="1347" spans="2:17" s="96" customFormat="1">
      <c r="B1347" s="76"/>
      <c r="C1347" s="121"/>
      <c r="D1347" s="121"/>
      <c r="E1347" s="105"/>
      <c r="F1347" s="121"/>
      <c r="G1347" s="102"/>
      <c r="H1347" s="102"/>
      <c r="I1347" s="102"/>
      <c r="J1347" s="102"/>
      <c r="K1347" s="102"/>
      <c r="L1347" s="102"/>
      <c r="M1347" s="102"/>
      <c r="N1347" s="102"/>
      <c r="O1347" s="72"/>
      <c r="P1347" s="78"/>
      <c r="Q1347" s="78"/>
    </row>
    <row r="1348" spans="2:17" s="96" customFormat="1">
      <c r="B1348" s="76"/>
      <c r="C1348" s="121"/>
      <c r="D1348" s="121"/>
      <c r="E1348" s="105"/>
      <c r="F1348" s="121"/>
      <c r="G1348" s="102"/>
      <c r="H1348" s="102"/>
      <c r="I1348" s="102"/>
      <c r="J1348" s="102"/>
      <c r="K1348" s="102"/>
      <c r="L1348" s="102"/>
      <c r="M1348" s="102"/>
      <c r="N1348" s="102"/>
      <c r="O1348" s="72"/>
      <c r="P1348" s="78"/>
      <c r="Q1348" s="78"/>
    </row>
    <row r="1349" spans="2:17" s="96" customFormat="1">
      <c r="B1349" s="76"/>
      <c r="C1349" s="121"/>
      <c r="D1349" s="121"/>
      <c r="E1349" s="105"/>
      <c r="F1349" s="121"/>
      <c r="G1349" s="102"/>
      <c r="H1349" s="102"/>
      <c r="I1349" s="102"/>
      <c r="J1349" s="102"/>
      <c r="K1349" s="102"/>
      <c r="L1349" s="102"/>
      <c r="M1349" s="102"/>
      <c r="N1349" s="102"/>
      <c r="O1349" s="72"/>
      <c r="P1349" s="78"/>
      <c r="Q1349" s="78"/>
    </row>
    <row r="1350" spans="2:17" s="96" customFormat="1">
      <c r="B1350" s="76"/>
      <c r="C1350" s="121"/>
      <c r="D1350" s="121"/>
      <c r="E1350" s="105"/>
      <c r="F1350" s="121"/>
      <c r="G1350" s="102"/>
      <c r="H1350" s="102"/>
      <c r="I1350" s="102"/>
      <c r="J1350" s="102"/>
      <c r="K1350" s="102"/>
      <c r="L1350" s="102"/>
      <c r="M1350" s="102"/>
      <c r="N1350" s="102"/>
      <c r="O1350" s="72"/>
      <c r="P1350" s="78"/>
      <c r="Q1350" s="78"/>
    </row>
    <row r="1351" spans="2:17" s="96" customFormat="1">
      <c r="B1351" s="76"/>
      <c r="C1351" s="121"/>
      <c r="D1351" s="121"/>
      <c r="E1351" s="105"/>
      <c r="F1351" s="121"/>
      <c r="G1351" s="102"/>
      <c r="H1351" s="102"/>
      <c r="I1351" s="102"/>
      <c r="J1351" s="102"/>
      <c r="K1351" s="102"/>
      <c r="L1351" s="102"/>
      <c r="M1351" s="102"/>
      <c r="N1351" s="102"/>
      <c r="O1351" s="72"/>
      <c r="P1351" s="78"/>
      <c r="Q1351" s="78"/>
    </row>
    <row r="1352" spans="2:17" s="96" customFormat="1">
      <c r="B1352" s="76"/>
      <c r="C1352" s="121"/>
      <c r="D1352" s="121"/>
      <c r="E1352" s="105"/>
      <c r="F1352" s="121"/>
      <c r="G1352" s="102"/>
      <c r="H1352" s="102"/>
      <c r="I1352" s="102"/>
      <c r="J1352" s="102"/>
      <c r="K1352" s="102"/>
      <c r="L1352" s="102"/>
      <c r="M1352" s="102"/>
      <c r="N1352" s="102"/>
      <c r="O1352" s="72"/>
      <c r="P1352" s="78"/>
      <c r="Q1352" s="78"/>
    </row>
    <row r="1353" spans="2:17" s="96" customFormat="1">
      <c r="B1353" s="76"/>
      <c r="C1353" s="121"/>
      <c r="D1353" s="121"/>
      <c r="E1353" s="105"/>
      <c r="F1353" s="121"/>
      <c r="G1353" s="102"/>
      <c r="H1353" s="102"/>
      <c r="I1353" s="102"/>
      <c r="J1353" s="102"/>
      <c r="K1353" s="102"/>
      <c r="L1353" s="102"/>
      <c r="M1353" s="102"/>
      <c r="N1353" s="102"/>
      <c r="O1353" s="72"/>
      <c r="P1353" s="78"/>
      <c r="Q1353" s="78"/>
    </row>
    <row r="1354" spans="2:17" s="96" customFormat="1">
      <c r="B1354" s="76"/>
      <c r="C1354" s="121"/>
      <c r="D1354" s="121"/>
      <c r="E1354" s="105"/>
      <c r="F1354" s="121"/>
      <c r="G1354" s="102"/>
      <c r="H1354" s="102"/>
      <c r="I1354" s="102"/>
      <c r="J1354" s="102"/>
      <c r="K1354" s="102"/>
      <c r="L1354" s="102"/>
      <c r="M1354" s="102"/>
      <c r="N1354" s="102"/>
      <c r="O1354" s="72"/>
      <c r="P1354" s="78"/>
      <c r="Q1354" s="78"/>
    </row>
    <row r="1355" spans="2:17" s="96" customFormat="1">
      <c r="B1355" s="76"/>
      <c r="C1355" s="121"/>
      <c r="D1355" s="121"/>
      <c r="E1355" s="105"/>
      <c r="F1355" s="121"/>
      <c r="G1355" s="102"/>
      <c r="H1355" s="102"/>
      <c r="I1355" s="102"/>
      <c r="J1355" s="102"/>
      <c r="K1355" s="102"/>
      <c r="L1355" s="102"/>
      <c r="M1355" s="102"/>
      <c r="N1355" s="102"/>
      <c r="O1355" s="72"/>
      <c r="P1355" s="78"/>
      <c r="Q1355" s="78"/>
    </row>
    <row r="1356" spans="2:17" s="96" customFormat="1">
      <c r="B1356" s="76"/>
      <c r="C1356" s="121"/>
      <c r="D1356" s="121"/>
      <c r="E1356" s="105"/>
      <c r="F1356" s="121"/>
      <c r="G1356" s="102"/>
      <c r="H1356" s="102"/>
      <c r="I1356" s="102"/>
      <c r="J1356" s="102"/>
      <c r="K1356" s="102"/>
      <c r="L1356" s="102"/>
      <c r="M1356" s="102"/>
      <c r="N1356" s="102"/>
      <c r="O1356" s="72"/>
      <c r="P1356" s="78"/>
      <c r="Q1356" s="78"/>
    </row>
    <row r="1357" spans="2:17" s="96" customFormat="1">
      <c r="B1357" s="76"/>
      <c r="C1357" s="121"/>
      <c r="D1357" s="121"/>
      <c r="E1357" s="105"/>
      <c r="F1357" s="121"/>
      <c r="G1357" s="102"/>
      <c r="H1357" s="102"/>
      <c r="I1357" s="102"/>
      <c r="J1357" s="102"/>
      <c r="K1357" s="102"/>
      <c r="L1357" s="102"/>
      <c r="M1357" s="102"/>
      <c r="N1357" s="102"/>
      <c r="O1357" s="72"/>
      <c r="P1357" s="78"/>
      <c r="Q1357" s="78"/>
    </row>
    <row r="1358" spans="2:17" s="96" customFormat="1">
      <c r="B1358" s="76"/>
      <c r="C1358" s="121"/>
      <c r="D1358" s="121"/>
      <c r="E1358" s="105"/>
      <c r="F1358" s="121"/>
      <c r="G1358" s="102"/>
      <c r="H1358" s="102"/>
      <c r="I1358" s="102"/>
      <c r="J1358" s="102"/>
      <c r="K1358" s="102"/>
      <c r="L1358" s="102"/>
      <c r="M1358" s="102"/>
      <c r="N1358" s="102"/>
      <c r="O1358" s="72"/>
      <c r="P1358" s="78"/>
      <c r="Q1358" s="78"/>
    </row>
    <row r="1359" spans="2:17" s="96" customFormat="1">
      <c r="B1359" s="76"/>
      <c r="C1359" s="121"/>
      <c r="D1359" s="121"/>
      <c r="E1359" s="105"/>
      <c r="F1359" s="121"/>
      <c r="G1359" s="102"/>
      <c r="H1359" s="102"/>
      <c r="I1359" s="102"/>
      <c r="J1359" s="102"/>
      <c r="K1359" s="102"/>
      <c r="L1359" s="102"/>
      <c r="M1359" s="102"/>
      <c r="N1359" s="102"/>
      <c r="O1359" s="72"/>
      <c r="P1359" s="78"/>
      <c r="Q1359" s="78"/>
    </row>
    <row r="1360" spans="2:17" s="96" customFormat="1">
      <c r="B1360" s="76"/>
      <c r="C1360" s="121"/>
      <c r="D1360" s="121"/>
      <c r="E1360" s="105"/>
      <c r="F1360" s="121"/>
      <c r="G1360" s="102"/>
      <c r="H1360" s="102"/>
      <c r="I1360" s="102"/>
      <c r="J1360" s="102"/>
      <c r="K1360" s="102"/>
      <c r="L1360" s="102"/>
      <c r="M1360" s="102"/>
      <c r="N1360" s="102"/>
      <c r="O1360" s="72"/>
      <c r="P1360" s="78"/>
      <c r="Q1360" s="78"/>
    </row>
    <row r="1361" spans="2:17" s="96" customFormat="1">
      <c r="B1361" s="76"/>
      <c r="C1361" s="121"/>
      <c r="D1361" s="121"/>
      <c r="E1361" s="105"/>
      <c r="F1361" s="121"/>
      <c r="G1361" s="102"/>
      <c r="H1361" s="102"/>
      <c r="I1361" s="102"/>
      <c r="J1361" s="102"/>
      <c r="K1361" s="102"/>
      <c r="L1361" s="102"/>
      <c r="M1361" s="102"/>
      <c r="N1361" s="102"/>
      <c r="O1361" s="72"/>
      <c r="P1361" s="78"/>
      <c r="Q1361" s="78"/>
    </row>
    <row r="1362" spans="2:17" s="96" customFormat="1">
      <c r="B1362" s="76"/>
      <c r="C1362" s="121"/>
      <c r="D1362" s="121"/>
      <c r="E1362" s="105"/>
      <c r="F1362" s="121"/>
      <c r="G1362" s="102"/>
      <c r="H1362" s="102"/>
      <c r="I1362" s="102"/>
      <c r="J1362" s="102"/>
      <c r="K1362" s="102"/>
      <c r="L1362" s="102"/>
      <c r="M1362" s="102"/>
      <c r="N1362" s="102"/>
      <c r="O1362" s="72"/>
      <c r="P1362" s="78"/>
      <c r="Q1362" s="78"/>
    </row>
    <row r="1363" spans="2:17" s="96" customFormat="1">
      <c r="B1363" s="76"/>
      <c r="C1363" s="121"/>
      <c r="D1363" s="121"/>
      <c r="E1363" s="105"/>
      <c r="F1363" s="121"/>
      <c r="G1363" s="102"/>
      <c r="H1363" s="102"/>
      <c r="I1363" s="102"/>
      <c r="J1363" s="102"/>
      <c r="K1363" s="102"/>
      <c r="L1363" s="102"/>
      <c r="M1363" s="102"/>
      <c r="N1363" s="102"/>
      <c r="O1363" s="72"/>
      <c r="P1363" s="78"/>
      <c r="Q1363" s="78"/>
    </row>
    <row r="1364" spans="2:17" s="96" customFormat="1">
      <c r="B1364" s="76"/>
      <c r="C1364" s="121"/>
      <c r="D1364" s="121"/>
      <c r="E1364" s="105"/>
      <c r="F1364" s="121"/>
      <c r="G1364" s="102"/>
      <c r="H1364" s="102"/>
      <c r="I1364" s="102"/>
      <c r="J1364" s="102"/>
      <c r="K1364" s="102"/>
      <c r="L1364" s="102"/>
      <c r="M1364" s="102"/>
      <c r="N1364" s="102"/>
      <c r="O1364" s="72"/>
      <c r="P1364" s="78"/>
      <c r="Q1364" s="78"/>
    </row>
    <row r="1365" spans="2:17" s="96" customFormat="1">
      <c r="B1365" s="76"/>
      <c r="C1365" s="121"/>
      <c r="D1365" s="121"/>
      <c r="E1365" s="105"/>
      <c r="F1365" s="121"/>
      <c r="G1365" s="102"/>
      <c r="H1365" s="102"/>
      <c r="I1365" s="102"/>
      <c r="J1365" s="102"/>
      <c r="K1365" s="102"/>
      <c r="L1365" s="102"/>
      <c r="M1365" s="102"/>
      <c r="N1365" s="102"/>
      <c r="O1365" s="72"/>
      <c r="P1365" s="78"/>
      <c r="Q1365" s="78"/>
    </row>
    <row r="1366" spans="2:17" s="96" customFormat="1">
      <c r="B1366" s="76"/>
      <c r="C1366" s="121"/>
      <c r="D1366" s="121"/>
      <c r="E1366" s="105"/>
      <c r="F1366" s="121"/>
      <c r="G1366" s="102"/>
      <c r="H1366" s="102"/>
      <c r="I1366" s="102"/>
      <c r="J1366" s="102"/>
      <c r="K1366" s="102"/>
      <c r="L1366" s="102"/>
      <c r="M1366" s="102"/>
      <c r="N1366" s="102"/>
      <c r="O1366" s="72"/>
      <c r="P1366" s="78"/>
      <c r="Q1366" s="78"/>
    </row>
    <row r="1367" spans="2:17" s="96" customFormat="1">
      <c r="B1367" s="76"/>
      <c r="C1367" s="121"/>
      <c r="D1367" s="121"/>
      <c r="E1367" s="105"/>
      <c r="F1367" s="121"/>
      <c r="G1367" s="102"/>
      <c r="H1367" s="102"/>
      <c r="I1367" s="102"/>
      <c r="J1367" s="102"/>
      <c r="K1367" s="102"/>
      <c r="L1367" s="102"/>
      <c r="M1367" s="102"/>
      <c r="N1367" s="102"/>
      <c r="O1367" s="72"/>
      <c r="P1367" s="78"/>
      <c r="Q1367" s="78"/>
    </row>
    <row r="1368" spans="2:17" s="96" customFormat="1">
      <c r="B1368" s="76"/>
      <c r="C1368" s="121"/>
      <c r="D1368" s="121"/>
      <c r="E1368" s="105"/>
      <c r="F1368" s="121"/>
      <c r="G1368" s="102"/>
      <c r="H1368" s="102"/>
      <c r="I1368" s="102"/>
      <c r="J1368" s="102"/>
      <c r="K1368" s="102"/>
      <c r="L1368" s="102"/>
      <c r="M1368" s="102"/>
      <c r="N1368" s="102"/>
      <c r="O1368" s="72"/>
      <c r="P1368" s="78"/>
      <c r="Q1368" s="78"/>
    </row>
    <row r="1369" spans="2:17" s="96" customFormat="1">
      <c r="B1369" s="76"/>
      <c r="C1369" s="121"/>
      <c r="D1369" s="121"/>
      <c r="E1369" s="105"/>
      <c r="F1369" s="121"/>
      <c r="G1369" s="102"/>
      <c r="H1369" s="102"/>
      <c r="I1369" s="102"/>
      <c r="J1369" s="102"/>
      <c r="K1369" s="102"/>
      <c r="L1369" s="102"/>
      <c r="M1369" s="102"/>
      <c r="N1369" s="102"/>
      <c r="O1369" s="72"/>
      <c r="P1369" s="78"/>
      <c r="Q1369" s="78"/>
    </row>
    <row r="1370" spans="2:17" s="96" customFormat="1">
      <c r="B1370" s="76"/>
      <c r="C1370" s="121"/>
      <c r="D1370" s="121"/>
      <c r="E1370" s="105"/>
      <c r="F1370" s="121"/>
      <c r="G1370" s="102"/>
      <c r="H1370" s="102"/>
      <c r="I1370" s="102"/>
      <c r="J1370" s="102"/>
      <c r="K1370" s="102"/>
      <c r="L1370" s="102"/>
      <c r="M1370" s="102"/>
      <c r="N1370" s="102"/>
      <c r="O1370" s="72"/>
      <c r="P1370" s="78"/>
      <c r="Q1370" s="78"/>
    </row>
    <row r="1371" spans="2:17" s="96" customFormat="1">
      <c r="B1371" s="76"/>
      <c r="C1371" s="121"/>
      <c r="D1371" s="121"/>
      <c r="E1371" s="105"/>
      <c r="F1371" s="121"/>
      <c r="G1371" s="102"/>
      <c r="H1371" s="102"/>
      <c r="I1371" s="102"/>
      <c r="J1371" s="102"/>
      <c r="K1371" s="102"/>
      <c r="L1371" s="102"/>
      <c r="M1371" s="102"/>
      <c r="N1371" s="102"/>
      <c r="O1371" s="72"/>
      <c r="P1371" s="78"/>
      <c r="Q1371" s="78"/>
    </row>
    <row r="1372" spans="2:17" s="96" customFormat="1">
      <c r="B1372" s="76"/>
      <c r="C1372" s="121"/>
      <c r="D1372" s="121"/>
      <c r="E1372" s="105"/>
      <c r="F1372" s="121"/>
      <c r="G1372" s="102"/>
      <c r="H1372" s="102"/>
      <c r="I1372" s="102"/>
      <c r="J1372" s="102"/>
      <c r="K1372" s="102"/>
      <c r="L1372" s="102"/>
      <c r="M1372" s="102"/>
      <c r="N1372" s="102"/>
      <c r="O1372" s="72"/>
      <c r="P1372" s="78"/>
      <c r="Q1372" s="78"/>
    </row>
    <row r="1373" spans="2:17" s="96" customFormat="1">
      <c r="B1373" s="76"/>
      <c r="C1373" s="121"/>
      <c r="D1373" s="121"/>
      <c r="E1373" s="105"/>
      <c r="F1373" s="121"/>
      <c r="G1373" s="102"/>
      <c r="H1373" s="102"/>
      <c r="I1373" s="102"/>
      <c r="J1373" s="102"/>
      <c r="K1373" s="102"/>
      <c r="L1373" s="102"/>
      <c r="M1373" s="102"/>
      <c r="N1373" s="102"/>
      <c r="O1373" s="72"/>
      <c r="P1373" s="78"/>
      <c r="Q1373" s="78"/>
    </row>
    <row r="1374" spans="2:17" s="96" customFormat="1">
      <c r="B1374" s="76"/>
      <c r="C1374" s="121"/>
      <c r="D1374" s="121"/>
      <c r="E1374" s="105"/>
      <c r="F1374" s="121"/>
      <c r="G1374" s="102"/>
      <c r="H1374" s="102"/>
      <c r="I1374" s="102"/>
      <c r="J1374" s="102"/>
      <c r="K1374" s="102"/>
      <c r="L1374" s="102"/>
      <c r="M1374" s="102"/>
      <c r="N1374" s="102"/>
      <c r="O1374" s="72"/>
      <c r="P1374" s="78"/>
      <c r="Q1374" s="78"/>
    </row>
    <row r="1375" spans="2:17" s="96" customFormat="1">
      <c r="B1375" s="76"/>
      <c r="C1375" s="121"/>
      <c r="D1375" s="121"/>
      <c r="E1375" s="105"/>
      <c r="F1375" s="121"/>
      <c r="G1375" s="102"/>
      <c r="H1375" s="102"/>
      <c r="I1375" s="102"/>
      <c r="J1375" s="102"/>
      <c r="K1375" s="102"/>
      <c r="L1375" s="102"/>
      <c r="M1375" s="102"/>
      <c r="N1375" s="102"/>
      <c r="O1375" s="72"/>
      <c r="P1375" s="78"/>
      <c r="Q1375" s="78"/>
    </row>
    <row r="1376" spans="2:17" s="96" customFormat="1">
      <c r="B1376" s="76"/>
      <c r="C1376" s="121"/>
      <c r="D1376" s="121"/>
      <c r="E1376" s="105"/>
      <c r="F1376" s="121"/>
      <c r="G1376" s="102"/>
      <c r="H1376" s="102"/>
      <c r="I1376" s="102"/>
      <c r="J1376" s="102"/>
      <c r="K1376" s="102"/>
      <c r="L1376" s="102"/>
      <c r="M1376" s="102"/>
      <c r="N1376" s="102"/>
      <c r="O1376" s="72"/>
      <c r="P1376" s="78"/>
      <c r="Q1376" s="78"/>
    </row>
    <row r="1377" spans="2:17" s="96" customFormat="1">
      <c r="B1377" s="76"/>
      <c r="C1377" s="121"/>
      <c r="D1377" s="121"/>
      <c r="E1377" s="105"/>
      <c r="F1377" s="121"/>
      <c r="G1377" s="102"/>
      <c r="H1377" s="102"/>
      <c r="I1377" s="102"/>
      <c r="J1377" s="102"/>
      <c r="K1377" s="102"/>
      <c r="L1377" s="102"/>
      <c r="M1377" s="102"/>
      <c r="N1377" s="102"/>
      <c r="O1377" s="72"/>
      <c r="P1377" s="78"/>
      <c r="Q1377" s="78"/>
    </row>
    <row r="1378" spans="2:17" s="96" customFormat="1">
      <c r="B1378" s="76"/>
      <c r="C1378" s="121"/>
      <c r="D1378" s="121"/>
      <c r="E1378" s="105"/>
      <c r="F1378" s="121"/>
      <c r="G1378" s="102"/>
      <c r="H1378" s="102"/>
      <c r="I1378" s="102"/>
      <c r="J1378" s="102"/>
      <c r="K1378" s="102"/>
      <c r="L1378" s="102"/>
      <c r="M1378" s="102"/>
      <c r="N1378" s="102"/>
      <c r="O1378" s="72"/>
      <c r="P1378" s="78"/>
      <c r="Q1378" s="78"/>
    </row>
    <row r="1379" spans="2:17" s="96" customFormat="1">
      <c r="B1379" s="76"/>
      <c r="C1379" s="121"/>
      <c r="D1379" s="121"/>
      <c r="E1379" s="105"/>
      <c r="F1379" s="121"/>
      <c r="G1379" s="102"/>
      <c r="H1379" s="102"/>
      <c r="I1379" s="102"/>
      <c r="J1379" s="102"/>
      <c r="K1379" s="102"/>
      <c r="L1379" s="102"/>
      <c r="M1379" s="102"/>
      <c r="N1379" s="102"/>
      <c r="O1379" s="72"/>
      <c r="P1379" s="78"/>
      <c r="Q1379" s="78"/>
    </row>
    <row r="1380" spans="2:17" s="96" customFormat="1">
      <c r="B1380" s="76"/>
      <c r="C1380" s="121"/>
      <c r="D1380" s="121"/>
      <c r="E1380" s="105"/>
      <c r="F1380" s="121"/>
      <c r="G1380" s="102"/>
      <c r="H1380" s="102"/>
      <c r="I1380" s="102"/>
      <c r="J1380" s="102"/>
      <c r="K1380" s="102"/>
      <c r="L1380" s="102"/>
      <c r="M1380" s="102"/>
      <c r="N1380" s="102"/>
      <c r="O1380" s="72"/>
      <c r="P1380" s="78"/>
      <c r="Q1380" s="78"/>
    </row>
    <row r="1381" spans="2:17" s="96" customFormat="1">
      <c r="B1381" s="76"/>
      <c r="C1381" s="121"/>
      <c r="D1381" s="121"/>
      <c r="E1381" s="105"/>
      <c r="F1381" s="121"/>
      <c r="G1381" s="102"/>
      <c r="H1381" s="102"/>
      <c r="I1381" s="102"/>
      <c r="J1381" s="102"/>
      <c r="K1381" s="102"/>
      <c r="L1381" s="102"/>
      <c r="M1381" s="102"/>
      <c r="N1381" s="102"/>
      <c r="O1381" s="72"/>
      <c r="P1381" s="78"/>
      <c r="Q1381" s="78"/>
    </row>
    <row r="1382" spans="2:17" s="96" customFormat="1">
      <c r="B1382" s="76"/>
      <c r="C1382" s="121"/>
      <c r="D1382" s="121"/>
      <c r="E1382" s="105"/>
      <c r="F1382" s="121"/>
      <c r="G1382" s="102"/>
      <c r="H1382" s="102"/>
      <c r="I1382" s="102"/>
      <c r="J1382" s="102"/>
      <c r="K1382" s="102"/>
      <c r="L1382" s="102"/>
      <c r="M1382" s="102"/>
      <c r="N1382" s="102"/>
      <c r="O1382" s="72"/>
      <c r="P1382" s="78"/>
      <c r="Q1382" s="78"/>
    </row>
    <row r="1383" spans="2:17" s="96" customFormat="1">
      <c r="B1383" s="76"/>
      <c r="C1383" s="121"/>
      <c r="D1383" s="121"/>
      <c r="E1383" s="105"/>
      <c r="F1383" s="121"/>
      <c r="G1383" s="102"/>
      <c r="H1383" s="102"/>
      <c r="I1383" s="102"/>
      <c r="J1383" s="102"/>
      <c r="K1383" s="102"/>
      <c r="L1383" s="102"/>
      <c r="M1383" s="102"/>
      <c r="N1383" s="102"/>
      <c r="O1383" s="72"/>
      <c r="P1383" s="78"/>
      <c r="Q1383" s="78"/>
    </row>
    <row r="1384" spans="2:17" s="96" customFormat="1">
      <c r="B1384" s="76"/>
      <c r="C1384" s="121"/>
      <c r="D1384" s="121"/>
      <c r="E1384" s="105"/>
      <c r="F1384" s="121"/>
      <c r="G1384" s="102"/>
      <c r="H1384" s="102"/>
      <c r="I1384" s="102"/>
      <c r="J1384" s="102"/>
      <c r="K1384" s="102"/>
      <c r="L1384" s="102"/>
      <c r="M1384" s="102"/>
      <c r="N1384" s="102"/>
      <c r="O1384" s="72"/>
      <c r="P1384" s="78"/>
      <c r="Q1384" s="78"/>
    </row>
    <row r="1385" spans="2:17" s="96" customFormat="1">
      <c r="B1385" s="76"/>
      <c r="C1385" s="121"/>
      <c r="D1385" s="121"/>
      <c r="E1385" s="105"/>
      <c r="F1385" s="121"/>
      <c r="G1385" s="102"/>
      <c r="H1385" s="102"/>
      <c r="I1385" s="102"/>
      <c r="J1385" s="102"/>
      <c r="K1385" s="102"/>
      <c r="L1385" s="102"/>
      <c r="M1385" s="102"/>
      <c r="N1385" s="102"/>
      <c r="O1385" s="72"/>
      <c r="P1385" s="78"/>
      <c r="Q1385" s="78"/>
    </row>
    <row r="1386" spans="2:17" s="96" customFormat="1">
      <c r="B1386" s="76"/>
      <c r="C1386" s="121"/>
      <c r="D1386" s="121"/>
      <c r="E1386" s="105"/>
      <c r="F1386" s="121"/>
      <c r="G1386" s="102"/>
      <c r="H1386" s="102"/>
      <c r="I1386" s="102"/>
      <c r="J1386" s="102"/>
      <c r="K1386" s="102"/>
      <c r="L1386" s="102"/>
      <c r="M1386" s="102"/>
      <c r="N1386" s="102"/>
      <c r="O1386" s="72"/>
      <c r="P1386" s="78"/>
      <c r="Q1386" s="78"/>
    </row>
    <row r="1387" spans="2:17" s="96" customFormat="1">
      <c r="B1387" s="76"/>
      <c r="C1387" s="121"/>
      <c r="D1387" s="121"/>
      <c r="E1387" s="105"/>
      <c r="F1387" s="121"/>
      <c r="G1387" s="102"/>
      <c r="H1387" s="102"/>
      <c r="I1387" s="102"/>
      <c r="J1387" s="102"/>
      <c r="K1387" s="102"/>
      <c r="L1387" s="102"/>
      <c r="M1387" s="102"/>
      <c r="N1387" s="102"/>
      <c r="O1387" s="72"/>
      <c r="P1387" s="78"/>
      <c r="Q1387" s="78"/>
    </row>
    <row r="1388" spans="2:17" s="96" customFormat="1">
      <c r="B1388" s="76"/>
      <c r="C1388" s="121"/>
      <c r="D1388" s="121"/>
      <c r="E1388" s="105"/>
      <c r="F1388" s="121"/>
      <c r="G1388" s="102"/>
      <c r="H1388" s="102"/>
      <c r="I1388" s="102"/>
      <c r="J1388" s="102"/>
      <c r="K1388" s="102"/>
      <c r="L1388" s="102"/>
      <c r="M1388" s="102"/>
      <c r="N1388" s="102"/>
      <c r="O1388" s="72"/>
      <c r="P1388" s="78"/>
      <c r="Q1388" s="78"/>
    </row>
    <row r="1389" spans="2:17" s="96" customFormat="1">
      <c r="B1389" s="76"/>
      <c r="C1389" s="121"/>
      <c r="D1389" s="121"/>
      <c r="E1389" s="105"/>
      <c r="F1389" s="121"/>
      <c r="G1389" s="102"/>
      <c r="H1389" s="102"/>
      <c r="I1389" s="102"/>
      <c r="J1389" s="102"/>
      <c r="K1389" s="102"/>
      <c r="L1389" s="102"/>
      <c r="M1389" s="102"/>
      <c r="N1389" s="102"/>
      <c r="O1389" s="72"/>
      <c r="P1389" s="78"/>
      <c r="Q1389" s="78"/>
    </row>
    <row r="1390" spans="2:17" s="96" customFormat="1">
      <c r="B1390" s="76"/>
      <c r="C1390" s="121"/>
      <c r="D1390" s="121"/>
      <c r="E1390" s="105"/>
      <c r="F1390" s="121"/>
      <c r="G1390" s="102"/>
      <c r="H1390" s="102"/>
      <c r="I1390" s="102"/>
      <c r="J1390" s="102"/>
      <c r="K1390" s="102"/>
      <c r="L1390" s="102"/>
      <c r="M1390" s="102"/>
      <c r="N1390" s="102"/>
      <c r="O1390" s="72"/>
      <c r="P1390" s="78"/>
      <c r="Q1390" s="78"/>
    </row>
    <row r="1391" spans="2:17" s="96" customFormat="1">
      <c r="B1391" s="76"/>
      <c r="C1391" s="121"/>
      <c r="D1391" s="121"/>
      <c r="E1391" s="105"/>
      <c r="F1391" s="121"/>
      <c r="G1391" s="102"/>
      <c r="H1391" s="102"/>
      <c r="I1391" s="102"/>
      <c r="J1391" s="102"/>
      <c r="K1391" s="102"/>
      <c r="L1391" s="102"/>
      <c r="M1391" s="102"/>
      <c r="N1391" s="102"/>
      <c r="O1391" s="72"/>
      <c r="P1391" s="78"/>
      <c r="Q1391" s="78"/>
    </row>
    <row r="1392" spans="2:17" s="96" customFormat="1">
      <c r="B1392" s="76"/>
      <c r="C1392" s="121"/>
      <c r="D1392" s="121"/>
      <c r="E1392" s="105"/>
      <c r="F1392" s="121"/>
      <c r="G1392" s="102"/>
      <c r="H1392" s="102"/>
      <c r="I1392" s="102"/>
      <c r="J1392" s="102"/>
      <c r="K1392" s="102"/>
      <c r="L1392" s="102"/>
      <c r="M1392" s="102"/>
      <c r="N1392" s="102"/>
      <c r="O1392" s="72"/>
      <c r="P1392" s="78"/>
      <c r="Q1392" s="78"/>
    </row>
    <row r="1393" spans="2:17" s="96" customFormat="1">
      <c r="B1393" s="76"/>
      <c r="C1393" s="121"/>
      <c r="D1393" s="121"/>
      <c r="E1393" s="105"/>
      <c r="F1393" s="121"/>
      <c r="G1393" s="102"/>
      <c r="H1393" s="102"/>
      <c r="I1393" s="102"/>
      <c r="J1393" s="102"/>
      <c r="K1393" s="102"/>
      <c r="L1393" s="102"/>
      <c r="M1393" s="102"/>
      <c r="N1393" s="102"/>
      <c r="O1393" s="72"/>
      <c r="P1393" s="78"/>
      <c r="Q1393" s="78"/>
    </row>
    <row r="1394" spans="2:17" s="96" customFormat="1">
      <c r="B1394" s="76"/>
      <c r="C1394" s="121"/>
      <c r="D1394" s="121"/>
      <c r="E1394" s="105"/>
      <c r="F1394" s="121"/>
      <c r="G1394" s="102"/>
      <c r="H1394" s="102"/>
      <c r="I1394" s="102"/>
      <c r="J1394" s="102"/>
      <c r="K1394" s="102"/>
      <c r="L1394" s="102"/>
      <c r="M1394" s="102"/>
      <c r="N1394" s="102"/>
      <c r="O1394" s="72"/>
      <c r="P1394" s="78"/>
      <c r="Q1394" s="78"/>
    </row>
    <row r="1395" spans="2:17" s="96" customFormat="1">
      <c r="B1395" s="76"/>
      <c r="C1395" s="121"/>
      <c r="D1395" s="121"/>
      <c r="E1395" s="105"/>
      <c r="F1395" s="121"/>
      <c r="G1395" s="102"/>
      <c r="H1395" s="102"/>
      <c r="I1395" s="102"/>
      <c r="J1395" s="102"/>
      <c r="K1395" s="102"/>
      <c r="L1395" s="102"/>
      <c r="M1395" s="102"/>
      <c r="N1395" s="102"/>
      <c r="O1395" s="72"/>
      <c r="P1395" s="78"/>
      <c r="Q1395" s="78"/>
    </row>
    <row r="1396" spans="2:17" s="96" customFormat="1">
      <c r="B1396" s="76"/>
      <c r="C1396" s="121"/>
      <c r="D1396" s="121"/>
      <c r="E1396" s="105"/>
      <c r="F1396" s="121"/>
      <c r="G1396" s="102"/>
      <c r="H1396" s="102"/>
      <c r="I1396" s="102"/>
      <c r="J1396" s="102"/>
      <c r="K1396" s="102"/>
      <c r="L1396" s="102"/>
      <c r="M1396" s="102"/>
      <c r="N1396" s="102"/>
      <c r="O1396" s="72"/>
      <c r="P1396" s="78"/>
      <c r="Q1396" s="78"/>
    </row>
    <row r="1397" spans="2:17" s="96" customFormat="1">
      <c r="B1397" s="76"/>
      <c r="C1397" s="121"/>
      <c r="D1397" s="121"/>
      <c r="E1397" s="105"/>
      <c r="F1397" s="121"/>
      <c r="G1397" s="102"/>
      <c r="H1397" s="102"/>
      <c r="I1397" s="102"/>
      <c r="J1397" s="102"/>
      <c r="K1397" s="102"/>
      <c r="L1397" s="102"/>
      <c r="M1397" s="102"/>
      <c r="N1397" s="102"/>
      <c r="O1397" s="72"/>
      <c r="P1397" s="78"/>
      <c r="Q1397" s="78"/>
    </row>
    <row r="1398" spans="2:17" s="96" customFormat="1">
      <c r="B1398" s="76"/>
      <c r="C1398" s="121"/>
      <c r="D1398" s="121"/>
      <c r="E1398" s="105"/>
      <c r="F1398" s="121"/>
      <c r="G1398" s="102"/>
      <c r="H1398" s="102"/>
      <c r="I1398" s="102"/>
      <c r="J1398" s="102"/>
      <c r="K1398" s="102"/>
      <c r="L1398" s="102"/>
      <c r="M1398" s="102"/>
      <c r="N1398" s="102"/>
      <c r="O1398" s="72"/>
      <c r="P1398" s="78"/>
      <c r="Q1398" s="78"/>
    </row>
    <row r="1399" spans="2:17" s="96" customFormat="1">
      <c r="B1399" s="76"/>
      <c r="C1399" s="121"/>
      <c r="D1399" s="121"/>
      <c r="E1399" s="105"/>
      <c r="F1399" s="121"/>
      <c r="G1399" s="102"/>
      <c r="H1399" s="102"/>
      <c r="I1399" s="102"/>
      <c r="J1399" s="102"/>
      <c r="K1399" s="102"/>
      <c r="L1399" s="102"/>
      <c r="M1399" s="102"/>
      <c r="N1399" s="102"/>
      <c r="O1399" s="72"/>
      <c r="P1399" s="78"/>
      <c r="Q1399" s="78"/>
    </row>
    <row r="1400" spans="2:17" s="96" customFormat="1">
      <c r="B1400" s="76"/>
      <c r="C1400" s="121"/>
      <c r="D1400" s="121"/>
      <c r="E1400" s="105"/>
      <c r="F1400" s="121"/>
      <c r="G1400" s="102"/>
      <c r="H1400" s="102"/>
      <c r="I1400" s="102"/>
      <c r="J1400" s="102"/>
      <c r="K1400" s="102"/>
      <c r="L1400" s="102"/>
      <c r="M1400" s="102"/>
      <c r="N1400" s="102"/>
      <c r="O1400" s="72"/>
      <c r="P1400" s="78"/>
      <c r="Q1400" s="78"/>
    </row>
    <row r="1401" spans="2:17" s="96" customFormat="1">
      <c r="B1401" s="76"/>
      <c r="C1401" s="121"/>
      <c r="D1401" s="121"/>
      <c r="E1401" s="105"/>
      <c r="F1401" s="121"/>
      <c r="G1401" s="102"/>
      <c r="H1401" s="102"/>
      <c r="I1401" s="102"/>
      <c r="J1401" s="102"/>
      <c r="K1401" s="102"/>
      <c r="L1401" s="102"/>
      <c r="M1401" s="102"/>
      <c r="N1401" s="102"/>
      <c r="O1401" s="72"/>
      <c r="P1401" s="78"/>
      <c r="Q1401" s="78"/>
    </row>
    <row r="1402" spans="2:17" s="96" customFormat="1">
      <c r="B1402" s="76"/>
      <c r="C1402" s="121"/>
      <c r="D1402" s="121"/>
      <c r="E1402" s="105"/>
      <c r="F1402" s="121"/>
      <c r="G1402" s="102"/>
      <c r="H1402" s="102"/>
      <c r="I1402" s="102"/>
      <c r="J1402" s="102"/>
      <c r="K1402" s="102"/>
      <c r="L1402" s="102"/>
      <c r="M1402" s="102"/>
      <c r="N1402" s="102"/>
      <c r="O1402" s="72"/>
      <c r="P1402" s="78"/>
      <c r="Q1402" s="78"/>
    </row>
    <row r="1403" spans="2:17" s="96" customFormat="1">
      <c r="B1403" s="76"/>
      <c r="C1403" s="121"/>
      <c r="D1403" s="121"/>
      <c r="E1403" s="105"/>
      <c r="F1403" s="121"/>
      <c r="G1403" s="102"/>
      <c r="H1403" s="102"/>
      <c r="I1403" s="102"/>
      <c r="J1403" s="102"/>
      <c r="K1403" s="102"/>
      <c r="L1403" s="102"/>
      <c r="M1403" s="102"/>
      <c r="N1403" s="102"/>
      <c r="O1403" s="72"/>
      <c r="P1403" s="78"/>
      <c r="Q1403" s="78"/>
    </row>
    <row r="1404" spans="2:17" s="96" customFormat="1">
      <c r="B1404" s="76"/>
      <c r="C1404" s="121"/>
      <c r="D1404" s="121"/>
      <c r="E1404" s="105"/>
      <c r="F1404" s="121"/>
      <c r="G1404" s="102"/>
      <c r="H1404" s="102"/>
      <c r="I1404" s="102"/>
      <c r="J1404" s="102"/>
      <c r="K1404" s="102"/>
      <c r="L1404" s="102"/>
      <c r="M1404" s="102"/>
      <c r="N1404" s="102"/>
      <c r="O1404" s="72"/>
      <c r="P1404" s="78"/>
      <c r="Q1404" s="78"/>
    </row>
    <row r="1405" spans="2:17" s="96" customFormat="1">
      <c r="B1405" s="76"/>
      <c r="C1405" s="121"/>
      <c r="D1405" s="121"/>
      <c r="E1405" s="105"/>
      <c r="F1405" s="121"/>
      <c r="G1405" s="102"/>
      <c r="H1405" s="102"/>
      <c r="I1405" s="102"/>
      <c r="J1405" s="102"/>
      <c r="K1405" s="102"/>
      <c r="L1405" s="102"/>
      <c r="M1405" s="102"/>
      <c r="N1405" s="102"/>
      <c r="O1405" s="72"/>
      <c r="P1405" s="78"/>
      <c r="Q1405" s="78"/>
    </row>
    <row r="1406" spans="2:17" s="96" customFormat="1">
      <c r="B1406" s="76"/>
      <c r="C1406" s="121"/>
      <c r="D1406" s="121"/>
      <c r="E1406" s="105"/>
      <c r="F1406" s="121"/>
      <c r="G1406" s="102"/>
      <c r="H1406" s="102"/>
      <c r="I1406" s="102"/>
      <c r="J1406" s="102"/>
      <c r="K1406" s="102"/>
      <c r="L1406" s="102"/>
      <c r="M1406" s="102"/>
      <c r="N1406" s="102"/>
      <c r="O1406" s="72"/>
      <c r="P1406" s="78"/>
      <c r="Q1406" s="78"/>
    </row>
    <row r="1407" spans="2:17" s="96" customFormat="1">
      <c r="B1407" s="76"/>
      <c r="C1407" s="121"/>
      <c r="D1407" s="121"/>
      <c r="E1407" s="105"/>
      <c r="F1407" s="121"/>
      <c r="G1407" s="102"/>
      <c r="H1407" s="102"/>
      <c r="I1407" s="102"/>
      <c r="J1407" s="102"/>
      <c r="K1407" s="102"/>
      <c r="L1407" s="102"/>
      <c r="M1407" s="102"/>
      <c r="N1407" s="102"/>
      <c r="O1407" s="72"/>
      <c r="P1407" s="78"/>
      <c r="Q1407" s="78"/>
    </row>
    <row r="1408" spans="2:17" s="96" customFormat="1">
      <c r="B1408" s="76"/>
      <c r="C1408" s="121"/>
      <c r="D1408" s="121"/>
      <c r="E1408" s="105"/>
      <c r="F1408" s="121"/>
      <c r="G1408" s="102"/>
      <c r="H1408" s="102"/>
      <c r="I1408" s="102"/>
      <c r="J1408" s="102"/>
      <c r="K1408" s="102"/>
      <c r="L1408" s="102"/>
      <c r="M1408" s="102"/>
      <c r="N1408" s="102"/>
      <c r="O1408" s="72"/>
      <c r="P1408" s="78"/>
      <c r="Q1408" s="78"/>
    </row>
    <row r="1409" spans="2:17" s="96" customFormat="1">
      <c r="B1409" s="76"/>
      <c r="C1409" s="121"/>
      <c r="D1409" s="121"/>
      <c r="E1409" s="105"/>
      <c r="F1409" s="121"/>
      <c r="G1409" s="102"/>
      <c r="H1409" s="102"/>
      <c r="I1409" s="102"/>
      <c r="J1409" s="102"/>
      <c r="K1409" s="102"/>
      <c r="L1409" s="102"/>
      <c r="M1409" s="102"/>
      <c r="N1409" s="102"/>
      <c r="O1409" s="72"/>
      <c r="P1409" s="78"/>
      <c r="Q1409" s="78"/>
    </row>
    <row r="1410" spans="2:17" s="96" customFormat="1">
      <c r="B1410" s="76"/>
      <c r="C1410" s="121"/>
      <c r="D1410" s="121"/>
      <c r="E1410" s="105"/>
      <c r="F1410" s="121"/>
      <c r="G1410" s="102"/>
      <c r="H1410" s="102"/>
      <c r="I1410" s="102"/>
      <c r="J1410" s="102"/>
      <c r="K1410" s="102"/>
      <c r="L1410" s="102"/>
      <c r="M1410" s="102"/>
      <c r="N1410" s="102"/>
      <c r="O1410" s="72"/>
      <c r="P1410" s="78"/>
      <c r="Q1410" s="78"/>
    </row>
    <row r="1411" spans="2:17" s="96" customFormat="1">
      <c r="B1411" s="76"/>
      <c r="C1411" s="121"/>
      <c r="D1411" s="121"/>
      <c r="E1411" s="105"/>
      <c r="F1411" s="121"/>
      <c r="G1411" s="102"/>
      <c r="H1411" s="102"/>
      <c r="I1411" s="102"/>
      <c r="J1411" s="102"/>
      <c r="K1411" s="102"/>
      <c r="L1411" s="102"/>
      <c r="M1411" s="102"/>
      <c r="N1411" s="102"/>
      <c r="O1411" s="72"/>
      <c r="P1411" s="78"/>
      <c r="Q1411" s="78"/>
    </row>
    <row r="1412" spans="2:17" s="96" customFormat="1">
      <c r="B1412" s="76"/>
      <c r="C1412" s="121"/>
      <c r="D1412" s="121"/>
      <c r="E1412" s="105"/>
      <c r="F1412" s="121"/>
      <c r="G1412" s="102"/>
      <c r="H1412" s="102"/>
      <c r="I1412" s="102"/>
      <c r="J1412" s="102"/>
      <c r="K1412" s="102"/>
      <c r="L1412" s="102"/>
      <c r="M1412" s="102"/>
      <c r="N1412" s="102"/>
      <c r="O1412" s="72"/>
      <c r="P1412" s="78"/>
      <c r="Q1412" s="78"/>
    </row>
    <row r="1413" spans="2:17" s="96" customFormat="1">
      <c r="B1413" s="76"/>
      <c r="C1413" s="121"/>
      <c r="D1413" s="121"/>
      <c r="E1413" s="105"/>
      <c r="F1413" s="121"/>
      <c r="G1413" s="102"/>
      <c r="H1413" s="102"/>
      <c r="I1413" s="102"/>
      <c r="J1413" s="102"/>
      <c r="K1413" s="102"/>
      <c r="L1413" s="102"/>
      <c r="M1413" s="102"/>
      <c r="N1413" s="102"/>
      <c r="O1413" s="72"/>
      <c r="P1413" s="78"/>
      <c r="Q1413" s="78"/>
    </row>
    <row r="1414" spans="2:17" s="96" customFormat="1">
      <c r="B1414" s="76"/>
      <c r="C1414" s="121"/>
      <c r="D1414" s="121"/>
      <c r="E1414" s="105"/>
      <c r="F1414" s="121"/>
      <c r="G1414" s="102"/>
      <c r="H1414" s="102"/>
      <c r="I1414" s="102"/>
      <c r="J1414" s="102"/>
      <c r="K1414" s="102"/>
      <c r="L1414" s="102"/>
      <c r="M1414" s="102"/>
      <c r="N1414" s="102"/>
      <c r="O1414" s="72"/>
      <c r="P1414" s="78"/>
      <c r="Q1414" s="78"/>
    </row>
    <row r="1415" spans="2:17" s="96" customFormat="1">
      <c r="B1415" s="76"/>
      <c r="C1415" s="121"/>
      <c r="D1415" s="121"/>
      <c r="E1415" s="105"/>
      <c r="F1415" s="121"/>
      <c r="G1415" s="102"/>
      <c r="H1415" s="102"/>
      <c r="I1415" s="102"/>
      <c r="J1415" s="102"/>
      <c r="K1415" s="102"/>
      <c r="L1415" s="102"/>
      <c r="M1415" s="102"/>
      <c r="N1415" s="102"/>
      <c r="O1415" s="72"/>
      <c r="P1415" s="78"/>
      <c r="Q1415" s="78"/>
    </row>
    <row r="1416" spans="2:17" s="96" customFormat="1">
      <c r="B1416" s="76"/>
      <c r="C1416" s="121"/>
      <c r="D1416" s="121"/>
      <c r="E1416" s="105"/>
      <c r="F1416" s="121"/>
      <c r="G1416" s="102"/>
      <c r="H1416" s="102"/>
      <c r="I1416" s="102"/>
      <c r="J1416" s="102"/>
      <c r="K1416" s="102"/>
      <c r="L1416" s="102"/>
      <c r="M1416" s="102"/>
      <c r="N1416" s="102"/>
      <c r="O1416" s="72"/>
      <c r="P1416" s="78"/>
      <c r="Q1416" s="78"/>
    </row>
    <row r="1417" spans="2:17" s="96" customFormat="1">
      <c r="B1417" s="76"/>
      <c r="C1417" s="121"/>
      <c r="D1417" s="121"/>
      <c r="E1417" s="105"/>
      <c r="F1417" s="121"/>
      <c r="G1417" s="102"/>
      <c r="H1417" s="102"/>
      <c r="I1417" s="102"/>
      <c r="J1417" s="102"/>
      <c r="K1417" s="102"/>
      <c r="L1417" s="102"/>
      <c r="M1417" s="102"/>
      <c r="N1417" s="102"/>
      <c r="O1417" s="72"/>
      <c r="P1417" s="78"/>
      <c r="Q1417" s="78"/>
    </row>
    <row r="1418" spans="2:17" s="96" customFormat="1">
      <c r="B1418" s="76"/>
      <c r="C1418" s="121"/>
      <c r="D1418" s="121"/>
      <c r="E1418" s="105"/>
      <c r="F1418" s="121"/>
      <c r="G1418" s="102"/>
      <c r="H1418" s="102"/>
      <c r="I1418" s="102"/>
      <c r="J1418" s="102"/>
      <c r="K1418" s="102"/>
      <c r="L1418" s="102"/>
      <c r="M1418" s="102"/>
      <c r="N1418" s="102"/>
      <c r="O1418" s="72"/>
      <c r="P1418" s="78"/>
      <c r="Q1418" s="78"/>
    </row>
    <row r="1419" spans="2:17" s="96" customFormat="1">
      <c r="B1419" s="76"/>
      <c r="C1419" s="121"/>
      <c r="D1419" s="121"/>
      <c r="E1419" s="105"/>
      <c r="F1419" s="121"/>
      <c r="G1419" s="102"/>
      <c r="H1419" s="102"/>
      <c r="I1419" s="102"/>
      <c r="J1419" s="102"/>
      <c r="K1419" s="102"/>
      <c r="L1419" s="102"/>
      <c r="M1419" s="102"/>
      <c r="N1419" s="102"/>
      <c r="O1419" s="72"/>
      <c r="P1419" s="78"/>
      <c r="Q1419" s="78"/>
    </row>
    <row r="1420" spans="2:17" s="96" customFormat="1">
      <c r="B1420" s="76"/>
      <c r="C1420" s="121"/>
      <c r="D1420" s="121"/>
      <c r="E1420" s="105"/>
      <c r="F1420" s="121"/>
      <c r="G1420" s="102"/>
      <c r="H1420" s="102"/>
      <c r="I1420" s="102"/>
      <c r="J1420" s="102"/>
      <c r="K1420" s="102"/>
      <c r="L1420" s="102"/>
      <c r="M1420" s="102"/>
      <c r="N1420" s="102"/>
      <c r="O1420" s="72"/>
      <c r="P1420" s="78"/>
      <c r="Q1420" s="78"/>
    </row>
    <row r="1421" spans="2:17" s="96" customFormat="1">
      <c r="B1421" s="76"/>
      <c r="C1421" s="121"/>
      <c r="D1421" s="121"/>
      <c r="E1421" s="105"/>
      <c r="F1421" s="121"/>
      <c r="G1421" s="102"/>
      <c r="H1421" s="102"/>
      <c r="I1421" s="102"/>
      <c r="J1421" s="102"/>
      <c r="K1421" s="102"/>
      <c r="L1421" s="102"/>
      <c r="M1421" s="102"/>
      <c r="N1421" s="102"/>
      <c r="O1421" s="72"/>
      <c r="P1421" s="78"/>
      <c r="Q1421" s="78"/>
    </row>
    <row r="1422" spans="2:17" s="96" customFormat="1">
      <c r="B1422" s="76"/>
      <c r="C1422" s="121"/>
      <c r="D1422" s="121"/>
      <c r="E1422" s="105"/>
      <c r="F1422" s="121"/>
      <c r="G1422" s="102"/>
      <c r="H1422" s="102"/>
      <c r="I1422" s="102"/>
      <c r="J1422" s="102"/>
      <c r="K1422" s="102"/>
      <c r="L1422" s="102"/>
      <c r="M1422" s="102"/>
      <c r="N1422" s="102"/>
      <c r="O1422" s="72"/>
      <c r="P1422" s="78"/>
      <c r="Q1422" s="78"/>
    </row>
    <row r="1423" spans="2:17" s="96" customFormat="1">
      <c r="B1423" s="76"/>
      <c r="C1423" s="121"/>
      <c r="D1423" s="121"/>
      <c r="E1423" s="105"/>
      <c r="F1423" s="121"/>
      <c r="G1423" s="102"/>
      <c r="H1423" s="102"/>
      <c r="I1423" s="102"/>
      <c r="J1423" s="102"/>
      <c r="K1423" s="102"/>
      <c r="L1423" s="102"/>
      <c r="M1423" s="102"/>
      <c r="N1423" s="102"/>
      <c r="O1423" s="72"/>
      <c r="P1423" s="78"/>
      <c r="Q1423" s="78"/>
    </row>
    <row r="1424" spans="2:17" s="96" customFormat="1">
      <c r="B1424" s="76"/>
      <c r="C1424" s="121"/>
      <c r="D1424" s="121"/>
      <c r="E1424" s="105"/>
      <c r="F1424" s="121"/>
      <c r="G1424" s="102"/>
      <c r="H1424" s="102"/>
      <c r="I1424" s="102"/>
      <c r="J1424" s="102"/>
      <c r="K1424" s="102"/>
      <c r="L1424" s="102"/>
      <c r="M1424" s="102"/>
      <c r="N1424" s="102"/>
      <c r="O1424" s="72"/>
      <c r="P1424" s="78"/>
      <c r="Q1424" s="78"/>
    </row>
    <row r="1425" spans="2:17" s="96" customFormat="1">
      <c r="B1425" s="76"/>
      <c r="C1425" s="121"/>
      <c r="D1425" s="121"/>
      <c r="E1425" s="105"/>
      <c r="F1425" s="121"/>
      <c r="G1425" s="102"/>
      <c r="H1425" s="102"/>
      <c r="I1425" s="102"/>
      <c r="J1425" s="102"/>
      <c r="K1425" s="102"/>
      <c r="L1425" s="102"/>
      <c r="M1425" s="102"/>
      <c r="N1425" s="102"/>
      <c r="O1425" s="72"/>
      <c r="P1425" s="78"/>
      <c r="Q1425" s="78"/>
    </row>
    <row r="1426" spans="2:17" s="96" customFormat="1">
      <c r="B1426" s="76"/>
      <c r="C1426" s="121"/>
      <c r="D1426" s="121"/>
      <c r="E1426" s="105"/>
      <c r="F1426" s="121"/>
      <c r="G1426" s="102"/>
      <c r="H1426" s="102"/>
      <c r="I1426" s="102"/>
      <c r="J1426" s="102"/>
      <c r="K1426" s="102"/>
      <c r="L1426" s="102"/>
      <c r="M1426" s="102"/>
      <c r="N1426" s="102"/>
      <c r="O1426" s="72"/>
      <c r="P1426" s="78"/>
      <c r="Q1426" s="78"/>
    </row>
    <row r="1427" spans="2:17" s="96" customFormat="1">
      <c r="B1427" s="76"/>
      <c r="C1427" s="121"/>
      <c r="D1427" s="121"/>
      <c r="E1427" s="105"/>
      <c r="F1427" s="121"/>
      <c r="G1427" s="102"/>
      <c r="H1427" s="102"/>
      <c r="I1427" s="102"/>
      <c r="J1427" s="102"/>
      <c r="K1427" s="102"/>
      <c r="L1427" s="102"/>
      <c r="M1427" s="102"/>
      <c r="N1427" s="102"/>
      <c r="O1427" s="72"/>
      <c r="P1427" s="78"/>
      <c r="Q1427" s="78"/>
    </row>
    <row r="1428" spans="2:17" s="96" customFormat="1">
      <c r="B1428" s="76"/>
      <c r="C1428" s="121"/>
      <c r="D1428" s="121"/>
      <c r="E1428" s="105"/>
      <c r="F1428" s="121"/>
      <c r="G1428" s="102"/>
      <c r="H1428" s="102"/>
      <c r="I1428" s="102"/>
      <c r="J1428" s="102"/>
      <c r="K1428" s="102"/>
      <c r="L1428" s="102"/>
      <c r="M1428" s="102"/>
      <c r="N1428" s="102"/>
      <c r="O1428" s="72"/>
      <c r="P1428" s="78"/>
      <c r="Q1428" s="78"/>
    </row>
    <row r="1429" spans="2:17" s="96" customFormat="1">
      <c r="B1429" s="76"/>
      <c r="C1429" s="121"/>
      <c r="D1429" s="121"/>
      <c r="E1429" s="105"/>
      <c r="F1429" s="121"/>
      <c r="G1429" s="102"/>
      <c r="H1429" s="102"/>
      <c r="I1429" s="102"/>
      <c r="J1429" s="102"/>
      <c r="K1429" s="102"/>
      <c r="L1429" s="102"/>
      <c r="M1429" s="102"/>
      <c r="N1429" s="102"/>
      <c r="O1429" s="72"/>
      <c r="P1429" s="78"/>
      <c r="Q1429" s="78"/>
    </row>
    <row r="1430" spans="2:17" s="96" customFormat="1">
      <c r="B1430" s="76"/>
      <c r="C1430" s="121"/>
      <c r="D1430" s="121"/>
      <c r="E1430" s="105"/>
      <c r="F1430" s="121"/>
      <c r="G1430" s="102"/>
      <c r="H1430" s="102"/>
      <c r="I1430" s="102"/>
      <c r="J1430" s="102"/>
      <c r="K1430" s="102"/>
      <c r="L1430" s="102"/>
      <c r="M1430" s="102"/>
      <c r="N1430" s="102"/>
      <c r="O1430" s="72"/>
      <c r="P1430" s="78"/>
      <c r="Q1430" s="78"/>
    </row>
    <row r="1431" spans="2:17" s="96" customFormat="1">
      <c r="B1431" s="76"/>
      <c r="C1431" s="121"/>
      <c r="D1431" s="121"/>
      <c r="E1431" s="105"/>
      <c r="F1431" s="121"/>
      <c r="G1431" s="102"/>
      <c r="H1431" s="102"/>
      <c r="I1431" s="102"/>
      <c r="J1431" s="102"/>
      <c r="K1431" s="102"/>
      <c r="L1431" s="102"/>
      <c r="M1431" s="102"/>
      <c r="N1431" s="102"/>
      <c r="O1431" s="72"/>
      <c r="P1431" s="78"/>
      <c r="Q1431" s="78"/>
    </row>
    <row r="1432" spans="2:17" s="96" customFormat="1">
      <c r="B1432" s="76"/>
      <c r="C1432" s="121"/>
      <c r="D1432" s="121"/>
      <c r="E1432" s="105"/>
      <c r="F1432" s="121"/>
      <c r="G1432" s="102"/>
      <c r="H1432" s="102"/>
      <c r="I1432" s="102"/>
      <c r="J1432" s="102"/>
      <c r="K1432" s="102"/>
      <c r="L1432" s="102"/>
      <c r="M1432" s="102"/>
      <c r="N1432" s="102"/>
      <c r="O1432" s="72"/>
      <c r="P1432" s="78"/>
      <c r="Q1432" s="78"/>
    </row>
    <row r="1433" spans="2:17" s="96" customFormat="1">
      <c r="B1433" s="76"/>
      <c r="C1433" s="121"/>
      <c r="D1433" s="121"/>
      <c r="E1433" s="105"/>
      <c r="F1433" s="121"/>
      <c r="G1433" s="102"/>
      <c r="H1433" s="102"/>
      <c r="I1433" s="102"/>
      <c r="J1433" s="102"/>
      <c r="K1433" s="102"/>
      <c r="L1433" s="102"/>
      <c r="M1433" s="102"/>
      <c r="N1433" s="102"/>
      <c r="O1433" s="72"/>
      <c r="P1433" s="78"/>
      <c r="Q1433" s="78"/>
    </row>
    <row r="1434" spans="2:17" s="96" customFormat="1">
      <c r="B1434" s="76"/>
      <c r="C1434" s="121"/>
      <c r="D1434" s="121"/>
      <c r="E1434" s="105"/>
      <c r="F1434" s="121"/>
      <c r="G1434" s="102"/>
      <c r="H1434" s="102"/>
      <c r="I1434" s="102"/>
      <c r="J1434" s="102"/>
      <c r="K1434" s="102"/>
      <c r="L1434" s="102"/>
      <c r="M1434" s="102"/>
      <c r="N1434" s="102"/>
      <c r="O1434" s="72"/>
      <c r="P1434" s="78"/>
      <c r="Q1434" s="78"/>
    </row>
    <row r="1435" spans="2:17" s="96" customFormat="1">
      <c r="B1435" s="76"/>
      <c r="C1435" s="121"/>
      <c r="D1435" s="121"/>
      <c r="E1435" s="105"/>
      <c r="F1435" s="121"/>
      <c r="G1435" s="102"/>
      <c r="H1435" s="102"/>
      <c r="I1435" s="102"/>
      <c r="J1435" s="102"/>
      <c r="K1435" s="102"/>
      <c r="L1435" s="102"/>
      <c r="M1435" s="102"/>
      <c r="N1435" s="102"/>
      <c r="O1435" s="72"/>
      <c r="P1435" s="78"/>
      <c r="Q1435" s="78"/>
    </row>
    <row r="1436" spans="2:17" s="96" customFormat="1">
      <c r="B1436" s="76"/>
      <c r="C1436" s="121"/>
      <c r="D1436" s="121"/>
      <c r="E1436" s="105"/>
      <c r="F1436" s="121"/>
      <c r="G1436" s="102"/>
      <c r="H1436" s="102"/>
      <c r="I1436" s="102"/>
      <c r="J1436" s="102"/>
      <c r="K1436" s="102"/>
      <c r="L1436" s="102"/>
      <c r="M1436" s="102"/>
      <c r="N1436" s="102"/>
      <c r="O1436" s="72"/>
      <c r="P1436" s="78"/>
      <c r="Q1436" s="78"/>
    </row>
    <row r="1437" spans="2:17" s="96" customFormat="1">
      <c r="B1437" s="76"/>
      <c r="C1437" s="121"/>
      <c r="D1437" s="121"/>
      <c r="E1437" s="105"/>
      <c r="F1437" s="121"/>
      <c r="G1437" s="102"/>
      <c r="H1437" s="102"/>
      <c r="I1437" s="102"/>
      <c r="J1437" s="102"/>
      <c r="K1437" s="102"/>
      <c r="L1437" s="102"/>
      <c r="M1437" s="102"/>
      <c r="N1437" s="102"/>
      <c r="O1437" s="72"/>
      <c r="P1437" s="78"/>
      <c r="Q1437" s="78"/>
    </row>
    <row r="1438" spans="2:17" s="96" customFormat="1">
      <c r="B1438" s="76"/>
      <c r="C1438" s="121"/>
      <c r="D1438" s="121"/>
      <c r="E1438" s="105"/>
      <c r="F1438" s="121"/>
      <c r="G1438" s="102"/>
      <c r="H1438" s="102"/>
      <c r="I1438" s="102"/>
      <c r="J1438" s="102"/>
      <c r="K1438" s="102"/>
      <c r="L1438" s="102"/>
      <c r="M1438" s="102"/>
      <c r="N1438" s="102"/>
      <c r="O1438" s="72"/>
      <c r="P1438" s="78"/>
      <c r="Q1438" s="78"/>
    </row>
    <row r="1439" spans="2:17" s="96" customFormat="1">
      <c r="B1439" s="76"/>
      <c r="C1439" s="121"/>
      <c r="D1439" s="121"/>
      <c r="E1439" s="105"/>
      <c r="F1439" s="121"/>
      <c r="G1439" s="102"/>
      <c r="H1439" s="102"/>
      <c r="I1439" s="102"/>
      <c r="J1439" s="102"/>
      <c r="K1439" s="102"/>
      <c r="L1439" s="102"/>
      <c r="M1439" s="102"/>
      <c r="N1439" s="102"/>
      <c r="O1439" s="72"/>
      <c r="P1439" s="78"/>
      <c r="Q1439" s="78"/>
    </row>
    <row r="1440" spans="2:17" s="96" customFormat="1">
      <c r="B1440" s="76"/>
      <c r="C1440" s="121"/>
      <c r="D1440" s="121"/>
      <c r="E1440" s="105"/>
      <c r="F1440" s="121"/>
      <c r="G1440" s="102"/>
      <c r="H1440" s="102"/>
      <c r="I1440" s="102"/>
      <c r="J1440" s="102"/>
      <c r="K1440" s="102"/>
      <c r="L1440" s="102"/>
      <c r="M1440" s="102"/>
      <c r="N1440" s="102"/>
      <c r="O1440" s="72"/>
      <c r="P1440" s="78"/>
      <c r="Q1440" s="78"/>
    </row>
    <row r="1441" spans="2:17" s="96" customFormat="1">
      <c r="B1441" s="76"/>
      <c r="C1441" s="121"/>
      <c r="D1441" s="121"/>
      <c r="E1441" s="105"/>
      <c r="F1441" s="121"/>
      <c r="G1441" s="102"/>
      <c r="H1441" s="102"/>
      <c r="I1441" s="102"/>
      <c r="J1441" s="102"/>
      <c r="K1441" s="102"/>
      <c r="L1441" s="102"/>
      <c r="M1441" s="102"/>
      <c r="N1441" s="102"/>
      <c r="O1441" s="72"/>
      <c r="P1441" s="78"/>
      <c r="Q1441" s="78"/>
    </row>
    <row r="1442" spans="2:17" s="96" customFormat="1">
      <c r="B1442" s="76"/>
      <c r="C1442" s="121"/>
      <c r="D1442" s="121"/>
      <c r="E1442" s="105"/>
      <c r="F1442" s="121"/>
      <c r="G1442" s="102"/>
      <c r="H1442" s="102"/>
      <c r="I1442" s="102"/>
      <c r="J1442" s="102"/>
      <c r="K1442" s="102"/>
      <c r="L1442" s="102"/>
      <c r="M1442" s="102"/>
      <c r="N1442" s="102"/>
      <c r="O1442" s="72"/>
      <c r="P1442" s="78"/>
      <c r="Q1442" s="78"/>
    </row>
    <row r="1443" spans="2:17" s="96" customFormat="1">
      <c r="B1443" s="76"/>
      <c r="C1443" s="121"/>
      <c r="D1443" s="121"/>
      <c r="E1443" s="105"/>
      <c r="F1443" s="121"/>
      <c r="G1443" s="102"/>
      <c r="H1443" s="102"/>
      <c r="I1443" s="102"/>
      <c r="J1443" s="102"/>
      <c r="K1443" s="102"/>
      <c r="L1443" s="102"/>
      <c r="M1443" s="102"/>
      <c r="N1443" s="102"/>
      <c r="O1443" s="72"/>
      <c r="P1443" s="78"/>
      <c r="Q1443" s="78"/>
    </row>
    <row r="1444" spans="2:17" s="96" customFormat="1">
      <c r="B1444" s="76"/>
      <c r="C1444" s="121"/>
      <c r="D1444" s="121"/>
      <c r="E1444" s="105"/>
      <c r="F1444" s="121"/>
      <c r="G1444" s="102"/>
      <c r="H1444" s="102"/>
      <c r="I1444" s="102"/>
      <c r="J1444" s="102"/>
      <c r="K1444" s="102"/>
      <c r="L1444" s="102"/>
      <c r="M1444" s="102"/>
      <c r="N1444" s="102"/>
      <c r="O1444" s="72"/>
      <c r="P1444" s="78"/>
      <c r="Q1444" s="78"/>
    </row>
    <row r="1445" spans="2:17" s="96" customFormat="1">
      <c r="B1445" s="76"/>
      <c r="C1445" s="121"/>
      <c r="D1445" s="121"/>
      <c r="E1445" s="105"/>
      <c r="F1445" s="121"/>
      <c r="G1445" s="102"/>
      <c r="H1445" s="102"/>
      <c r="I1445" s="102"/>
      <c r="J1445" s="102"/>
      <c r="K1445" s="102"/>
      <c r="L1445" s="102"/>
      <c r="M1445" s="102"/>
      <c r="N1445" s="102"/>
      <c r="O1445" s="72"/>
      <c r="P1445" s="78"/>
      <c r="Q1445" s="78"/>
    </row>
    <row r="1446" spans="2:17" s="96" customFormat="1">
      <c r="B1446" s="76"/>
      <c r="C1446" s="121"/>
      <c r="D1446" s="121"/>
      <c r="E1446" s="105"/>
      <c r="F1446" s="121"/>
      <c r="G1446" s="102"/>
      <c r="H1446" s="102"/>
      <c r="I1446" s="102"/>
      <c r="J1446" s="102"/>
      <c r="K1446" s="102"/>
      <c r="L1446" s="102"/>
      <c r="M1446" s="102"/>
      <c r="N1446" s="102"/>
      <c r="O1446" s="72"/>
      <c r="P1446" s="78"/>
      <c r="Q1446" s="78"/>
    </row>
    <row r="1447" spans="2:17" s="96" customFormat="1">
      <c r="B1447" s="76"/>
      <c r="C1447" s="121"/>
      <c r="D1447" s="121"/>
      <c r="E1447" s="105"/>
      <c r="F1447" s="121"/>
      <c r="G1447" s="102"/>
      <c r="H1447" s="102"/>
      <c r="I1447" s="102"/>
      <c r="J1447" s="102"/>
      <c r="K1447" s="102"/>
      <c r="L1447" s="102"/>
      <c r="M1447" s="102"/>
      <c r="N1447" s="102"/>
      <c r="O1447" s="72"/>
      <c r="P1447" s="78"/>
      <c r="Q1447" s="78"/>
    </row>
    <row r="1448" spans="2:17" s="96" customFormat="1">
      <c r="B1448" s="76"/>
      <c r="C1448" s="121"/>
      <c r="D1448" s="121"/>
      <c r="E1448" s="105"/>
      <c r="F1448" s="121"/>
      <c r="G1448" s="102"/>
      <c r="H1448" s="102"/>
      <c r="I1448" s="102"/>
      <c r="J1448" s="102"/>
      <c r="K1448" s="102"/>
      <c r="L1448" s="102"/>
      <c r="M1448" s="102"/>
      <c r="N1448" s="102"/>
      <c r="O1448" s="72"/>
      <c r="P1448" s="78"/>
      <c r="Q1448" s="78"/>
    </row>
    <row r="1449" spans="2:17" s="96" customFormat="1">
      <c r="B1449" s="76"/>
      <c r="C1449" s="121"/>
      <c r="D1449" s="121"/>
      <c r="E1449" s="105"/>
      <c r="F1449" s="121"/>
      <c r="G1449" s="102"/>
      <c r="H1449" s="102"/>
      <c r="I1449" s="102"/>
      <c r="J1449" s="102"/>
      <c r="K1449" s="102"/>
      <c r="L1449" s="102"/>
      <c r="M1449" s="102"/>
      <c r="N1449" s="102"/>
      <c r="O1449" s="72"/>
      <c r="P1449" s="78"/>
      <c r="Q1449" s="78"/>
    </row>
    <row r="1450" spans="2:17" s="96" customFormat="1">
      <c r="B1450" s="76"/>
      <c r="C1450" s="121"/>
      <c r="D1450" s="121"/>
      <c r="E1450" s="105"/>
      <c r="F1450" s="121"/>
      <c r="G1450" s="102"/>
      <c r="H1450" s="102"/>
      <c r="I1450" s="102"/>
      <c r="J1450" s="102"/>
      <c r="K1450" s="102"/>
      <c r="L1450" s="102"/>
      <c r="M1450" s="102"/>
      <c r="N1450" s="102"/>
      <c r="O1450" s="72"/>
      <c r="P1450" s="78"/>
      <c r="Q1450" s="78"/>
    </row>
    <row r="1451" spans="2:17" s="96" customFormat="1">
      <c r="B1451" s="76"/>
      <c r="C1451" s="121"/>
      <c r="D1451" s="121"/>
      <c r="E1451" s="105"/>
      <c r="F1451" s="121"/>
      <c r="G1451" s="102"/>
      <c r="H1451" s="102"/>
      <c r="I1451" s="102"/>
      <c r="J1451" s="102"/>
      <c r="K1451" s="102"/>
      <c r="L1451" s="102"/>
      <c r="M1451" s="102"/>
      <c r="N1451" s="102"/>
      <c r="O1451" s="72"/>
      <c r="P1451" s="78"/>
      <c r="Q1451" s="78"/>
    </row>
    <row r="1452" spans="2:17" s="96" customFormat="1">
      <c r="B1452" s="76"/>
      <c r="C1452" s="121"/>
      <c r="D1452" s="121"/>
      <c r="E1452" s="105"/>
      <c r="F1452" s="121"/>
      <c r="G1452" s="102"/>
      <c r="H1452" s="102"/>
      <c r="I1452" s="102"/>
      <c r="J1452" s="102"/>
      <c r="K1452" s="102"/>
      <c r="L1452" s="102"/>
      <c r="M1452" s="102"/>
      <c r="N1452" s="102"/>
      <c r="O1452" s="72"/>
      <c r="P1452" s="78"/>
      <c r="Q1452" s="78"/>
    </row>
    <row r="1453" spans="2:17" s="96" customFormat="1">
      <c r="B1453" s="76"/>
      <c r="C1453" s="121"/>
      <c r="D1453" s="121"/>
      <c r="E1453" s="105"/>
      <c r="F1453" s="121"/>
      <c r="G1453" s="102"/>
      <c r="H1453" s="102"/>
      <c r="I1453" s="102"/>
      <c r="J1453" s="102"/>
      <c r="K1453" s="102"/>
      <c r="L1453" s="102"/>
      <c r="M1453" s="102"/>
      <c r="N1453" s="102"/>
      <c r="O1453" s="72"/>
      <c r="P1453" s="78"/>
      <c r="Q1453" s="78"/>
    </row>
    <row r="1454" spans="2:17" s="96" customFormat="1">
      <c r="B1454" s="76"/>
      <c r="C1454" s="121"/>
      <c r="D1454" s="121"/>
      <c r="E1454" s="105"/>
      <c r="F1454" s="121"/>
      <c r="G1454" s="102"/>
      <c r="H1454" s="102"/>
      <c r="I1454" s="102"/>
      <c r="J1454" s="102"/>
      <c r="K1454" s="102"/>
      <c r="L1454" s="102"/>
      <c r="M1454" s="102"/>
      <c r="N1454" s="102"/>
      <c r="O1454" s="72"/>
      <c r="P1454" s="78"/>
      <c r="Q1454" s="78"/>
    </row>
    <row r="1455" spans="2:17" s="96" customFormat="1">
      <c r="B1455" s="76"/>
      <c r="C1455" s="121"/>
      <c r="D1455" s="121"/>
      <c r="E1455" s="105"/>
      <c r="F1455" s="121"/>
      <c r="G1455" s="102"/>
      <c r="H1455" s="102"/>
      <c r="I1455" s="102"/>
      <c r="J1455" s="102"/>
      <c r="K1455" s="102"/>
      <c r="L1455" s="102"/>
      <c r="M1455" s="102"/>
      <c r="N1455" s="102"/>
      <c r="O1455" s="72"/>
      <c r="P1455" s="78"/>
      <c r="Q1455" s="78"/>
    </row>
    <row r="1456" spans="2:17" s="96" customFormat="1">
      <c r="B1456" s="76"/>
      <c r="C1456" s="121"/>
      <c r="D1456" s="121"/>
      <c r="E1456" s="105"/>
      <c r="F1456" s="121"/>
      <c r="G1456" s="102"/>
      <c r="H1456" s="102"/>
      <c r="I1456" s="102"/>
      <c r="J1456" s="102"/>
      <c r="K1456" s="102"/>
      <c r="L1456" s="102"/>
      <c r="M1456" s="102"/>
      <c r="N1456" s="102"/>
      <c r="O1456" s="72"/>
      <c r="P1456" s="78"/>
      <c r="Q1456" s="78"/>
    </row>
    <row r="1457" spans="2:17" s="96" customFormat="1">
      <c r="B1457" s="76"/>
      <c r="C1457" s="121"/>
      <c r="D1457" s="121"/>
      <c r="E1457" s="105"/>
      <c r="F1457" s="121"/>
      <c r="G1457" s="102"/>
      <c r="H1457" s="102"/>
      <c r="I1457" s="102"/>
      <c r="J1457" s="102"/>
      <c r="K1457" s="102"/>
      <c r="L1457" s="102"/>
      <c r="M1457" s="102"/>
      <c r="N1457" s="102"/>
      <c r="O1457" s="72"/>
      <c r="P1457" s="78"/>
      <c r="Q1457" s="78"/>
    </row>
    <row r="1458" spans="2:17" s="96" customFormat="1">
      <c r="B1458" s="76"/>
      <c r="C1458" s="121"/>
      <c r="D1458" s="121"/>
      <c r="E1458" s="105"/>
      <c r="F1458" s="121"/>
      <c r="G1458" s="102"/>
      <c r="H1458" s="102"/>
      <c r="I1458" s="102"/>
      <c r="J1458" s="102"/>
      <c r="K1458" s="102"/>
      <c r="L1458" s="102"/>
      <c r="M1458" s="102"/>
      <c r="N1458" s="102"/>
      <c r="O1458" s="72"/>
      <c r="P1458" s="78"/>
      <c r="Q1458" s="78"/>
    </row>
    <row r="1459" spans="2:17" s="96" customFormat="1">
      <c r="B1459" s="76"/>
      <c r="C1459" s="121"/>
      <c r="D1459" s="121"/>
      <c r="E1459" s="105"/>
      <c r="F1459" s="121"/>
      <c r="G1459" s="102"/>
      <c r="H1459" s="102"/>
      <c r="I1459" s="102"/>
      <c r="J1459" s="102"/>
      <c r="K1459" s="102"/>
      <c r="L1459" s="102"/>
      <c r="M1459" s="102"/>
      <c r="N1459" s="102"/>
      <c r="O1459" s="72"/>
      <c r="P1459" s="78"/>
      <c r="Q1459" s="78"/>
    </row>
    <row r="1460" spans="2:17" s="96" customFormat="1">
      <c r="B1460" s="76"/>
      <c r="C1460" s="121"/>
      <c r="D1460" s="121"/>
      <c r="E1460" s="105"/>
      <c r="F1460" s="121"/>
      <c r="G1460" s="102"/>
      <c r="H1460" s="102"/>
      <c r="I1460" s="102"/>
      <c r="J1460" s="102"/>
      <c r="K1460" s="102"/>
      <c r="L1460" s="102"/>
      <c r="M1460" s="102"/>
      <c r="N1460" s="102"/>
      <c r="O1460" s="72"/>
      <c r="P1460" s="78"/>
      <c r="Q1460" s="78"/>
    </row>
    <row r="1461" spans="2:17" s="96" customFormat="1">
      <c r="B1461" s="76"/>
      <c r="C1461" s="121"/>
      <c r="D1461" s="121"/>
      <c r="E1461" s="105"/>
      <c r="F1461" s="121"/>
      <c r="G1461" s="102"/>
      <c r="H1461" s="102"/>
      <c r="I1461" s="102"/>
      <c r="J1461" s="102"/>
      <c r="K1461" s="102"/>
      <c r="L1461" s="102"/>
      <c r="M1461" s="102"/>
      <c r="N1461" s="102"/>
      <c r="O1461" s="72"/>
      <c r="P1461" s="78"/>
      <c r="Q1461" s="78"/>
    </row>
    <row r="1462" spans="2:17" s="96" customFormat="1">
      <c r="B1462" s="76"/>
      <c r="C1462" s="121"/>
      <c r="D1462" s="121"/>
      <c r="E1462" s="105"/>
      <c r="F1462" s="121"/>
      <c r="G1462" s="102"/>
      <c r="H1462" s="102"/>
      <c r="I1462" s="102"/>
      <c r="J1462" s="102"/>
      <c r="K1462" s="102"/>
      <c r="L1462" s="102"/>
      <c r="M1462" s="102"/>
      <c r="N1462" s="102"/>
      <c r="O1462" s="72"/>
      <c r="P1462" s="78"/>
      <c r="Q1462" s="78"/>
    </row>
    <row r="1463" spans="2:17" s="96" customFormat="1">
      <c r="B1463" s="76"/>
      <c r="C1463" s="121"/>
      <c r="D1463" s="121"/>
      <c r="E1463" s="105"/>
      <c r="F1463" s="121"/>
      <c r="G1463" s="102"/>
      <c r="H1463" s="102"/>
      <c r="I1463" s="102"/>
      <c r="J1463" s="102"/>
      <c r="K1463" s="102"/>
      <c r="L1463" s="102"/>
      <c r="M1463" s="102"/>
      <c r="N1463" s="102"/>
      <c r="O1463" s="72"/>
      <c r="P1463" s="78"/>
      <c r="Q1463" s="78"/>
    </row>
    <row r="1464" spans="2:17" s="96" customFormat="1">
      <c r="B1464" s="76"/>
      <c r="C1464" s="121"/>
      <c r="D1464" s="121"/>
      <c r="E1464" s="105"/>
      <c r="F1464" s="121"/>
      <c r="G1464" s="102"/>
      <c r="H1464" s="102"/>
      <c r="I1464" s="102"/>
      <c r="J1464" s="102"/>
      <c r="K1464" s="102"/>
      <c r="L1464" s="102"/>
      <c r="M1464" s="102"/>
      <c r="N1464" s="102"/>
      <c r="O1464" s="72"/>
      <c r="P1464" s="78"/>
      <c r="Q1464" s="78"/>
    </row>
    <row r="1465" spans="2:17" s="96" customFormat="1">
      <c r="B1465" s="76"/>
      <c r="C1465" s="121"/>
      <c r="D1465" s="121"/>
      <c r="E1465" s="105"/>
      <c r="F1465" s="121"/>
      <c r="G1465" s="102"/>
      <c r="H1465" s="102"/>
      <c r="I1465" s="102"/>
      <c r="J1465" s="102"/>
      <c r="K1465" s="102"/>
      <c r="L1465" s="102"/>
      <c r="M1465" s="102"/>
      <c r="N1465" s="102"/>
      <c r="O1465" s="72"/>
      <c r="P1465" s="78"/>
      <c r="Q1465" s="78"/>
    </row>
    <row r="1466" spans="2:17" s="96" customFormat="1">
      <c r="B1466" s="76"/>
      <c r="C1466" s="121"/>
      <c r="D1466" s="121"/>
      <c r="E1466" s="105"/>
      <c r="F1466" s="121"/>
      <c r="G1466" s="102"/>
      <c r="H1466" s="102"/>
      <c r="I1466" s="102"/>
      <c r="J1466" s="102"/>
      <c r="K1466" s="102"/>
      <c r="L1466" s="102"/>
      <c r="M1466" s="102"/>
      <c r="N1466" s="102"/>
      <c r="O1466" s="72"/>
      <c r="P1466" s="78"/>
      <c r="Q1466" s="78"/>
    </row>
    <row r="1467" spans="2:17" s="96" customFormat="1">
      <c r="B1467" s="76"/>
      <c r="C1467" s="121"/>
      <c r="D1467" s="121"/>
      <c r="E1467" s="105"/>
      <c r="F1467" s="121"/>
      <c r="G1467" s="102"/>
      <c r="H1467" s="102"/>
      <c r="I1467" s="102"/>
      <c r="J1467" s="102"/>
      <c r="K1467" s="102"/>
      <c r="L1467" s="102"/>
      <c r="M1467" s="102"/>
      <c r="N1467" s="102"/>
      <c r="O1467" s="72"/>
      <c r="P1467" s="78"/>
      <c r="Q1467" s="78"/>
    </row>
    <row r="1468" spans="2:17" s="96" customFormat="1">
      <c r="B1468" s="76"/>
      <c r="C1468" s="121"/>
      <c r="D1468" s="121"/>
      <c r="E1468" s="105"/>
      <c r="F1468" s="121"/>
      <c r="G1468" s="102"/>
      <c r="H1468" s="102"/>
      <c r="I1468" s="102"/>
      <c r="J1468" s="102"/>
      <c r="K1468" s="102"/>
      <c r="L1468" s="102"/>
      <c r="M1468" s="102"/>
      <c r="N1468" s="102"/>
      <c r="O1468" s="72"/>
      <c r="P1468" s="78"/>
      <c r="Q1468" s="78"/>
    </row>
    <row r="1469" spans="2:17" s="96" customFormat="1">
      <c r="B1469" s="76"/>
      <c r="C1469" s="121"/>
      <c r="D1469" s="121"/>
      <c r="E1469" s="105"/>
      <c r="F1469" s="121"/>
      <c r="G1469" s="102"/>
      <c r="H1469" s="102"/>
      <c r="I1469" s="102"/>
      <c r="J1469" s="102"/>
      <c r="K1469" s="102"/>
      <c r="L1469" s="102"/>
      <c r="M1469" s="102"/>
      <c r="N1469" s="102"/>
      <c r="O1469" s="72"/>
      <c r="P1469" s="78"/>
      <c r="Q1469" s="78"/>
    </row>
    <row r="1470" spans="2:17" s="96" customFormat="1">
      <c r="B1470" s="76"/>
      <c r="C1470" s="121"/>
      <c r="D1470" s="121"/>
      <c r="E1470" s="105"/>
      <c r="F1470" s="121"/>
      <c r="G1470" s="102"/>
      <c r="H1470" s="102"/>
      <c r="I1470" s="102"/>
      <c r="J1470" s="102"/>
      <c r="K1470" s="102"/>
      <c r="L1470" s="102"/>
      <c r="M1470" s="102"/>
      <c r="N1470" s="102"/>
      <c r="O1470" s="72"/>
      <c r="P1470" s="78"/>
      <c r="Q1470" s="78"/>
    </row>
    <row r="1471" spans="2:17" s="96" customFormat="1">
      <c r="B1471" s="76"/>
      <c r="C1471" s="121"/>
      <c r="D1471" s="121"/>
      <c r="E1471" s="105"/>
      <c r="F1471" s="121"/>
      <c r="G1471" s="102"/>
      <c r="H1471" s="102"/>
      <c r="I1471" s="102"/>
      <c r="J1471" s="102"/>
      <c r="K1471" s="102"/>
      <c r="L1471" s="102"/>
      <c r="M1471" s="102"/>
      <c r="N1471" s="102"/>
      <c r="O1471" s="72"/>
      <c r="P1471" s="78"/>
      <c r="Q1471" s="78"/>
    </row>
    <row r="1472" spans="2:17" s="96" customFormat="1">
      <c r="B1472" s="76"/>
      <c r="C1472" s="121"/>
      <c r="D1472" s="121"/>
      <c r="E1472" s="105"/>
      <c r="F1472" s="121"/>
      <c r="G1472" s="102"/>
      <c r="H1472" s="102"/>
      <c r="I1472" s="102"/>
      <c r="J1472" s="102"/>
      <c r="K1472" s="102"/>
      <c r="L1472" s="102"/>
      <c r="M1472" s="102"/>
      <c r="N1472" s="102"/>
      <c r="O1472" s="72"/>
      <c r="P1472" s="78"/>
      <c r="Q1472" s="78"/>
    </row>
    <row r="1473" spans="2:17" s="96" customFormat="1">
      <c r="B1473" s="76"/>
      <c r="C1473" s="121"/>
      <c r="D1473" s="121"/>
      <c r="E1473" s="105"/>
      <c r="F1473" s="121"/>
      <c r="G1473" s="102"/>
      <c r="H1473" s="102"/>
      <c r="I1473" s="102"/>
      <c r="J1473" s="102"/>
      <c r="K1473" s="102"/>
      <c r="L1473" s="102"/>
      <c r="M1473" s="102"/>
      <c r="N1473" s="102"/>
      <c r="O1473" s="72"/>
      <c r="P1473" s="78"/>
      <c r="Q1473" s="78"/>
    </row>
    <row r="1474" spans="2:17" s="96" customFormat="1">
      <c r="B1474" s="76"/>
      <c r="C1474" s="121"/>
      <c r="D1474" s="121"/>
      <c r="E1474" s="105"/>
      <c r="F1474" s="121"/>
      <c r="G1474" s="102"/>
      <c r="H1474" s="102"/>
      <c r="I1474" s="102"/>
      <c r="J1474" s="102"/>
      <c r="K1474" s="102"/>
      <c r="L1474" s="102"/>
      <c r="M1474" s="102"/>
      <c r="N1474" s="102"/>
      <c r="O1474" s="72"/>
      <c r="P1474" s="78"/>
      <c r="Q1474" s="78"/>
    </row>
    <row r="1475" spans="2:17" s="96" customFormat="1">
      <c r="B1475" s="76"/>
      <c r="C1475" s="121"/>
      <c r="D1475" s="121"/>
      <c r="E1475" s="105"/>
      <c r="F1475" s="121"/>
      <c r="G1475" s="102"/>
      <c r="H1475" s="102"/>
      <c r="I1475" s="102"/>
      <c r="J1475" s="102"/>
      <c r="K1475" s="102"/>
      <c r="L1475" s="102"/>
      <c r="M1475" s="102"/>
      <c r="N1475" s="102"/>
      <c r="O1475" s="72"/>
      <c r="P1475" s="78"/>
      <c r="Q1475" s="78"/>
    </row>
    <row r="1476" spans="2:17" s="96" customFormat="1">
      <c r="B1476" s="76"/>
      <c r="C1476" s="121"/>
      <c r="D1476" s="121"/>
      <c r="E1476" s="105"/>
      <c r="F1476" s="121"/>
      <c r="G1476" s="102"/>
      <c r="H1476" s="102"/>
      <c r="I1476" s="102"/>
      <c r="J1476" s="102"/>
      <c r="K1476" s="102"/>
      <c r="L1476" s="102"/>
      <c r="M1476" s="102"/>
      <c r="N1476" s="102"/>
      <c r="O1476" s="72"/>
      <c r="P1476" s="78"/>
      <c r="Q1476" s="78"/>
    </row>
    <row r="1477" spans="2:17" s="96" customFormat="1">
      <c r="B1477" s="76"/>
      <c r="C1477" s="121"/>
      <c r="D1477" s="121"/>
      <c r="E1477" s="105"/>
      <c r="F1477" s="121"/>
      <c r="G1477" s="102"/>
      <c r="H1477" s="102"/>
      <c r="I1477" s="102"/>
      <c r="J1477" s="102"/>
      <c r="K1477" s="102"/>
      <c r="L1477" s="102"/>
      <c r="M1477" s="102"/>
      <c r="N1477" s="102"/>
      <c r="O1477" s="72"/>
      <c r="P1477" s="78"/>
      <c r="Q1477" s="78"/>
    </row>
    <row r="1478" spans="2:17" s="96" customFormat="1">
      <c r="B1478" s="76"/>
      <c r="C1478" s="121"/>
      <c r="D1478" s="121"/>
      <c r="E1478" s="105"/>
      <c r="F1478" s="121"/>
      <c r="G1478" s="102"/>
      <c r="H1478" s="102"/>
      <c r="I1478" s="102"/>
      <c r="J1478" s="102"/>
      <c r="K1478" s="102"/>
      <c r="L1478" s="102"/>
      <c r="M1478" s="102"/>
      <c r="N1478" s="102"/>
      <c r="O1478" s="72"/>
      <c r="P1478" s="78"/>
      <c r="Q1478" s="78"/>
    </row>
    <row r="1479" spans="2:17" s="96" customFormat="1">
      <c r="B1479" s="76"/>
      <c r="C1479" s="121"/>
      <c r="D1479" s="121"/>
      <c r="E1479" s="105"/>
      <c r="F1479" s="121"/>
      <c r="G1479" s="102"/>
      <c r="H1479" s="102"/>
      <c r="I1479" s="102"/>
      <c r="J1479" s="102"/>
      <c r="K1479" s="102"/>
      <c r="L1479" s="102"/>
      <c r="M1479" s="102"/>
      <c r="N1479" s="102"/>
      <c r="O1479" s="72"/>
      <c r="P1479" s="78"/>
      <c r="Q1479" s="78"/>
    </row>
    <row r="1480" spans="2:17" s="96" customFormat="1">
      <c r="B1480" s="76"/>
      <c r="C1480" s="121"/>
      <c r="D1480" s="121"/>
      <c r="E1480" s="105"/>
      <c r="F1480" s="121"/>
      <c r="G1480" s="102"/>
      <c r="H1480" s="102"/>
      <c r="I1480" s="102"/>
      <c r="J1480" s="102"/>
      <c r="K1480" s="102"/>
      <c r="L1480" s="102"/>
      <c r="M1480" s="102"/>
      <c r="N1480" s="102"/>
      <c r="O1480" s="72"/>
      <c r="P1480" s="78"/>
      <c r="Q1480" s="78"/>
    </row>
    <row r="1481" spans="2:17" s="96" customFormat="1">
      <c r="B1481" s="76"/>
      <c r="C1481" s="121"/>
      <c r="D1481" s="121"/>
      <c r="E1481" s="105"/>
      <c r="F1481" s="121"/>
      <c r="G1481" s="102"/>
      <c r="H1481" s="102"/>
      <c r="I1481" s="102"/>
      <c r="J1481" s="102"/>
      <c r="K1481" s="102"/>
      <c r="L1481" s="102"/>
      <c r="M1481" s="102"/>
      <c r="N1481" s="102"/>
      <c r="O1481" s="72"/>
      <c r="P1481" s="78"/>
      <c r="Q1481" s="78"/>
    </row>
    <row r="1482" spans="2:17" s="96" customFormat="1">
      <c r="B1482" s="76"/>
      <c r="C1482" s="121"/>
      <c r="D1482" s="121"/>
      <c r="E1482" s="105"/>
      <c r="F1482" s="121"/>
      <c r="G1482" s="102"/>
      <c r="H1482" s="102"/>
      <c r="I1482" s="102"/>
      <c r="J1482" s="102"/>
      <c r="K1482" s="102"/>
      <c r="L1482" s="102"/>
      <c r="M1482" s="102"/>
      <c r="N1482" s="102"/>
      <c r="O1482" s="72"/>
      <c r="P1482" s="78"/>
      <c r="Q1482" s="78"/>
    </row>
    <row r="1483" spans="2:17" s="96" customFormat="1">
      <c r="B1483" s="76"/>
      <c r="C1483" s="121"/>
      <c r="D1483" s="121"/>
      <c r="E1483" s="105"/>
      <c r="F1483" s="121"/>
      <c r="G1483" s="102"/>
      <c r="H1483" s="102"/>
      <c r="I1483" s="102"/>
      <c r="J1483" s="102"/>
      <c r="K1483" s="102"/>
      <c r="L1483" s="102"/>
      <c r="M1483" s="102"/>
      <c r="N1483" s="102"/>
      <c r="O1483" s="72"/>
      <c r="P1483" s="78"/>
      <c r="Q1483" s="78"/>
    </row>
    <row r="1484" spans="2:17" s="96" customFormat="1">
      <c r="B1484" s="76"/>
      <c r="C1484" s="121"/>
      <c r="D1484" s="121"/>
      <c r="E1484" s="105"/>
      <c r="F1484" s="121"/>
      <c r="G1484" s="102"/>
      <c r="H1484" s="102"/>
      <c r="I1484" s="102"/>
      <c r="J1484" s="102"/>
      <c r="K1484" s="102"/>
      <c r="L1484" s="102"/>
      <c r="M1484" s="102"/>
      <c r="N1484" s="102"/>
      <c r="O1484" s="72"/>
      <c r="P1484" s="78"/>
      <c r="Q1484" s="78"/>
    </row>
    <row r="1485" spans="2:17" s="96" customFormat="1">
      <c r="B1485" s="76"/>
      <c r="C1485" s="121"/>
      <c r="D1485" s="121"/>
      <c r="E1485" s="105"/>
      <c r="F1485" s="121"/>
      <c r="G1485" s="102"/>
      <c r="H1485" s="102"/>
      <c r="I1485" s="102"/>
      <c r="J1485" s="102"/>
      <c r="K1485" s="102"/>
      <c r="L1485" s="102"/>
      <c r="M1485" s="102"/>
      <c r="N1485" s="102"/>
      <c r="O1485" s="72"/>
      <c r="P1485" s="78"/>
      <c r="Q1485" s="78"/>
    </row>
    <row r="1486" spans="2:17" s="96" customFormat="1">
      <c r="B1486" s="76"/>
      <c r="C1486" s="121"/>
      <c r="D1486" s="121"/>
      <c r="E1486" s="105"/>
      <c r="F1486" s="121"/>
      <c r="G1486" s="102"/>
      <c r="H1486" s="102"/>
      <c r="I1486" s="102"/>
      <c r="J1486" s="102"/>
      <c r="K1486" s="102"/>
      <c r="L1486" s="102"/>
      <c r="M1486" s="102"/>
      <c r="N1486" s="102"/>
      <c r="O1486" s="72"/>
      <c r="P1486" s="78"/>
      <c r="Q1486" s="78"/>
    </row>
    <row r="1487" spans="2:17" s="96" customFormat="1">
      <c r="B1487" s="76"/>
      <c r="C1487" s="121"/>
      <c r="D1487" s="121"/>
      <c r="E1487" s="105"/>
      <c r="F1487" s="121"/>
      <c r="G1487" s="102"/>
      <c r="H1487" s="102"/>
      <c r="I1487" s="102"/>
      <c r="J1487" s="102"/>
      <c r="K1487" s="102"/>
      <c r="L1487" s="102"/>
      <c r="M1487" s="102"/>
      <c r="N1487" s="102"/>
      <c r="O1487" s="72"/>
      <c r="P1487" s="78"/>
      <c r="Q1487" s="78"/>
    </row>
    <row r="1488" spans="2:17" s="96" customFormat="1">
      <c r="B1488" s="76"/>
      <c r="C1488" s="121"/>
      <c r="D1488" s="121"/>
      <c r="E1488" s="105"/>
      <c r="F1488" s="121"/>
      <c r="G1488" s="102"/>
      <c r="H1488" s="102"/>
      <c r="I1488" s="102"/>
      <c r="J1488" s="102"/>
      <c r="K1488" s="102"/>
      <c r="L1488" s="102"/>
      <c r="M1488" s="102"/>
      <c r="N1488" s="102"/>
      <c r="O1488" s="72"/>
      <c r="P1488" s="78"/>
      <c r="Q1488" s="78"/>
    </row>
    <row r="1489" spans="2:17" s="96" customFormat="1">
      <c r="B1489" s="76"/>
      <c r="C1489" s="121"/>
      <c r="D1489" s="121"/>
      <c r="E1489" s="105"/>
      <c r="F1489" s="121"/>
      <c r="G1489" s="102"/>
      <c r="H1489" s="102"/>
      <c r="I1489" s="102"/>
      <c r="J1489" s="102"/>
      <c r="K1489" s="102"/>
      <c r="L1489" s="102"/>
      <c r="M1489" s="102"/>
      <c r="N1489" s="102"/>
      <c r="O1489" s="72"/>
      <c r="P1489" s="78"/>
      <c r="Q1489" s="78"/>
    </row>
    <row r="1490" spans="2:17" s="96" customFormat="1">
      <c r="B1490" s="76"/>
      <c r="C1490" s="121"/>
      <c r="D1490" s="121"/>
      <c r="E1490" s="105"/>
      <c r="F1490" s="121"/>
      <c r="G1490" s="102"/>
      <c r="H1490" s="102"/>
      <c r="I1490" s="102"/>
      <c r="J1490" s="102"/>
      <c r="K1490" s="102"/>
      <c r="L1490" s="102"/>
      <c r="M1490" s="102"/>
      <c r="N1490" s="102"/>
      <c r="O1490" s="72"/>
      <c r="P1490" s="78"/>
      <c r="Q1490" s="78"/>
    </row>
    <row r="1491" spans="2:17" s="96" customFormat="1">
      <c r="B1491" s="76"/>
      <c r="C1491" s="121"/>
      <c r="D1491" s="121"/>
      <c r="E1491" s="105"/>
      <c r="F1491" s="121"/>
      <c r="G1491" s="102"/>
      <c r="H1491" s="102"/>
      <c r="I1491" s="102"/>
      <c r="J1491" s="102"/>
      <c r="K1491" s="102"/>
      <c r="L1491" s="102"/>
      <c r="M1491" s="102"/>
      <c r="N1491" s="102"/>
      <c r="O1491" s="72"/>
      <c r="P1491" s="78"/>
      <c r="Q1491" s="78"/>
    </row>
    <row r="1492" spans="2:17" s="96" customFormat="1">
      <c r="B1492" s="76"/>
      <c r="C1492" s="121"/>
      <c r="D1492" s="121"/>
      <c r="E1492" s="105"/>
      <c r="F1492" s="121"/>
      <c r="G1492" s="102"/>
      <c r="H1492" s="102"/>
      <c r="I1492" s="102"/>
      <c r="J1492" s="102"/>
      <c r="K1492" s="102"/>
      <c r="L1492" s="102"/>
      <c r="M1492" s="102"/>
      <c r="N1492" s="102"/>
      <c r="O1492" s="72"/>
      <c r="P1492" s="78"/>
      <c r="Q1492" s="78"/>
    </row>
    <row r="1493" spans="2:17" s="96" customFormat="1">
      <c r="B1493" s="76"/>
      <c r="C1493" s="121"/>
      <c r="D1493" s="121"/>
      <c r="E1493" s="105"/>
      <c r="F1493" s="121"/>
      <c r="G1493" s="102"/>
      <c r="H1493" s="102"/>
      <c r="I1493" s="102"/>
      <c r="J1493" s="102"/>
      <c r="K1493" s="102"/>
      <c r="L1493" s="102"/>
      <c r="M1493" s="102"/>
      <c r="N1493" s="102"/>
      <c r="O1493" s="72"/>
      <c r="P1493" s="78"/>
      <c r="Q1493" s="78"/>
    </row>
    <row r="1494" spans="2:17" s="96" customFormat="1">
      <c r="B1494" s="76"/>
      <c r="C1494" s="121"/>
      <c r="D1494" s="121"/>
      <c r="E1494" s="105"/>
      <c r="F1494" s="121"/>
      <c r="G1494" s="102"/>
      <c r="H1494" s="102"/>
      <c r="I1494" s="102"/>
      <c r="J1494" s="102"/>
      <c r="K1494" s="102"/>
      <c r="L1494" s="102"/>
      <c r="M1494" s="102"/>
      <c r="N1494" s="102"/>
      <c r="O1494" s="72"/>
      <c r="P1494" s="78"/>
      <c r="Q1494" s="78"/>
    </row>
    <row r="1495" spans="2:17" s="96" customFormat="1">
      <c r="B1495" s="76"/>
      <c r="C1495" s="121"/>
      <c r="D1495" s="121"/>
      <c r="E1495" s="105"/>
      <c r="F1495" s="121"/>
      <c r="G1495" s="102"/>
      <c r="H1495" s="102"/>
      <c r="I1495" s="102"/>
      <c r="J1495" s="102"/>
      <c r="K1495" s="102"/>
      <c r="L1495" s="102"/>
      <c r="M1495" s="102"/>
      <c r="N1495" s="102"/>
      <c r="O1495" s="72"/>
      <c r="P1495" s="78"/>
      <c r="Q1495" s="78"/>
    </row>
    <row r="1496" spans="2:17" s="96" customFormat="1">
      <c r="B1496" s="76"/>
      <c r="C1496" s="121"/>
      <c r="D1496" s="121"/>
      <c r="E1496" s="105"/>
      <c r="F1496" s="121"/>
      <c r="G1496" s="102"/>
      <c r="H1496" s="102"/>
      <c r="I1496" s="102"/>
      <c r="J1496" s="102"/>
      <c r="K1496" s="102"/>
      <c r="L1496" s="102"/>
      <c r="M1496" s="102"/>
      <c r="N1496" s="102"/>
      <c r="O1496" s="72"/>
      <c r="P1496" s="78"/>
      <c r="Q1496" s="78"/>
    </row>
    <row r="1497" spans="2:17" s="96" customFormat="1">
      <c r="B1497" s="76"/>
      <c r="C1497" s="121"/>
      <c r="D1497" s="121"/>
      <c r="E1497" s="105"/>
      <c r="F1497" s="121"/>
      <c r="G1497" s="102"/>
      <c r="H1497" s="102"/>
      <c r="I1497" s="102"/>
      <c r="J1497" s="102"/>
      <c r="K1497" s="102"/>
      <c r="L1497" s="102"/>
      <c r="M1497" s="102"/>
      <c r="N1497" s="102"/>
      <c r="O1497" s="72"/>
      <c r="P1497" s="78"/>
      <c r="Q1497" s="78"/>
    </row>
    <row r="1498" spans="2:17" s="96" customFormat="1">
      <c r="B1498" s="76"/>
      <c r="C1498" s="121"/>
      <c r="D1498" s="121"/>
      <c r="E1498" s="105"/>
      <c r="F1498" s="121"/>
      <c r="G1498" s="102"/>
      <c r="H1498" s="102"/>
      <c r="I1498" s="102"/>
      <c r="J1498" s="102"/>
      <c r="K1498" s="102"/>
      <c r="L1498" s="102"/>
      <c r="M1498" s="102"/>
      <c r="N1498" s="102"/>
      <c r="O1498" s="72"/>
      <c r="P1498" s="78"/>
      <c r="Q1498" s="78"/>
    </row>
    <row r="1499" spans="2:17" s="96" customFormat="1">
      <c r="B1499" s="76"/>
      <c r="C1499" s="121"/>
      <c r="D1499" s="121"/>
      <c r="E1499" s="105"/>
      <c r="F1499" s="121"/>
      <c r="G1499" s="102"/>
      <c r="H1499" s="102"/>
      <c r="I1499" s="102"/>
      <c r="J1499" s="102"/>
      <c r="K1499" s="102"/>
      <c r="L1499" s="102"/>
      <c r="M1499" s="102"/>
      <c r="N1499" s="102"/>
      <c r="O1499" s="72"/>
      <c r="P1499" s="78"/>
      <c r="Q1499" s="78"/>
    </row>
    <row r="1500" spans="2:17" s="96" customFormat="1">
      <c r="B1500" s="76"/>
      <c r="C1500" s="121"/>
      <c r="D1500" s="121"/>
      <c r="E1500" s="105"/>
      <c r="F1500" s="121"/>
      <c r="G1500" s="102"/>
      <c r="H1500" s="102"/>
      <c r="I1500" s="102"/>
      <c r="J1500" s="102"/>
      <c r="K1500" s="102"/>
      <c r="L1500" s="102"/>
      <c r="M1500" s="102"/>
      <c r="N1500" s="102"/>
      <c r="O1500" s="72"/>
      <c r="P1500" s="78"/>
      <c r="Q1500" s="78"/>
    </row>
    <row r="1501" spans="2:17" s="96" customFormat="1">
      <c r="B1501" s="76"/>
      <c r="C1501" s="121"/>
      <c r="D1501" s="121"/>
      <c r="E1501" s="105"/>
      <c r="F1501" s="121"/>
      <c r="G1501" s="102"/>
      <c r="H1501" s="102"/>
      <c r="I1501" s="102"/>
      <c r="J1501" s="102"/>
      <c r="K1501" s="102"/>
      <c r="L1501" s="102"/>
      <c r="M1501" s="102"/>
      <c r="N1501" s="102"/>
      <c r="O1501" s="72"/>
      <c r="P1501" s="78"/>
      <c r="Q1501" s="78"/>
    </row>
    <row r="1502" spans="2:17" s="96" customFormat="1">
      <c r="B1502" s="76"/>
      <c r="C1502" s="121"/>
      <c r="D1502" s="121"/>
      <c r="E1502" s="105"/>
      <c r="F1502" s="121"/>
      <c r="G1502" s="102"/>
      <c r="H1502" s="102"/>
      <c r="I1502" s="102"/>
      <c r="J1502" s="102"/>
      <c r="K1502" s="102"/>
      <c r="L1502" s="102"/>
      <c r="M1502" s="102"/>
      <c r="N1502" s="102"/>
      <c r="O1502" s="72"/>
      <c r="P1502" s="78"/>
      <c r="Q1502" s="78"/>
    </row>
    <row r="1503" spans="2:17" s="96" customFormat="1">
      <c r="B1503" s="76"/>
      <c r="C1503" s="121"/>
      <c r="D1503" s="121"/>
      <c r="E1503" s="105"/>
      <c r="F1503" s="121"/>
      <c r="G1503" s="102"/>
      <c r="H1503" s="102"/>
      <c r="I1503" s="102"/>
      <c r="J1503" s="102"/>
      <c r="K1503" s="102"/>
      <c r="L1503" s="102"/>
      <c r="M1503" s="102"/>
      <c r="N1503" s="102"/>
      <c r="O1503" s="72"/>
      <c r="P1503" s="78"/>
      <c r="Q1503" s="78"/>
    </row>
    <row r="1504" spans="2:17" s="96" customFormat="1">
      <c r="B1504" s="76"/>
      <c r="C1504" s="121"/>
      <c r="D1504" s="121"/>
      <c r="E1504" s="105"/>
      <c r="F1504" s="121"/>
      <c r="G1504" s="102"/>
      <c r="H1504" s="102"/>
      <c r="I1504" s="102"/>
      <c r="J1504" s="102"/>
      <c r="K1504" s="102"/>
      <c r="L1504" s="102"/>
      <c r="M1504" s="102"/>
      <c r="N1504" s="102"/>
      <c r="O1504" s="72"/>
      <c r="P1504" s="78"/>
      <c r="Q1504" s="78"/>
    </row>
    <row r="1505" spans="2:17" s="96" customFormat="1">
      <c r="B1505" s="76"/>
      <c r="C1505" s="121"/>
      <c r="D1505" s="121"/>
      <c r="E1505" s="105"/>
      <c r="F1505" s="121"/>
      <c r="G1505" s="102"/>
      <c r="H1505" s="102"/>
      <c r="I1505" s="102"/>
      <c r="J1505" s="102"/>
      <c r="K1505" s="102"/>
      <c r="L1505" s="102"/>
      <c r="M1505" s="102"/>
      <c r="N1505" s="102"/>
      <c r="O1505" s="72"/>
      <c r="P1505" s="78"/>
      <c r="Q1505" s="78"/>
    </row>
    <row r="1506" spans="2:17" s="96" customFormat="1">
      <c r="B1506" s="76"/>
      <c r="C1506" s="121"/>
      <c r="D1506" s="121"/>
      <c r="E1506" s="105"/>
      <c r="F1506" s="121"/>
      <c r="G1506" s="102"/>
      <c r="H1506" s="102"/>
      <c r="I1506" s="102"/>
      <c r="J1506" s="102"/>
      <c r="K1506" s="102"/>
      <c r="L1506" s="102"/>
      <c r="M1506" s="102"/>
      <c r="N1506" s="102"/>
      <c r="O1506" s="72"/>
      <c r="P1506" s="78"/>
      <c r="Q1506" s="78"/>
    </row>
    <row r="1507" spans="2:17" s="96" customFormat="1">
      <c r="B1507" s="76"/>
      <c r="C1507" s="121"/>
      <c r="D1507" s="121"/>
      <c r="E1507" s="105"/>
      <c r="F1507" s="121"/>
      <c r="G1507" s="102"/>
      <c r="H1507" s="102"/>
      <c r="I1507" s="102"/>
      <c r="J1507" s="102"/>
      <c r="K1507" s="102"/>
      <c r="L1507" s="102"/>
      <c r="M1507" s="102"/>
      <c r="N1507" s="102"/>
      <c r="O1507" s="72"/>
      <c r="P1507" s="78"/>
      <c r="Q1507" s="78"/>
    </row>
    <row r="1508" spans="2:17" s="96" customFormat="1">
      <c r="B1508" s="76"/>
      <c r="C1508" s="121"/>
      <c r="D1508" s="121"/>
      <c r="E1508" s="105"/>
      <c r="F1508" s="121"/>
      <c r="G1508" s="102"/>
      <c r="H1508" s="102"/>
      <c r="I1508" s="102"/>
      <c r="J1508" s="102"/>
      <c r="K1508" s="102"/>
      <c r="L1508" s="102"/>
      <c r="M1508" s="102"/>
      <c r="N1508" s="102"/>
      <c r="O1508" s="72"/>
      <c r="P1508" s="78"/>
      <c r="Q1508" s="78"/>
    </row>
    <row r="1509" spans="2:17" s="96" customFormat="1">
      <c r="B1509" s="76"/>
      <c r="C1509" s="121"/>
      <c r="D1509" s="121"/>
      <c r="E1509" s="105"/>
      <c r="F1509" s="121"/>
      <c r="G1509" s="102"/>
      <c r="H1509" s="102"/>
      <c r="I1509" s="102"/>
      <c r="J1509" s="102"/>
      <c r="K1509" s="102"/>
      <c r="L1509" s="102"/>
      <c r="M1509" s="102"/>
      <c r="N1509" s="102"/>
      <c r="O1509" s="72"/>
      <c r="P1509" s="78"/>
      <c r="Q1509" s="78"/>
    </row>
    <row r="1510" spans="2:17" s="96" customFormat="1">
      <c r="B1510" s="76"/>
      <c r="C1510" s="121"/>
      <c r="D1510" s="121"/>
      <c r="E1510" s="105"/>
      <c r="F1510" s="121"/>
      <c r="G1510" s="102"/>
      <c r="H1510" s="102"/>
      <c r="I1510" s="102"/>
      <c r="J1510" s="102"/>
      <c r="K1510" s="102"/>
      <c r="L1510" s="102"/>
      <c r="M1510" s="102"/>
      <c r="N1510" s="102"/>
      <c r="O1510" s="72"/>
      <c r="P1510" s="78"/>
      <c r="Q1510" s="78"/>
    </row>
    <row r="1511" spans="2:17" s="96" customFormat="1">
      <c r="B1511" s="76"/>
      <c r="C1511" s="121"/>
      <c r="D1511" s="121"/>
      <c r="E1511" s="105"/>
      <c r="F1511" s="121"/>
      <c r="G1511" s="102"/>
      <c r="H1511" s="102"/>
      <c r="I1511" s="102"/>
      <c r="J1511" s="102"/>
      <c r="K1511" s="102"/>
      <c r="L1511" s="102"/>
      <c r="M1511" s="102"/>
      <c r="N1511" s="102"/>
      <c r="O1511" s="72"/>
      <c r="P1511" s="78"/>
      <c r="Q1511" s="78"/>
    </row>
    <row r="1512" spans="2:17" s="96" customFormat="1">
      <c r="B1512" s="76"/>
      <c r="C1512" s="121"/>
      <c r="D1512" s="121"/>
      <c r="E1512" s="105"/>
      <c r="F1512" s="121"/>
      <c r="G1512" s="102"/>
      <c r="H1512" s="102"/>
      <c r="I1512" s="102"/>
      <c r="J1512" s="102"/>
      <c r="K1512" s="102"/>
      <c r="L1512" s="102"/>
      <c r="M1512" s="102"/>
      <c r="N1512" s="102"/>
      <c r="O1512" s="72"/>
      <c r="P1512" s="78"/>
      <c r="Q1512" s="78"/>
    </row>
    <row r="1513" spans="2:17" s="96" customFormat="1">
      <c r="B1513" s="76"/>
      <c r="C1513" s="121"/>
      <c r="D1513" s="121"/>
      <c r="E1513" s="105"/>
      <c r="F1513" s="121"/>
      <c r="G1513" s="102"/>
      <c r="H1513" s="102"/>
      <c r="I1513" s="102"/>
      <c r="J1513" s="102"/>
      <c r="K1513" s="102"/>
      <c r="L1513" s="102"/>
      <c r="M1513" s="102"/>
      <c r="N1513" s="102"/>
      <c r="O1513" s="72"/>
      <c r="P1513" s="78"/>
      <c r="Q1513" s="78"/>
    </row>
    <row r="1514" spans="2:17" s="96" customFormat="1">
      <c r="B1514" s="76"/>
      <c r="C1514" s="121"/>
      <c r="D1514" s="121"/>
      <c r="E1514" s="105"/>
      <c r="F1514" s="121"/>
      <c r="G1514" s="102"/>
      <c r="H1514" s="102"/>
      <c r="I1514" s="102"/>
      <c r="J1514" s="102"/>
      <c r="K1514" s="102"/>
      <c r="L1514" s="102"/>
      <c r="M1514" s="102"/>
      <c r="N1514" s="102"/>
      <c r="O1514" s="72"/>
      <c r="P1514" s="78"/>
      <c r="Q1514" s="78"/>
    </row>
    <row r="1515" spans="2:17" s="96" customFormat="1">
      <c r="B1515" s="76"/>
      <c r="C1515" s="121"/>
      <c r="D1515" s="121"/>
      <c r="E1515" s="105"/>
      <c r="F1515" s="121"/>
      <c r="G1515" s="102"/>
      <c r="H1515" s="102"/>
      <c r="I1515" s="102"/>
      <c r="J1515" s="102"/>
      <c r="K1515" s="102"/>
      <c r="L1515" s="102"/>
      <c r="M1515" s="102"/>
      <c r="N1515" s="102"/>
      <c r="O1515" s="72"/>
      <c r="P1515" s="78"/>
      <c r="Q1515" s="78"/>
    </row>
    <row r="1516" spans="2:17" s="96" customFormat="1">
      <c r="B1516" s="76"/>
      <c r="C1516" s="121"/>
      <c r="D1516" s="121"/>
      <c r="E1516" s="105"/>
      <c r="F1516" s="121"/>
      <c r="G1516" s="102"/>
      <c r="H1516" s="102"/>
      <c r="I1516" s="102"/>
      <c r="J1516" s="102"/>
      <c r="K1516" s="102"/>
      <c r="L1516" s="102"/>
      <c r="M1516" s="102"/>
      <c r="N1516" s="102"/>
      <c r="O1516" s="72"/>
      <c r="P1516" s="78"/>
      <c r="Q1516" s="78"/>
    </row>
    <row r="1517" spans="2:17" s="96" customFormat="1">
      <c r="B1517" s="76"/>
      <c r="C1517" s="121"/>
      <c r="D1517" s="121"/>
      <c r="E1517" s="105"/>
      <c r="F1517" s="121"/>
      <c r="G1517" s="102"/>
      <c r="H1517" s="102"/>
      <c r="I1517" s="102"/>
      <c r="J1517" s="102"/>
      <c r="K1517" s="102"/>
      <c r="L1517" s="102"/>
      <c r="M1517" s="102"/>
      <c r="N1517" s="102"/>
      <c r="O1517" s="72"/>
      <c r="P1517" s="78"/>
      <c r="Q1517" s="78"/>
    </row>
    <row r="1518" spans="2:17" s="96" customFormat="1">
      <c r="B1518" s="76"/>
      <c r="C1518" s="121"/>
      <c r="D1518" s="121"/>
      <c r="E1518" s="105"/>
      <c r="F1518" s="121"/>
      <c r="G1518" s="102"/>
      <c r="H1518" s="102"/>
      <c r="I1518" s="102"/>
      <c r="J1518" s="102"/>
      <c r="K1518" s="102"/>
      <c r="L1518" s="102"/>
      <c r="M1518" s="102"/>
      <c r="N1518" s="102"/>
      <c r="O1518" s="72"/>
      <c r="P1518" s="78"/>
      <c r="Q1518" s="78"/>
    </row>
    <row r="1519" spans="2:17" s="96" customFormat="1">
      <c r="B1519" s="76"/>
      <c r="C1519" s="121"/>
      <c r="D1519" s="121"/>
      <c r="E1519" s="105"/>
      <c r="F1519" s="121"/>
      <c r="G1519" s="102"/>
      <c r="H1519" s="102"/>
      <c r="I1519" s="102"/>
      <c r="J1519" s="102"/>
      <c r="K1519" s="102"/>
      <c r="L1519" s="102"/>
      <c r="M1519" s="102"/>
      <c r="N1519" s="102"/>
      <c r="O1519" s="72"/>
      <c r="P1519" s="78"/>
      <c r="Q1519" s="78"/>
    </row>
    <row r="1520" spans="2:17" s="96" customFormat="1">
      <c r="B1520" s="76"/>
      <c r="C1520" s="121"/>
      <c r="D1520" s="121"/>
      <c r="E1520" s="105"/>
      <c r="F1520" s="121"/>
      <c r="G1520" s="102"/>
      <c r="H1520" s="102"/>
      <c r="I1520" s="102"/>
      <c r="J1520" s="102"/>
      <c r="K1520" s="102"/>
      <c r="L1520" s="102"/>
      <c r="M1520" s="102"/>
      <c r="N1520" s="102"/>
      <c r="O1520" s="72"/>
      <c r="P1520" s="78"/>
      <c r="Q1520" s="78"/>
    </row>
    <row r="1521" spans="2:17" s="96" customFormat="1">
      <c r="B1521" s="76"/>
      <c r="C1521" s="121"/>
      <c r="D1521" s="121"/>
      <c r="E1521" s="105"/>
      <c r="F1521" s="121"/>
      <c r="G1521" s="102"/>
      <c r="H1521" s="102"/>
      <c r="I1521" s="102"/>
      <c r="J1521" s="102"/>
      <c r="K1521" s="102"/>
      <c r="L1521" s="102"/>
      <c r="M1521" s="102"/>
      <c r="N1521" s="102"/>
      <c r="O1521" s="72"/>
      <c r="P1521" s="78"/>
      <c r="Q1521" s="78"/>
    </row>
    <row r="1522" spans="2:17" s="96" customFormat="1">
      <c r="B1522" s="76"/>
      <c r="C1522" s="121"/>
      <c r="D1522" s="121"/>
      <c r="E1522" s="105"/>
      <c r="F1522" s="121"/>
      <c r="G1522" s="102"/>
      <c r="H1522" s="102"/>
      <c r="I1522" s="102"/>
      <c r="J1522" s="102"/>
      <c r="K1522" s="102"/>
      <c r="L1522" s="102"/>
      <c r="M1522" s="102"/>
      <c r="N1522" s="102"/>
      <c r="O1522" s="72"/>
      <c r="P1522" s="78"/>
      <c r="Q1522" s="78"/>
    </row>
    <row r="1523" spans="2:17" s="96" customFormat="1">
      <c r="B1523" s="76"/>
      <c r="C1523" s="121"/>
      <c r="D1523" s="121"/>
      <c r="E1523" s="105"/>
      <c r="F1523" s="121"/>
      <c r="G1523" s="102"/>
      <c r="H1523" s="102"/>
      <c r="I1523" s="102"/>
      <c r="J1523" s="102"/>
      <c r="K1523" s="102"/>
      <c r="L1523" s="102"/>
      <c r="M1523" s="102"/>
      <c r="N1523" s="102"/>
      <c r="O1523" s="72"/>
      <c r="P1523" s="78"/>
      <c r="Q1523" s="78"/>
    </row>
    <row r="1524" spans="2:17" s="96" customFormat="1">
      <c r="B1524" s="76"/>
      <c r="C1524" s="121"/>
      <c r="D1524" s="121"/>
      <c r="E1524" s="105"/>
      <c r="F1524" s="121"/>
      <c r="G1524" s="102"/>
      <c r="H1524" s="102"/>
      <c r="I1524" s="102"/>
      <c r="J1524" s="102"/>
      <c r="K1524" s="102"/>
      <c r="L1524" s="102"/>
      <c r="M1524" s="102"/>
      <c r="N1524" s="102"/>
      <c r="O1524" s="72"/>
      <c r="P1524" s="78"/>
      <c r="Q1524" s="78"/>
    </row>
    <row r="1525" spans="2:17" s="96" customFormat="1">
      <c r="B1525" s="76"/>
      <c r="C1525" s="121"/>
      <c r="D1525" s="121"/>
      <c r="E1525" s="105"/>
      <c r="F1525" s="121"/>
      <c r="G1525" s="102"/>
      <c r="H1525" s="102"/>
      <c r="I1525" s="102"/>
      <c r="J1525" s="102"/>
      <c r="K1525" s="102"/>
      <c r="L1525" s="102"/>
      <c r="M1525" s="102"/>
      <c r="N1525" s="102"/>
      <c r="O1525" s="72"/>
      <c r="P1525" s="78"/>
      <c r="Q1525" s="78"/>
    </row>
    <row r="1526" spans="2:17" s="96" customFormat="1">
      <c r="B1526" s="76"/>
      <c r="C1526" s="121"/>
      <c r="D1526" s="121"/>
      <c r="E1526" s="105"/>
      <c r="F1526" s="121"/>
      <c r="G1526" s="102"/>
      <c r="H1526" s="102"/>
      <c r="I1526" s="102"/>
      <c r="J1526" s="102"/>
      <c r="K1526" s="102"/>
      <c r="L1526" s="102"/>
      <c r="M1526" s="102"/>
      <c r="N1526" s="102"/>
      <c r="O1526" s="72"/>
      <c r="P1526" s="78"/>
      <c r="Q1526" s="78"/>
    </row>
    <row r="1527" spans="2:17" s="96" customFormat="1">
      <c r="B1527" s="76"/>
      <c r="C1527" s="121"/>
      <c r="D1527" s="121"/>
      <c r="E1527" s="105"/>
      <c r="F1527" s="121"/>
      <c r="G1527" s="102"/>
      <c r="H1527" s="102"/>
      <c r="I1527" s="102"/>
      <c r="J1527" s="102"/>
      <c r="K1527" s="102"/>
      <c r="L1527" s="102"/>
      <c r="M1527" s="102"/>
      <c r="N1527" s="102"/>
      <c r="O1527" s="72"/>
      <c r="P1527" s="78"/>
      <c r="Q1527" s="78"/>
    </row>
    <row r="1528" spans="2:17" s="96" customFormat="1">
      <c r="B1528" s="76"/>
      <c r="C1528" s="121"/>
      <c r="D1528" s="121"/>
      <c r="E1528" s="105"/>
      <c r="F1528" s="121"/>
      <c r="G1528" s="102"/>
      <c r="H1528" s="102"/>
      <c r="I1528" s="102"/>
      <c r="J1528" s="102"/>
      <c r="K1528" s="102"/>
      <c r="L1528" s="102"/>
      <c r="M1528" s="102"/>
      <c r="N1528" s="102"/>
      <c r="O1528" s="72"/>
      <c r="P1528" s="78"/>
      <c r="Q1528" s="78"/>
    </row>
    <row r="1529" spans="2:17" s="96" customFormat="1">
      <c r="B1529" s="76"/>
      <c r="C1529" s="121"/>
      <c r="D1529" s="121"/>
      <c r="E1529" s="105"/>
      <c r="F1529" s="121"/>
      <c r="G1529" s="102"/>
      <c r="H1529" s="102"/>
      <c r="I1529" s="102"/>
      <c r="J1529" s="102"/>
      <c r="K1529" s="102"/>
      <c r="L1529" s="102"/>
      <c r="M1529" s="102"/>
      <c r="N1529" s="102"/>
      <c r="O1529" s="72"/>
      <c r="P1529" s="78"/>
      <c r="Q1529" s="78"/>
    </row>
    <row r="1530" spans="2:17" s="96" customFormat="1">
      <c r="B1530" s="76"/>
      <c r="C1530" s="121"/>
      <c r="D1530" s="121"/>
      <c r="E1530" s="105"/>
      <c r="F1530" s="121"/>
      <c r="G1530" s="102"/>
      <c r="H1530" s="102"/>
      <c r="I1530" s="102"/>
      <c r="J1530" s="102"/>
      <c r="K1530" s="102"/>
      <c r="L1530" s="102"/>
      <c r="M1530" s="102"/>
      <c r="N1530" s="102"/>
      <c r="O1530" s="72"/>
      <c r="P1530" s="78"/>
      <c r="Q1530" s="78"/>
    </row>
    <row r="1531" spans="2:17" s="96" customFormat="1">
      <c r="B1531" s="76"/>
      <c r="C1531" s="121"/>
      <c r="D1531" s="121"/>
      <c r="E1531" s="105"/>
      <c r="F1531" s="121"/>
      <c r="G1531" s="102"/>
      <c r="H1531" s="102"/>
      <c r="I1531" s="102"/>
      <c r="J1531" s="102"/>
      <c r="K1531" s="102"/>
      <c r="L1531" s="102"/>
      <c r="M1531" s="102"/>
      <c r="N1531" s="102"/>
      <c r="O1531" s="72"/>
      <c r="P1531" s="78"/>
      <c r="Q1531" s="78"/>
    </row>
    <row r="1532" spans="2:17" s="96" customFormat="1">
      <c r="B1532" s="76"/>
      <c r="C1532" s="121"/>
      <c r="D1532" s="121"/>
      <c r="E1532" s="105"/>
      <c r="F1532" s="121"/>
      <c r="G1532" s="102"/>
      <c r="H1532" s="102"/>
      <c r="I1532" s="102"/>
      <c r="J1532" s="102"/>
      <c r="K1532" s="102"/>
      <c r="L1532" s="102"/>
      <c r="M1532" s="102"/>
      <c r="N1532" s="102"/>
      <c r="O1532" s="72"/>
      <c r="P1532" s="78"/>
      <c r="Q1532" s="78"/>
    </row>
    <row r="1533" spans="2:17" s="96" customFormat="1">
      <c r="B1533" s="76"/>
      <c r="C1533" s="121"/>
      <c r="D1533" s="121"/>
      <c r="E1533" s="105"/>
      <c r="F1533" s="121"/>
      <c r="G1533" s="102"/>
      <c r="H1533" s="102"/>
      <c r="I1533" s="102"/>
      <c r="J1533" s="102"/>
      <c r="K1533" s="102"/>
      <c r="L1533" s="102"/>
      <c r="M1533" s="102"/>
      <c r="N1533" s="102"/>
      <c r="O1533" s="72"/>
      <c r="P1533" s="78"/>
      <c r="Q1533" s="78"/>
    </row>
    <row r="1534" spans="2:17" s="96" customFormat="1">
      <c r="B1534" s="76"/>
      <c r="C1534" s="121"/>
      <c r="D1534" s="121"/>
      <c r="E1534" s="105"/>
      <c r="F1534" s="121"/>
      <c r="G1534" s="102"/>
      <c r="H1534" s="102"/>
      <c r="I1534" s="102"/>
      <c r="J1534" s="102"/>
      <c r="K1534" s="102"/>
      <c r="L1534" s="102"/>
      <c r="M1534" s="102"/>
      <c r="N1534" s="102"/>
      <c r="O1534" s="72"/>
      <c r="P1534" s="78"/>
      <c r="Q1534" s="78"/>
    </row>
    <row r="1535" spans="2:17" s="96" customFormat="1">
      <c r="B1535" s="76"/>
      <c r="C1535" s="121"/>
      <c r="D1535" s="121"/>
      <c r="E1535" s="105"/>
      <c r="F1535" s="121"/>
      <c r="G1535" s="102"/>
      <c r="H1535" s="102"/>
      <c r="I1535" s="102"/>
      <c r="J1535" s="102"/>
      <c r="K1535" s="102"/>
      <c r="L1535" s="102"/>
      <c r="M1535" s="102"/>
      <c r="N1535" s="102"/>
      <c r="O1535" s="72"/>
      <c r="P1535" s="78"/>
      <c r="Q1535" s="78"/>
    </row>
    <row r="1536" spans="2:17" s="96" customFormat="1">
      <c r="B1536" s="76"/>
      <c r="C1536" s="121"/>
      <c r="D1536" s="121"/>
      <c r="E1536" s="105"/>
      <c r="F1536" s="121"/>
      <c r="G1536" s="102"/>
      <c r="H1536" s="102"/>
      <c r="I1536" s="102"/>
      <c r="J1536" s="102"/>
      <c r="K1536" s="102"/>
      <c r="L1536" s="102"/>
      <c r="M1536" s="102"/>
      <c r="N1536" s="102"/>
      <c r="O1536" s="72"/>
      <c r="P1536" s="78"/>
      <c r="Q1536" s="78"/>
    </row>
    <row r="1537" spans="2:17" s="96" customFormat="1">
      <c r="B1537" s="76"/>
      <c r="C1537" s="121"/>
      <c r="D1537" s="121"/>
      <c r="E1537" s="105"/>
      <c r="F1537" s="121"/>
      <c r="G1537" s="102"/>
      <c r="H1537" s="102"/>
      <c r="I1537" s="102"/>
      <c r="J1537" s="102"/>
      <c r="K1537" s="102"/>
      <c r="L1537" s="102"/>
      <c r="M1537" s="102"/>
      <c r="N1537" s="102"/>
      <c r="O1537" s="72"/>
      <c r="P1537" s="78"/>
      <c r="Q1537" s="78"/>
    </row>
    <row r="1538" spans="2:17" s="96" customFormat="1">
      <c r="B1538" s="76"/>
      <c r="C1538" s="121"/>
      <c r="D1538" s="121"/>
      <c r="E1538" s="105"/>
      <c r="F1538" s="121"/>
      <c r="G1538" s="102"/>
      <c r="H1538" s="102"/>
      <c r="I1538" s="102"/>
      <c r="J1538" s="102"/>
      <c r="K1538" s="102"/>
      <c r="L1538" s="102"/>
      <c r="M1538" s="102"/>
      <c r="N1538" s="102"/>
      <c r="O1538" s="72"/>
      <c r="P1538" s="78"/>
      <c r="Q1538" s="78"/>
    </row>
    <row r="1539" spans="2:17" s="96" customFormat="1">
      <c r="B1539" s="76"/>
      <c r="C1539" s="121"/>
      <c r="D1539" s="121"/>
      <c r="E1539" s="105"/>
      <c r="F1539" s="121"/>
      <c r="G1539" s="102"/>
      <c r="H1539" s="102"/>
      <c r="I1539" s="102"/>
      <c r="J1539" s="102"/>
      <c r="K1539" s="102"/>
      <c r="L1539" s="102"/>
      <c r="M1539" s="102"/>
      <c r="N1539" s="102"/>
      <c r="O1539" s="72"/>
      <c r="P1539" s="78"/>
      <c r="Q1539" s="78"/>
    </row>
    <row r="1540" spans="2:17" s="96" customFormat="1">
      <c r="B1540" s="76"/>
      <c r="C1540" s="121"/>
      <c r="D1540" s="121"/>
      <c r="E1540" s="105"/>
      <c r="F1540" s="121"/>
      <c r="G1540" s="102"/>
      <c r="H1540" s="102"/>
      <c r="I1540" s="102"/>
      <c r="J1540" s="102"/>
      <c r="K1540" s="102"/>
      <c r="L1540" s="102"/>
      <c r="M1540" s="102"/>
      <c r="N1540" s="102"/>
      <c r="O1540" s="72"/>
      <c r="P1540" s="78"/>
      <c r="Q1540" s="78"/>
    </row>
    <row r="1541" spans="2:17" s="96" customFormat="1">
      <c r="B1541" s="76"/>
      <c r="C1541" s="121"/>
      <c r="D1541" s="121"/>
      <c r="E1541" s="105"/>
      <c r="F1541" s="121"/>
      <c r="G1541" s="102"/>
      <c r="H1541" s="102"/>
      <c r="I1541" s="102"/>
      <c r="J1541" s="102"/>
      <c r="K1541" s="102"/>
      <c r="L1541" s="102"/>
      <c r="M1541" s="102"/>
      <c r="N1541" s="102"/>
      <c r="O1541" s="72"/>
      <c r="P1541" s="78"/>
      <c r="Q1541" s="78"/>
    </row>
    <row r="1542" spans="2:17" s="96" customFormat="1">
      <c r="B1542" s="76"/>
      <c r="C1542" s="121"/>
      <c r="D1542" s="121"/>
      <c r="E1542" s="105"/>
      <c r="F1542" s="121"/>
      <c r="G1542" s="102"/>
      <c r="H1542" s="102"/>
      <c r="I1542" s="102"/>
      <c r="J1542" s="102"/>
      <c r="K1542" s="102"/>
      <c r="L1542" s="102"/>
      <c r="M1542" s="102"/>
      <c r="N1542" s="102"/>
      <c r="O1542" s="72"/>
      <c r="P1542" s="78"/>
      <c r="Q1542" s="78"/>
    </row>
    <row r="1543" spans="2:17" s="96" customFormat="1">
      <c r="B1543" s="76"/>
      <c r="C1543" s="121"/>
      <c r="D1543" s="121"/>
      <c r="E1543" s="105"/>
      <c r="F1543" s="121"/>
      <c r="G1543" s="102"/>
      <c r="H1543" s="102"/>
      <c r="I1543" s="102"/>
      <c r="J1543" s="102"/>
      <c r="K1543" s="102"/>
      <c r="L1543" s="102"/>
      <c r="M1543" s="102"/>
      <c r="N1543" s="102"/>
      <c r="O1543" s="72"/>
      <c r="P1543" s="78"/>
      <c r="Q1543" s="78"/>
    </row>
    <row r="1544" spans="2:17" s="96" customFormat="1">
      <c r="B1544" s="76"/>
      <c r="C1544" s="121"/>
      <c r="D1544" s="121"/>
      <c r="E1544" s="105"/>
      <c r="F1544" s="121"/>
      <c r="G1544" s="102"/>
      <c r="H1544" s="102"/>
      <c r="I1544" s="102"/>
      <c r="J1544" s="102"/>
      <c r="K1544" s="102"/>
      <c r="L1544" s="102"/>
      <c r="M1544" s="102"/>
      <c r="N1544" s="102"/>
      <c r="O1544" s="72"/>
      <c r="P1544" s="78"/>
      <c r="Q1544" s="78"/>
    </row>
    <row r="1545" spans="2:17" s="96" customFormat="1">
      <c r="B1545" s="76"/>
      <c r="C1545" s="121"/>
      <c r="D1545" s="121"/>
      <c r="E1545" s="105"/>
      <c r="F1545" s="121"/>
      <c r="G1545" s="102"/>
      <c r="H1545" s="102"/>
      <c r="I1545" s="102"/>
      <c r="J1545" s="102"/>
      <c r="K1545" s="102"/>
      <c r="L1545" s="102"/>
      <c r="M1545" s="102"/>
      <c r="N1545" s="102"/>
      <c r="O1545" s="72"/>
      <c r="P1545" s="78"/>
      <c r="Q1545" s="78"/>
    </row>
    <row r="1546" spans="2:17" s="96" customFormat="1">
      <c r="B1546" s="76"/>
      <c r="C1546" s="121"/>
      <c r="D1546" s="121"/>
      <c r="E1546" s="105"/>
      <c r="F1546" s="121"/>
      <c r="G1546" s="102"/>
      <c r="H1546" s="102"/>
      <c r="I1546" s="102"/>
      <c r="J1546" s="102"/>
      <c r="K1546" s="102"/>
      <c r="L1546" s="102"/>
      <c r="M1546" s="102"/>
      <c r="N1546" s="102"/>
      <c r="O1546" s="72"/>
      <c r="P1546" s="78"/>
      <c r="Q1546" s="78"/>
    </row>
    <row r="1547" spans="2:17" s="96" customFormat="1">
      <c r="B1547" s="76"/>
      <c r="C1547" s="121"/>
      <c r="D1547" s="121"/>
      <c r="E1547" s="105"/>
      <c r="F1547" s="121"/>
      <c r="G1547" s="102"/>
      <c r="H1547" s="102"/>
      <c r="I1547" s="102"/>
      <c r="J1547" s="102"/>
      <c r="K1547" s="102"/>
      <c r="L1547" s="102"/>
      <c r="M1547" s="102"/>
      <c r="N1547" s="102"/>
      <c r="O1547" s="72"/>
      <c r="P1547" s="78"/>
      <c r="Q1547" s="78"/>
    </row>
    <row r="1548" spans="2:17" s="96" customFormat="1">
      <c r="B1548" s="76"/>
      <c r="C1548" s="121"/>
      <c r="D1548" s="121"/>
      <c r="E1548" s="105"/>
      <c r="F1548" s="121"/>
      <c r="G1548" s="102"/>
      <c r="H1548" s="102"/>
      <c r="I1548" s="102"/>
      <c r="J1548" s="102"/>
      <c r="K1548" s="102"/>
      <c r="L1548" s="102"/>
      <c r="M1548" s="102"/>
      <c r="N1548" s="102"/>
      <c r="O1548" s="72"/>
      <c r="P1548" s="78"/>
      <c r="Q1548" s="78"/>
    </row>
    <row r="1549" spans="2:17" s="96" customFormat="1">
      <c r="B1549" s="76"/>
      <c r="C1549" s="121"/>
      <c r="D1549" s="121"/>
      <c r="E1549" s="105"/>
      <c r="F1549" s="121"/>
      <c r="G1549" s="102"/>
      <c r="H1549" s="102"/>
      <c r="I1549" s="102"/>
      <c r="J1549" s="102"/>
      <c r="K1549" s="102"/>
      <c r="L1549" s="102"/>
      <c r="M1549" s="102"/>
      <c r="N1549" s="102"/>
      <c r="O1549" s="72"/>
      <c r="P1549" s="78"/>
      <c r="Q1549" s="78"/>
    </row>
    <row r="1550" spans="2:17" s="96" customFormat="1">
      <c r="B1550" s="76"/>
      <c r="C1550" s="121"/>
      <c r="D1550" s="121"/>
      <c r="E1550" s="105"/>
      <c r="F1550" s="121"/>
      <c r="G1550" s="102"/>
      <c r="H1550" s="102"/>
      <c r="I1550" s="102"/>
      <c r="J1550" s="102"/>
      <c r="K1550" s="102"/>
      <c r="L1550" s="102"/>
      <c r="M1550" s="102"/>
      <c r="N1550" s="102"/>
      <c r="O1550" s="72"/>
      <c r="P1550" s="78"/>
      <c r="Q1550" s="78"/>
    </row>
    <row r="1551" spans="2:17" s="96" customFormat="1">
      <c r="B1551" s="76"/>
      <c r="C1551" s="121"/>
      <c r="D1551" s="121"/>
      <c r="E1551" s="105"/>
      <c r="F1551" s="121"/>
      <c r="G1551" s="102"/>
      <c r="H1551" s="102"/>
      <c r="I1551" s="102"/>
      <c r="J1551" s="102"/>
      <c r="K1551" s="102"/>
      <c r="L1551" s="102"/>
      <c r="M1551" s="102"/>
      <c r="N1551" s="102"/>
      <c r="O1551" s="72"/>
      <c r="P1551" s="78"/>
      <c r="Q1551" s="78"/>
    </row>
    <row r="1552" spans="2:17" s="96" customFormat="1">
      <c r="B1552" s="76"/>
      <c r="C1552" s="121"/>
      <c r="D1552" s="121"/>
      <c r="E1552" s="105"/>
      <c r="F1552" s="121"/>
      <c r="G1552" s="102"/>
      <c r="H1552" s="102"/>
      <c r="I1552" s="102"/>
      <c r="J1552" s="102"/>
      <c r="K1552" s="102"/>
      <c r="L1552" s="102"/>
      <c r="M1552" s="102"/>
      <c r="N1552" s="102"/>
      <c r="O1552" s="72"/>
      <c r="P1552" s="78"/>
      <c r="Q1552" s="78"/>
    </row>
    <row r="1553" spans="2:17" s="96" customFormat="1">
      <c r="B1553" s="76"/>
      <c r="C1553" s="121"/>
      <c r="D1553" s="121"/>
      <c r="E1553" s="105"/>
      <c r="F1553" s="121"/>
      <c r="G1553" s="102"/>
      <c r="H1553" s="102"/>
      <c r="I1553" s="102"/>
      <c r="J1553" s="102"/>
      <c r="K1553" s="102"/>
      <c r="L1553" s="102"/>
      <c r="M1553" s="102"/>
      <c r="N1553" s="102"/>
      <c r="O1553" s="72"/>
      <c r="P1553" s="78"/>
      <c r="Q1553" s="78"/>
    </row>
    <row r="1554" spans="2:17" s="96" customFormat="1">
      <c r="B1554" s="76"/>
      <c r="C1554" s="121"/>
      <c r="D1554" s="121"/>
      <c r="E1554" s="105"/>
      <c r="F1554" s="121"/>
      <c r="G1554" s="102"/>
      <c r="H1554" s="102"/>
      <c r="I1554" s="102"/>
      <c r="J1554" s="102"/>
      <c r="K1554" s="102"/>
      <c r="L1554" s="102"/>
      <c r="M1554" s="102"/>
      <c r="N1554" s="102"/>
      <c r="O1554" s="72"/>
      <c r="P1554" s="78"/>
      <c r="Q1554" s="78"/>
    </row>
    <row r="1555" spans="2:17" s="96" customFormat="1">
      <c r="B1555" s="76"/>
      <c r="C1555" s="121"/>
      <c r="D1555" s="121"/>
      <c r="E1555" s="105"/>
      <c r="F1555" s="121"/>
      <c r="G1555" s="102"/>
      <c r="H1555" s="102"/>
      <c r="I1555" s="102"/>
      <c r="J1555" s="102"/>
      <c r="K1555" s="102"/>
      <c r="L1555" s="102"/>
      <c r="M1555" s="102"/>
      <c r="N1555" s="102"/>
      <c r="O1555" s="72"/>
      <c r="P1555" s="78"/>
      <c r="Q1555" s="78"/>
    </row>
    <row r="1556" spans="2:17" s="96" customFormat="1">
      <c r="B1556" s="76"/>
      <c r="C1556" s="121"/>
      <c r="D1556" s="121"/>
      <c r="E1556" s="105"/>
      <c r="F1556" s="121"/>
      <c r="G1556" s="102"/>
      <c r="H1556" s="102"/>
      <c r="I1556" s="102"/>
      <c r="J1556" s="102"/>
      <c r="K1556" s="102"/>
      <c r="L1556" s="102"/>
      <c r="M1556" s="102"/>
      <c r="N1556" s="102"/>
      <c r="O1556" s="72"/>
      <c r="P1556" s="78"/>
      <c r="Q1556" s="78"/>
    </row>
    <row r="1557" spans="2:17" s="96" customFormat="1">
      <c r="B1557" s="76"/>
      <c r="C1557" s="121"/>
      <c r="D1557" s="121"/>
      <c r="E1557" s="105"/>
      <c r="F1557" s="121"/>
      <c r="G1557" s="102"/>
      <c r="H1557" s="102"/>
      <c r="I1557" s="102"/>
      <c r="J1557" s="102"/>
      <c r="K1557" s="102"/>
      <c r="L1557" s="102"/>
      <c r="M1557" s="102"/>
      <c r="N1557" s="102"/>
      <c r="O1557" s="72"/>
      <c r="P1557" s="78"/>
      <c r="Q1557" s="78"/>
    </row>
    <row r="1558" spans="2:17" s="96" customFormat="1">
      <c r="B1558" s="76"/>
      <c r="C1558" s="121"/>
      <c r="D1558" s="121"/>
      <c r="E1558" s="105"/>
      <c r="F1558" s="121"/>
      <c r="G1558" s="102"/>
      <c r="H1558" s="102"/>
      <c r="I1558" s="102"/>
      <c r="J1558" s="102"/>
      <c r="K1558" s="102"/>
      <c r="L1558" s="102"/>
      <c r="M1558" s="102"/>
      <c r="N1558" s="102"/>
      <c r="O1558" s="72"/>
      <c r="P1558" s="78"/>
      <c r="Q1558" s="78"/>
    </row>
    <row r="1559" spans="2:17" s="96" customFormat="1">
      <c r="B1559" s="76"/>
      <c r="C1559" s="121"/>
      <c r="D1559" s="121"/>
      <c r="E1559" s="105"/>
      <c r="F1559" s="121"/>
      <c r="G1559" s="102"/>
      <c r="H1559" s="102"/>
      <c r="I1559" s="102"/>
      <c r="J1559" s="102"/>
      <c r="K1559" s="102"/>
      <c r="L1559" s="102"/>
      <c r="M1559" s="102"/>
      <c r="N1559" s="102"/>
      <c r="O1559" s="72"/>
      <c r="P1559" s="78"/>
      <c r="Q1559" s="78"/>
    </row>
    <row r="1560" spans="2:17" s="96" customFormat="1">
      <c r="B1560" s="76"/>
      <c r="C1560" s="121"/>
      <c r="D1560" s="121"/>
      <c r="E1560" s="105"/>
      <c r="F1560" s="121"/>
      <c r="G1560" s="102"/>
      <c r="H1560" s="102"/>
      <c r="I1560" s="102"/>
      <c r="J1560" s="102"/>
      <c r="K1560" s="102"/>
      <c r="L1560" s="102"/>
      <c r="M1560" s="102"/>
      <c r="N1560" s="102"/>
      <c r="O1560" s="72"/>
      <c r="P1560" s="78"/>
      <c r="Q1560" s="78"/>
    </row>
    <row r="1561" spans="2:17" s="96" customFormat="1">
      <c r="B1561" s="76"/>
      <c r="C1561" s="121"/>
      <c r="D1561" s="121"/>
      <c r="E1561" s="105"/>
      <c r="F1561" s="121"/>
      <c r="G1561" s="102"/>
      <c r="H1561" s="102"/>
      <c r="I1561" s="102"/>
      <c r="J1561" s="102"/>
      <c r="K1561" s="102"/>
      <c r="L1561" s="102"/>
      <c r="M1561" s="102"/>
      <c r="N1561" s="102"/>
      <c r="O1561" s="72"/>
      <c r="P1561" s="78"/>
      <c r="Q1561" s="78"/>
    </row>
    <row r="1562" spans="2:17" s="96" customFormat="1">
      <c r="B1562" s="76"/>
      <c r="C1562" s="121"/>
      <c r="D1562" s="121"/>
      <c r="E1562" s="105"/>
      <c r="F1562" s="121"/>
      <c r="G1562" s="102"/>
      <c r="H1562" s="102"/>
      <c r="I1562" s="102"/>
      <c r="J1562" s="102"/>
      <c r="K1562" s="102"/>
      <c r="L1562" s="102"/>
      <c r="M1562" s="102"/>
      <c r="N1562" s="102"/>
      <c r="O1562" s="72"/>
      <c r="P1562" s="78"/>
      <c r="Q1562" s="78"/>
    </row>
    <row r="1563" spans="2:17" s="96" customFormat="1">
      <c r="B1563" s="76"/>
      <c r="C1563" s="121"/>
      <c r="D1563" s="121"/>
      <c r="E1563" s="105"/>
      <c r="F1563" s="121"/>
      <c r="G1563" s="102"/>
      <c r="H1563" s="102"/>
      <c r="I1563" s="102"/>
      <c r="J1563" s="102"/>
      <c r="K1563" s="102"/>
      <c r="L1563" s="102"/>
      <c r="M1563" s="102"/>
      <c r="N1563" s="102"/>
      <c r="O1563" s="72"/>
      <c r="P1563" s="78"/>
      <c r="Q1563" s="78"/>
    </row>
    <row r="1564" spans="2:17" s="96" customFormat="1">
      <c r="B1564" s="76"/>
      <c r="C1564" s="121"/>
      <c r="D1564" s="121"/>
      <c r="E1564" s="105"/>
      <c r="F1564" s="121"/>
      <c r="G1564" s="102"/>
      <c r="H1564" s="102"/>
      <c r="I1564" s="102"/>
      <c r="J1564" s="102"/>
      <c r="K1564" s="102"/>
      <c r="L1564" s="102"/>
      <c r="M1564" s="102"/>
      <c r="N1564" s="102"/>
      <c r="O1564" s="72"/>
      <c r="P1564" s="78"/>
      <c r="Q1564" s="78"/>
    </row>
    <row r="1565" spans="2:17" s="96" customFormat="1">
      <c r="B1565" s="76"/>
      <c r="C1565" s="121"/>
      <c r="D1565" s="121"/>
      <c r="E1565" s="105"/>
      <c r="F1565" s="121"/>
      <c r="G1565" s="102"/>
      <c r="H1565" s="102"/>
      <c r="I1565" s="102"/>
      <c r="J1565" s="102"/>
      <c r="K1565" s="102"/>
      <c r="L1565" s="102"/>
      <c r="M1565" s="102"/>
      <c r="N1565" s="102"/>
      <c r="O1565" s="72"/>
      <c r="P1565" s="78"/>
      <c r="Q1565" s="78"/>
    </row>
    <row r="1566" spans="2:17" s="96" customFormat="1">
      <c r="B1566" s="76"/>
      <c r="C1566" s="121"/>
      <c r="D1566" s="121"/>
      <c r="E1566" s="105"/>
      <c r="F1566" s="121"/>
      <c r="G1566" s="102"/>
      <c r="H1566" s="102"/>
      <c r="I1566" s="102"/>
      <c r="J1566" s="102"/>
      <c r="K1566" s="102"/>
      <c r="L1566" s="102"/>
      <c r="M1566" s="102"/>
      <c r="N1566" s="102"/>
      <c r="O1566" s="72"/>
      <c r="P1566" s="78"/>
      <c r="Q1566" s="78"/>
    </row>
    <row r="1567" spans="2:17" s="96" customFormat="1">
      <c r="B1567" s="76"/>
      <c r="C1567" s="121"/>
      <c r="D1567" s="121"/>
      <c r="E1567" s="105"/>
      <c r="F1567" s="121"/>
      <c r="G1567" s="102"/>
      <c r="H1567" s="102"/>
      <c r="I1567" s="102"/>
      <c r="J1567" s="102"/>
      <c r="K1567" s="102"/>
      <c r="L1567" s="102"/>
      <c r="M1567" s="102"/>
      <c r="N1567" s="102"/>
      <c r="O1567" s="72"/>
      <c r="P1567" s="78"/>
      <c r="Q1567" s="78"/>
    </row>
    <row r="1568" spans="2:17" s="96" customFormat="1">
      <c r="B1568" s="76"/>
      <c r="C1568" s="121"/>
      <c r="D1568" s="121"/>
      <c r="E1568" s="105"/>
      <c r="F1568" s="121"/>
      <c r="G1568" s="102"/>
      <c r="H1568" s="102"/>
      <c r="I1568" s="102"/>
      <c r="J1568" s="102"/>
      <c r="K1568" s="102"/>
      <c r="L1568" s="102"/>
      <c r="M1568" s="102"/>
      <c r="N1568" s="102"/>
      <c r="O1568" s="72"/>
      <c r="P1568" s="78"/>
      <c r="Q1568" s="78"/>
    </row>
    <row r="1569" spans="2:17" s="96" customFormat="1">
      <c r="B1569" s="76"/>
      <c r="C1569" s="121"/>
      <c r="D1569" s="121"/>
      <c r="E1569" s="105"/>
      <c r="F1569" s="121"/>
      <c r="G1569" s="102"/>
      <c r="H1569" s="102"/>
      <c r="I1569" s="102"/>
      <c r="J1569" s="102"/>
      <c r="K1569" s="102"/>
      <c r="L1569" s="102"/>
      <c r="M1569" s="102"/>
      <c r="N1569" s="102"/>
      <c r="O1569" s="72"/>
      <c r="P1569" s="78"/>
      <c r="Q1569" s="78"/>
    </row>
    <row r="1570" spans="2:17" s="96" customFormat="1">
      <c r="B1570" s="76"/>
      <c r="C1570" s="121"/>
      <c r="D1570" s="121"/>
      <c r="E1570" s="105"/>
      <c r="F1570" s="121"/>
      <c r="G1570" s="102"/>
      <c r="H1570" s="102"/>
      <c r="I1570" s="102"/>
      <c r="J1570" s="102"/>
      <c r="K1570" s="102"/>
      <c r="L1570" s="102"/>
      <c r="M1570" s="102"/>
      <c r="N1570" s="102"/>
      <c r="O1570" s="72"/>
      <c r="P1570" s="78"/>
      <c r="Q1570" s="78"/>
    </row>
    <row r="1571" spans="2:17" s="96" customFormat="1">
      <c r="B1571" s="76"/>
      <c r="C1571" s="121"/>
      <c r="D1571" s="121"/>
      <c r="E1571" s="105"/>
      <c r="F1571" s="121"/>
      <c r="G1571" s="102"/>
      <c r="H1571" s="102"/>
      <c r="I1571" s="102"/>
      <c r="J1571" s="102"/>
      <c r="K1571" s="102"/>
      <c r="L1571" s="102"/>
      <c r="M1571" s="102"/>
      <c r="N1571" s="102"/>
      <c r="O1571" s="72"/>
      <c r="P1571" s="78"/>
      <c r="Q1571" s="78"/>
    </row>
    <row r="1572" spans="2:17" s="96" customFormat="1">
      <c r="B1572" s="76"/>
      <c r="C1572" s="121"/>
      <c r="D1572" s="121"/>
      <c r="E1572" s="105"/>
      <c r="F1572" s="121"/>
      <c r="G1572" s="102"/>
      <c r="H1572" s="102"/>
      <c r="I1572" s="102"/>
      <c r="J1572" s="102"/>
      <c r="K1572" s="102"/>
      <c r="L1572" s="102"/>
      <c r="M1572" s="102"/>
      <c r="N1572" s="102"/>
      <c r="O1572" s="72"/>
      <c r="P1572" s="78"/>
      <c r="Q1572" s="78"/>
    </row>
    <row r="1573" spans="2:17" s="96" customFormat="1">
      <c r="B1573" s="76"/>
      <c r="C1573" s="121"/>
      <c r="D1573" s="121"/>
      <c r="E1573" s="105"/>
      <c r="F1573" s="121"/>
      <c r="G1573" s="102"/>
      <c r="H1573" s="102"/>
      <c r="I1573" s="102"/>
      <c r="J1573" s="102"/>
      <c r="K1573" s="102"/>
      <c r="L1573" s="102"/>
      <c r="M1573" s="102"/>
      <c r="N1573" s="102"/>
      <c r="O1573" s="72"/>
      <c r="P1573" s="78"/>
      <c r="Q1573" s="78"/>
    </row>
    <row r="1574" spans="2:17" s="96" customFormat="1">
      <c r="B1574" s="76"/>
      <c r="C1574" s="121"/>
      <c r="D1574" s="121"/>
      <c r="E1574" s="105"/>
      <c r="F1574" s="121"/>
      <c r="G1574" s="102"/>
      <c r="H1574" s="102"/>
      <c r="I1574" s="102"/>
      <c r="J1574" s="102"/>
      <c r="K1574" s="102"/>
      <c r="L1574" s="102"/>
      <c r="M1574" s="102"/>
      <c r="N1574" s="102"/>
      <c r="O1574" s="72"/>
      <c r="P1574" s="78"/>
      <c r="Q1574" s="78"/>
    </row>
    <row r="1575" spans="2:17" s="96" customFormat="1">
      <c r="B1575" s="76"/>
      <c r="C1575" s="121"/>
      <c r="D1575" s="121"/>
      <c r="E1575" s="105"/>
      <c r="F1575" s="121"/>
      <c r="G1575" s="102"/>
      <c r="H1575" s="102"/>
      <c r="I1575" s="102"/>
      <c r="J1575" s="102"/>
      <c r="K1575" s="102"/>
      <c r="L1575" s="102"/>
      <c r="M1575" s="102"/>
      <c r="N1575" s="102"/>
      <c r="O1575" s="72"/>
      <c r="P1575" s="78"/>
      <c r="Q1575" s="78"/>
    </row>
    <row r="1576" spans="2:17" s="96" customFormat="1">
      <c r="B1576" s="76"/>
      <c r="C1576" s="121"/>
      <c r="D1576" s="121"/>
      <c r="E1576" s="105"/>
      <c r="F1576" s="121"/>
      <c r="G1576" s="102"/>
      <c r="H1576" s="102"/>
      <c r="I1576" s="102"/>
      <c r="J1576" s="102"/>
      <c r="K1576" s="102"/>
      <c r="L1576" s="102"/>
      <c r="M1576" s="102"/>
      <c r="N1576" s="102"/>
      <c r="O1576" s="72"/>
      <c r="P1576" s="78"/>
      <c r="Q1576" s="78"/>
    </row>
    <row r="1577" spans="2:17" s="96" customFormat="1">
      <c r="B1577" s="76"/>
      <c r="C1577" s="121"/>
      <c r="D1577" s="121"/>
      <c r="E1577" s="105"/>
      <c r="F1577" s="121"/>
      <c r="G1577" s="102"/>
      <c r="H1577" s="102"/>
      <c r="I1577" s="102"/>
      <c r="J1577" s="102"/>
      <c r="K1577" s="102"/>
      <c r="L1577" s="102"/>
      <c r="M1577" s="102"/>
      <c r="N1577" s="102"/>
      <c r="O1577" s="72"/>
      <c r="P1577" s="78"/>
      <c r="Q1577" s="78"/>
    </row>
    <row r="1578" spans="2:17" s="96" customFormat="1">
      <c r="B1578" s="76"/>
      <c r="C1578" s="121"/>
      <c r="D1578" s="121"/>
      <c r="E1578" s="105"/>
      <c r="F1578" s="121"/>
      <c r="G1578" s="102"/>
      <c r="H1578" s="102"/>
      <c r="I1578" s="102"/>
      <c r="J1578" s="102"/>
      <c r="K1578" s="102"/>
      <c r="L1578" s="102"/>
      <c r="M1578" s="102"/>
      <c r="N1578" s="102"/>
      <c r="O1578" s="72"/>
      <c r="P1578" s="78"/>
      <c r="Q1578" s="78"/>
    </row>
    <row r="1579" spans="2:17" s="96" customFormat="1">
      <c r="B1579" s="76"/>
      <c r="C1579" s="121"/>
      <c r="D1579" s="121"/>
      <c r="E1579" s="105"/>
      <c r="F1579" s="121"/>
      <c r="G1579" s="102"/>
      <c r="H1579" s="102"/>
      <c r="I1579" s="102"/>
      <c r="J1579" s="102"/>
      <c r="K1579" s="102"/>
      <c r="L1579" s="102"/>
      <c r="M1579" s="102"/>
      <c r="N1579" s="102"/>
      <c r="O1579" s="72"/>
      <c r="P1579" s="78"/>
      <c r="Q1579" s="78"/>
    </row>
    <row r="1580" spans="2:17" s="96" customFormat="1">
      <c r="B1580" s="76"/>
      <c r="C1580" s="121"/>
      <c r="D1580" s="121"/>
      <c r="E1580" s="105"/>
      <c r="F1580" s="121"/>
      <c r="G1580" s="102"/>
      <c r="H1580" s="102"/>
      <c r="I1580" s="102"/>
      <c r="J1580" s="102"/>
      <c r="K1580" s="102"/>
      <c r="L1580" s="102"/>
      <c r="M1580" s="102"/>
      <c r="N1580" s="102"/>
      <c r="O1580" s="72"/>
      <c r="P1580" s="78"/>
      <c r="Q1580" s="78"/>
    </row>
    <row r="1581" spans="2:17" s="96" customFormat="1">
      <c r="B1581" s="76"/>
      <c r="C1581" s="121"/>
      <c r="D1581" s="121"/>
      <c r="E1581" s="105"/>
      <c r="F1581" s="121"/>
      <c r="G1581" s="102"/>
      <c r="H1581" s="102"/>
      <c r="I1581" s="102"/>
      <c r="J1581" s="102"/>
      <c r="K1581" s="102"/>
      <c r="L1581" s="102"/>
      <c r="M1581" s="102"/>
      <c r="N1581" s="102"/>
      <c r="O1581" s="72"/>
      <c r="P1581" s="78"/>
      <c r="Q1581" s="78"/>
    </row>
    <row r="1582" spans="2:17" s="96" customFormat="1">
      <c r="B1582" s="76"/>
      <c r="C1582" s="121"/>
      <c r="D1582" s="121"/>
      <c r="E1582" s="105"/>
      <c r="F1582" s="121"/>
      <c r="G1582" s="102"/>
      <c r="H1582" s="102"/>
      <c r="I1582" s="102"/>
      <c r="J1582" s="102"/>
      <c r="K1582" s="102"/>
      <c r="L1582" s="102"/>
      <c r="M1582" s="102"/>
      <c r="N1582" s="102"/>
      <c r="O1582" s="72"/>
      <c r="P1582" s="78"/>
      <c r="Q1582" s="78"/>
    </row>
    <row r="1583" spans="2:17" s="96" customFormat="1">
      <c r="B1583" s="76"/>
      <c r="C1583" s="121"/>
      <c r="D1583" s="121"/>
      <c r="E1583" s="105"/>
      <c r="F1583" s="121"/>
      <c r="G1583" s="102"/>
      <c r="H1583" s="102"/>
      <c r="I1583" s="102"/>
      <c r="J1583" s="102"/>
      <c r="K1583" s="102"/>
      <c r="L1583" s="102"/>
      <c r="M1583" s="102"/>
      <c r="N1583" s="102"/>
      <c r="O1583" s="72"/>
      <c r="P1583" s="78"/>
      <c r="Q1583" s="78"/>
    </row>
    <row r="1584" spans="2:17" s="96" customFormat="1">
      <c r="B1584" s="76"/>
      <c r="C1584" s="121"/>
      <c r="D1584" s="121"/>
      <c r="E1584" s="105"/>
      <c r="F1584" s="121"/>
      <c r="G1584" s="102"/>
      <c r="H1584" s="102"/>
      <c r="I1584" s="102"/>
      <c r="J1584" s="102"/>
      <c r="K1584" s="102"/>
      <c r="L1584" s="102"/>
      <c r="M1584" s="102"/>
      <c r="N1584" s="102"/>
      <c r="O1584" s="72"/>
      <c r="P1584" s="78"/>
      <c r="Q1584" s="78"/>
    </row>
    <row r="1585" spans="2:17" s="96" customFormat="1">
      <c r="B1585" s="76"/>
      <c r="C1585" s="121"/>
      <c r="D1585" s="121"/>
      <c r="E1585" s="105"/>
      <c r="F1585" s="121"/>
      <c r="G1585" s="102"/>
      <c r="H1585" s="102"/>
      <c r="I1585" s="102"/>
      <c r="J1585" s="102"/>
      <c r="K1585" s="102"/>
      <c r="L1585" s="102"/>
      <c r="M1585" s="102"/>
      <c r="N1585" s="102"/>
      <c r="O1585" s="72"/>
      <c r="P1585" s="78"/>
      <c r="Q1585" s="78"/>
    </row>
    <row r="1586" spans="2:17" s="96" customFormat="1">
      <c r="B1586" s="76"/>
      <c r="C1586" s="121"/>
      <c r="D1586" s="121"/>
      <c r="E1586" s="105"/>
      <c r="F1586" s="121"/>
      <c r="G1586" s="102"/>
      <c r="H1586" s="102"/>
      <c r="I1586" s="102"/>
      <c r="J1586" s="102"/>
      <c r="K1586" s="102"/>
      <c r="L1586" s="102"/>
      <c r="M1586" s="102"/>
      <c r="N1586" s="102"/>
      <c r="O1586" s="72"/>
      <c r="P1586" s="78"/>
      <c r="Q1586" s="78"/>
    </row>
    <row r="1587" spans="2:17" s="96" customFormat="1">
      <c r="B1587" s="76"/>
      <c r="C1587" s="121"/>
      <c r="D1587" s="121"/>
      <c r="E1587" s="105"/>
      <c r="F1587" s="121"/>
      <c r="G1587" s="102"/>
      <c r="H1587" s="102"/>
      <c r="I1587" s="102"/>
      <c r="J1587" s="102"/>
      <c r="K1587" s="102"/>
      <c r="L1587" s="102"/>
      <c r="M1587" s="102"/>
      <c r="N1587" s="102"/>
      <c r="O1587" s="72"/>
      <c r="P1587" s="78"/>
      <c r="Q1587" s="78"/>
    </row>
    <row r="1588" spans="2:17" s="96" customFormat="1">
      <c r="B1588" s="76"/>
      <c r="C1588" s="121"/>
      <c r="D1588" s="121"/>
      <c r="E1588" s="105"/>
      <c r="F1588" s="121"/>
      <c r="G1588" s="102"/>
      <c r="H1588" s="102"/>
      <c r="I1588" s="102"/>
      <c r="J1588" s="102"/>
      <c r="K1588" s="102"/>
      <c r="L1588" s="102"/>
      <c r="M1588" s="102"/>
      <c r="N1588" s="102"/>
      <c r="O1588" s="72"/>
      <c r="P1588" s="78"/>
      <c r="Q1588" s="78"/>
    </row>
    <row r="1589" spans="2:17" s="96" customFormat="1">
      <c r="B1589" s="76"/>
      <c r="C1589" s="121"/>
      <c r="D1589" s="121"/>
      <c r="E1589" s="105"/>
      <c r="F1589" s="121"/>
      <c r="G1589" s="102"/>
      <c r="H1589" s="102"/>
      <c r="I1589" s="102"/>
      <c r="J1589" s="102"/>
      <c r="K1589" s="102"/>
      <c r="L1589" s="102"/>
      <c r="M1589" s="102"/>
      <c r="N1589" s="102"/>
      <c r="O1589" s="72"/>
      <c r="P1589" s="78"/>
      <c r="Q1589" s="78"/>
    </row>
    <row r="1590" spans="2:17" s="96" customFormat="1">
      <c r="B1590" s="76"/>
      <c r="C1590" s="121"/>
      <c r="D1590" s="121"/>
      <c r="E1590" s="105"/>
      <c r="F1590" s="121"/>
      <c r="G1590" s="102"/>
      <c r="H1590" s="102"/>
      <c r="I1590" s="102"/>
      <c r="J1590" s="102"/>
      <c r="K1590" s="102"/>
      <c r="L1590" s="102"/>
      <c r="M1590" s="102"/>
      <c r="N1590" s="102"/>
      <c r="O1590" s="72"/>
      <c r="P1590" s="78"/>
      <c r="Q1590" s="78"/>
    </row>
    <row r="1591" spans="2:17" s="96" customFormat="1">
      <c r="B1591" s="76"/>
      <c r="C1591" s="121"/>
      <c r="D1591" s="121"/>
      <c r="E1591" s="105"/>
      <c r="F1591" s="121"/>
      <c r="G1591" s="102"/>
      <c r="H1591" s="102"/>
      <c r="I1591" s="102"/>
      <c r="J1591" s="102"/>
      <c r="K1591" s="102"/>
      <c r="L1591" s="102"/>
      <c r="M1591" s="102"/>
      <c r="N1591" s="102"/>
      <c r="O1591" s="72"/>
      <c r="P1591" s="78"/>
      <c r="Q1591" s="78"/>
    </row>
    <row r="1592" spans="2:17" s="96" customFormat="1">
      <c r="B1592" s="76"/>
      <c r="C1592" s="121"/>
      <c r="D1592" s="121"/>
      <c r="E1592" s="105"/>
      <c r="F1592" s="121"/>
      <c r="G1592" s="102"/>
      <c r="H1592" s="102"/>
      <c r="I1592" s="102"/>
      <c r="J1592" s="102"/>
      <c r="K1592" s="102"/>
      <c r="L1592" s="102"/>
      <c r="M1592" s="102"/>
      <c r="N1592" s="102"/>
      <c r="O1592" s="72"/>
      <c r="P1592" s="78"/>
      <c r="Q1592" s="78"/>
    </row>
    <row r="1593" spans="2:17" s="96" customFormat="1">
      <c r="B1593" s="76"/>
      <c r="C1593" s="121"/>
      <c r="D1593" s="121"/>
      <c r="E1593" s="105"/>
      <c r="F1593" s="121"/>
      <c r="G1593" s="102"/>
      <c r="H1593" s="102"/>
      <c r="I1593" s="102"/>
      <c r="J1593" s="102"/>
      <c r="K1593" s="102"/>
      <c r="L1593" s="102"/>
      <c r="M1593" s="102"/>
      <c r="N1593" s="102"/>
      <c r="O1593" s="72"/>
      <c r="P1593" s="78"/>
      <c r="Q1593" s="78"/>
    </row>
    <row r="1594" spans="2:17" s="96" customFormat="1">
      <c r="B1594" s="76"/>
      <c r="C1594" s="121"/>
      <c r="D1594" s="121"/>
      <c r="E1594" s="105"/>
      <c r="F1594" s="121"/>
      <c r="G1594" s="102"/>
      <c r="H1594" s="102"/>
      <c r="I1594" s="102"/>
      <c r="J1594" s="102"/>
      <c r="K1594" s="102"/>
      <c r="L1594" s="102"/>
      <c r="M1594" s="102"/>
      <c r="N1594" s="102"/>
      <c r="O1594" s="72"/>
      <c r="P1594" s="78"/>
      <c r="Q1594" s="78"/>
    </row>
    <row r="1595" spans="2:17" s="96" customFormat="1">
      <c r="B1595" s="76"/>
      <c r="C1595" s="121"/>
      <c r="D1595" s="121"/>
      <c r="E1595" s="105"/>
      <c r="F1595" s="121"/>
      <c r="G1595" s="102"/>
      <c r="H1595" s="102"/>
      <c r="I1595" s="102"/>
      <c r="J1595" s="102"/>
      <c r="K1595" s="102"/>
      <c r="L1595" s="102"/>
      <c r="M1595" s="102"/>
      <c r="N1595" s="102"/>
      <c r="O1595" s="72"/>
      <c r="P1595" s="78"/>
      <c r="Q1595" s="78"/>
    </row>
    <row r="1596" spans="2:17" s="96" customFormat="1">
      <c r="B1596" s="76"/>
      <c r="C1596" s="121"/>
      <c r="D1596" s="121"/>
      <c r="E1596" s="105"/>
      <c r="F1596" s="121"/>
      <c r="G1596" s="102"/>
      <c r="H1596" s="102"/>
      <c r="I1596" s="102"/>
      <c r="J1596" s="102"/>
      <c r="K1596" s="102"/>
      <c r="L1596" s="102"/>
      <c r="M1596" s="102"/>
      <c r="N1596" s="102"/>
      <c r="O1596" s="72"/>
      <c r="P1596" s="78"/>
      <c r="Q1596" s="78"/>
    </row>
    <row r="1597" spans="2:17" s="96" customFormat="1">
      <c r="B1597" s="76"/>
      <c r="C1597" s="121"/>
      <c r="D1597" s="121"/>
      <c r="E1597" s="105"/>
      <c r="F1597" s="121"/>
      <c r="G1597" s="102"/>
      <c r="H1597" s="102"/>
      <c r="I1597" s="102"/>
      <c r="J1597" s="102"/>
      <c r="K1597" s="102"/>
      <c r="L1597" s="102"/>
      <c r="M1597" s="102"/>
      <c r="N1597" s="102"/>
      <c r="O1597" s="72"/>
      <c r="P1597" s="78"/>
      <c r="Q1597" s="78"/>
    </row>
    <row r="1598" spans="2:17" s="96" customFormat="1">
      <c r="B1598" s="76"/>
      <c r="C1598" s="121"/>
      <c r="D1598" s="121"/>
      <c r="E1598" s="105"/>
      <c r="F1598" s="121"/>
      <c r="G1598" s="102"/>
      <c r="H1598" s="102"/>
      <c r="I1598" s="102"/>
      <c r="J1598" s="102"/>
      <c r="K1598" s="102"/>
      <c r="L1598" s="102"/>
      <c r="M1598" s="102"/>
      <c r="N1598" s="102"/>
      <c r="O1598" s="72"/>
      <c r="P1598" s="78"/>
      <c r="Q1598" s="78"/>
    </row>
    <row r="1599" spans="2:17" s="96" customFormat="1">
      <c r="B1599" s="76"/>
      <c r="C1599" s="121"/>
      <c r="D1599" s="121"/>
      <c r="E1599" s="105"/>
      <c r="F1599" s="121"/>
      <c r="G1599" s="102"/>
      <c r="H1599" s="102"/>
      <c r="I1599" s="102"/>
      <c r="J1599" s="102"/>
      <c r="K1599" s="102"/>
      <c r="L1599" s="102"/>
      <c r="M1599" s="102"/>
      <c r="N1599" s="102"/>
      <c r="O1599" s="72"/>
      <c r="P1599" s="78"/>
      <c r="Q1599" s="78"/>
    </row>
    <row r="1600" spans="2:17" s="96" customFormat="1">
      <c r="B1600" s="76"/>
      <c r="C1600" s="121"/>
      <c r="D1600" s="121"/>
      <c r="E1600" s="105"/>
      <c r="F1600" s="121"/>
      <c r="G1600" s="102"/>
      <c r="H1600" s="102"/>
      <c r="I1600" s="102"/>
      <c r="J1600" s="102"/>
      <c r="K1600" s="102"/>
      <c r="L1600" s="102"/>
      <c r="M1600" s="102"/>
      <c r="N1600" s="102"/>
      <c r="O1600" s="72"/>
      <c r="P1600" s="78"/>
      <c r="Q1600" s="78"/>
    </row>
    <row r="1601" spans="2:17" s="96" customFormat="1">
      <c r="B1601" s="76"/>
      <c r="C1601" s="121"/>
      <c r="D1601" s="121"/>
      <c r="E1601" s="105"/>
      <c r="F1601" s="121"/>
      <c r="G1601" s="102"/>
      <c r="H1601" s="102"/>
      <c r="I1601" s="102"/>
      <c r="J1601" s="102"/>
      <c r="K1601" s="102"/>
      <c r="L1601" s="102"/>
      <c r="M1601" s="102"/>
      <c r="N1601" s="102"/>
      <c r="O1601" s="72"/>
      <c r="P1601" s="78"/>
      <c r="Q1601" s="78"/>
    </row>
    <row r="1602" spans="2:17" s="96" customFormat="1">
      <c r="B1602" s="76"/>
      <c r="C1602" s="121"/>
      <c r="D1602" s="121"/>
      <c r="E1602" s="105"/>
      <c r="F1602" s="121"/>
      <c r="G1602" s="102"/>
      <c r="H1602" s="102"/>
      <c r="I1602" s="102"/>
      <c r="J1602" s="102"/>
      <c r="K1602" s="102"/>
      <c r="L1602" s="102"/>
      <c r="M1602" s="102"/>
      <c r="N1602" s="102"/>
      <c r="O1602" s="72"/>
      <c r="P1602" s="78"/>
      <c r="Q1602" s="78"/>
    </row>
    <row r="1603" spans="2:17" s="96" customFormat="1">
      <c r="B1603" s="76"/>
      <c r="C1603" s="121"/>
      <c r="D1603" s="121"/>
      <c r="E1603" s="105"/>
      <c r="F1603" s="121"/>
      <c r="G1603" s="102"/>
      <c r="H1603" s="102"/>
      <c r="I1603" s="102"/>
      <c r="J1603" s="102"/>
      <c r="K1603" s="102"/>
      <c r="L1603" s="102"/>
      <c r="M1603" s="102"/>
      <c r="N1603" s="102"/>
      <c r="O1603" s="72"/>
      <c r="P1603" s="78"/>
      <c r="Q1603" s="78"/>
    </row>
    <row r="1604" spans="2:17" s="96" customFormat="1">
      <c r="B1604" s="76"/>
      <c r="C1604" s="121"/>
      <c r="D1604" s="121"/>
      <c r="E1604" s="105"/>
      <c r="F1604" s="121"/>
      <c r="G1604" s="102"/>
      <c r="H1604" s="102"/>
      <c r="I1604" s="102"/>
      <c r="J1604" s="102"/>
      <c r="K1604" s="102"/>
      <c r="L1604" s="102"/>
      <c r="M1604" s="102"/>
      <c r="N1604" s="102"/>
      <c r="O1604" s="72"/>
      <c r="P1604" s="78"/>
      <c r="Q1604" s="78"/>
    </row>
    <row r="1605" spans="2:17" s="96" customFormat="1">
      <c r="B1605" s="76"/>
      <c r="C1605" s="121"/>
      <c r="D1605" s="121"/>
      <c r="E1605" s="105"/>
      <c r="F1605" s="121"/>
      <c r="G1605" s="102"/>
      <c r="H1605" s="102"/>
      <c r="I1605" s="102"/>
      <c r="J1605" s="102"/>
      <c r="K1605" s="102"/>
      <c r="L1605" s="102"/>
      <c r="M1605" s="102"/>
      <c r="N1605" s="102"/>
      <c r="O1605" s="72"/>
      <c r="P1605" s="78"/>
      <c r="Q1605" s="78"/>
    </row>
    <row r="1606" spans="2:17" s="96" customFormat="1">
      <c r="B1606" s="76"/>
      <c r="C1606" s="121"/>
      <c r="D1606" s="121"/>
      <c r="E1606" s="105"/>
      <c r="F1606" s="121"/>
      <c r="G1606" s="102"/>
      <c r="H1606" s="102"/>
      <c r="I1606" s="102"/>
      <c r="J1606" s="102"/>
      <c r="K1606" s="102"/>
      <c r="L1606" s="102"/>
      <c r="M1606" s="102"/>
      <c r="N1606" s="102"/>
      <c r="O1606" s="72"/>
      <c r="P1606" s="78"/>
      <c r="Q1606" s="78"/>
    </row>
    <row r="1607" spans="2:17" s="96" customFormat="1">
      <c r="B1607" s="76"/>
      <c r="C1607" s="121"/>
      <c r="D1607" s="121"/>
      <c r="E1607" s="105"/>
      <c r="F1607" s="121"/>
      <c r="G1607" s="102"/>
      <c r="H1607" s="102"/>
      <c r="I1607" s="102"/>
      <c r="J1607" s="102"/>
      <c r="K1607" s="102"/>
      <c r="L1607" s="102"/>
      <c r="M1607" s="102"/>
      <c r="N1607" s="102"/>
      <c r="O1607" s="72"/>
      <c r="P1607" s="78"/>
      <c r="Q1607" s="78"/>
    </row>
    <row r="1608" spans="2:17" s="96" customFormat="1">
      <c r="B1608" s="76"/>
      <c r="C1608" s="121"/>
      <c r="D1608" s="121"/>
      <c r="E1608" s="105"/>
      <c r="F1608" s="121"/>
      <c r="G1608" s="102"/>
      <c r="H1608" s="102"/>
      <c r="I1608" s="102"/>
      <c r="J1608" s="102"/>
      <c r="K1608" s="102"/>
      <c r="L1608" s="102"/>
      <c r="M1608" s="102"/>
      <c r="N1608" s="102"/>
      <c r="O1608" s="72"/>
      <c r="P1608" s="78"/>
      <c r="Q1608" s="78"/>
    </row>
    <row r="1609" spans="2:17" s="96" customFormat="1">
      <c r="B1609" s="76"/>
      <c r="C1609" s="121"/>
      <c r="D1609" s="121"/>
      <c r="E1609" s="105"/>
      <c r="F1609" s="121"/>
      <c r="G1609" s="102"/>
      <c r="H1609" s="102"/>
      <c r="I1609" s="102"/>
      <c r="J1609" s="102"/>
      <c r="K1609" s="102"/>
      <c r="L1609" s="102"/>
      <c r="M1609" s="102"/>
      <c r="N1609" s="102"/>
      <c r="O1609" s="72"/>
      <c r="P1609" s="78"/>
      <c r="Q1609" s="78"/>
    </row>
    <row r="1610" spans="2:17" s="96" customFormat="1">
      <c r="B1610" s="76"/>
      <c r="C1610" s="121"/>
      <c r="D1610" s="121"/>
      <c r="E1610" s="105"/>
      <c r="F1610" s="121"/>
      <c r="G1610" s="102"/>
      <c r="H1610" s="102"/>
      <c r="I1610" s="102"/>
      <c r="J1610" s="102"/>
      <c r="K1610" s="102"/>
      <c r="L1610" s="102"/>
      <c r="M1610" s="102"/>
      <c r="N1610" s="102"/>
      <c r="O1610" s="72"/>
      <c r="P1610" s="78"/>
      <c r="Q1610" s="78"/>
    </row>
    <row r="1611" spans="2:17" s="96" customFormat="1">
      <c r="B1611" s="76"/>
      <c r="C1611" s="121"/>
      <c r="D1611" s="121"/>
      <c r="E1611" s="105"/>
      <c r="F1611" s="121"/>
      <c r="G1611" s="102"/>
      <c r="H1611" s="102"/>
      <c r="I1611" s="102"/>
      <c r="J1611" s="102"/>
      <c r="K1611" s="102"/>
      <c r="L1611" s="102"/>
      <c r="M1611" s="102"/>
      <c r="N1611" s="102"/>
      <c r="O1611" s="72"/>
      <c r="P1611" s="78"/>
      <c r="Q1611" s="78"/>
    </row>
    <row r="1612" spans="2:17" s="96" customFormat="1">
      <c r="B1612" s="76"/>
      <c r="C1612" s="121"/>
      <c r="D1612" s="121"/>
      <c r="E1612" s="105"/>
      <c r="F1612" s="121"/>
      <c r="G1612" s="102"/>
      <c r="H1612" s="102"/>
      <c r="I1612" s="102"/>
      <c r="J1612" s="102"/>
      <c r="K1612" s="102"/>
      <c r="L1612" s="102"/>
      <c r="M1612" s="102"/>
      <c r="N1612" s="102"/>
      <c r="O1612" s="72"/>
      <c r="P1612" s="78"/>
      <c r="Q1612" s="78"/>
    </row>
    <row r="1613" spans="2:17" s="96" customFormat="1">
      <c r="B1613" s="76"/>
      <c r="C1613" s="121"/>
      <c r="D1613" s="121"/>
      <c r="E1613" s="105"/>
      <c r="F1613" s="121"/>
      <c r="G1613" s="102"/>
      <c r="H1613" s="102"/>
      <c r="I1613" s="102"/>
      <c r="J1613" s="102"/>
      <c r="K1613" s="102"/>
      <c r="L1613" s="102"/>
      <c r="M1613" s="102"/>
      <c r="N1613" s="102"/>
      <c r="O1613" s="72"/>
      <c r="P1613" s="78"/>
      <c r="Q1613" s="78"/>
    </row>
    <row r="1614" spans="2:17" s="96" customFormat="1">
      <c r="B1614" s="76"/>
      <c r="C1614" s="121"/>
      <c r="D1614" s="121"/>
      <c r="E1614" s="105"/>
      <c r="F1614" s="121"/>
      <c r="G1614" s="102"/>
      <c r="H1614" s="102"/>
      <c r="I1614" s="102"/>
      <c r="J1614" s="102"/>
      <c r="K1614" s="102"/>
      <c r="L1614" s="102"/>
      <c r="M1614" s="102"/>
      <c r="N1614" s="102"/>
      <c r="O1614" s="72"/>
      <c r="P1614" s="78"/>
      <c r="Q1614" s="78"/>
    </row>
    <row r="1615" spans="2:17" s="96" customFormat="1">
      <c r="B1615" s="76"/>
      <c r="C1615" s="121"/>
      <c r="D1615" s="121"/>
      <c r="E1615" s="105"/>
      <c r="F1615" s="121"/>
      <c r="G1615" s="102"/>
      <c r="H1615" s="102"/>
      <c r="I1615" s="102"/>
      <c r="J1615" s="102"/>
      <c r="K1615" s="102"/>
      <c r="L1615" s="102"/>
      <c r="M1615" s="102"/>
      <c r="N1615" s="102"/>
      <c r="O1615" s="72"/>
      <c r="P1615" s="78"/>
      <c r="Q1615" s="78"/>
    </row>
    <row r="1616" spans="2:17" s="96" customFormat="1">
      <c r="B1616" s="76"/>
      <c r="C1616" s="121"/>
      <c r="D1616" s="121"/>
      <c r="E1616" s="105"/>
      <c r="F1616" s="121"/>
      <c r="G1616" s="102"/>
      <c r="H1616" s="102"/>
      <c r="I1616" s="102"/>
      <c r="J1616" s="102"/>
      <c r="K1616" s="102"/>
      <c r="L1616" s="102"/>
      <c r="M1616" s="102"/>
      <c r="N1616" s="102"/>
      <c r="O1616" s="72"/>
      <c r="P1616" s="78"/>
      <c r="Q1616" s="78"/>
    </row>
    <row r="1617" spans="2:17" s="96" customFormat="1">
      <c r="B1617" s="76"/>
      <c r="C1617" s="121"/>
      <c r="D1617" s="121"/>
      <c r="E1617" s="105"/>
      <c r="F1617" s="121"/>
      <c r="G1617" s="102"/>
      <c r="H1617" s="102"/>
      <c r="I1617" s="102"/>
      <c r="J1617" s="102"/>
      <c r="K1617" s="102"/>
      <c r="L1617" s="102"/>
      <c r="M1617" s="102"/>
      <c r="N1617" s="102"/>
      <c r="O1617" s="72"/>
      <c r="P1617" s="78"/>
      <c r="Q1617" s="78"/>
    </row>
    <row r="1618" spans="2:17" s="96" customFormat="1">
      <c r="B1618" s="76"/>
      <c r="C1618" s="121"/>
      <c r="D1618" s="121"/>
      <c r="E1618" s="105"/>
      <c r="F1618" s="121"/>
      <c r="G1618" s="102"/>
      <c r="H1618" s="102"/>
      <c r="I1618" s="102"/>
      <c r="J1618" s="102"/>
      <c r="K1618" s="102"/>
      <c r="L1618" s="102"/>
      <c r="M1618" s="102"/>
      <c r="N1618" s="102"/>
      <c r="O1618" s="72"/>
      <c r="P1618" s="78"/>
      <c r="Q1618" s="78"/>
    </row>
    <row r="1619" spans="2:17" s="96" customFormat="1">
      <c r="B1619" s="76"/>
      <c r="C1619" s="121"/>
      <c r="D1619" s="121"/>
      <c r="E1619" s="105"/>
      <c r="F1619" s="121"/>
      <c r="G1619" s="102"/>
      <c r="H1619" s="102"/>
      <c r="I1619" s="102"/>
      <c r="J1619" s="102"/>
      <c r="K1619" s="102"/>
      <c r="L1619" s="102"/>
      <c r="M1619" s="102"/>
      <c r="N1619" s="102"/>
      <c r="O1619" s="72"/>
      <c r="P1619" s="78"/>
      <c r="Q1619" s="78"/>
    </row>
    <row r="1620" spans="2:17" s="96" customFormat="1">
      <c r="B1620" s="76"/>
      <c r="C1620" s="121"/>
      <c r="D1620" s="121"/>
      <c r="E1620" s="105"/>
      <c r="F1620" s="121"/>
      <c r="G1620" s="102"/>
      <c r="H1620" s="102"/>
      <c r="I1620" s="102"/>
      <c r="J1620" s="102"/>
      <c r="K1620" s="102"/>
      <c r="L1620" s="102"/>
      <c r="M1620" s="102"/>
      <c r="N1620" s="102"/>
      <c r="O1620" s="72"/>
      <c r="P1620" s="78"/>
      <c r="Q1620" s="78"/>
    </row>
    <row r="1621" spans="2:17" s="96" customFormat="1">
      <c r="B1621" s="76"/>
      <c r="C1621" s="121"/>
      <c r="D1621" s="121"/>
      <c r="E1621" s="105"/>
      <c r="F1621" s="121"/>
      <c r="G1621" s="102"/>
      <c r="H1621" s="102"/>
      <c r="I1621" s="102"/>
      <c r="J1621" s="102"/>
      <c r="K1621" s="102"/>
      <c r="L1621" s="102"/>
      <c r="M1621" s="102"/>
      <c r="N1621" s="102"/>
      <c r="O1621" s="72"/>
      <c r="P1621" s="78"/>
      <c r="Q1621" s="78"/>
    </row>
    <row r="1622" spans="2:17" s="96" customFormat="1">
      <c r="B1622" s="76"/>
      <c r="C1622" s="121"/>
      <c r="D1622" s="121"/>
      <c r="E1622" s="105"/>
      <c r="F1622" s="121"/>
      <c r="G1622" s="102"/>
      <c r="H1622" s="102"/>
      <c r="I1622" s="102"/>
      <c r="J1622" s="102"/>
      <c r="K1622" s="102"/>
      <c r="L1622" s="102"/>
      <c r="M1622" s="102"/>
      <c r="N1622" s="102"/>
      <c r="O1622" s="72"/>
      <c r="P1622" s="78"/>
      <c r="Q1622" s="78"/>
    </row>
    <row r="1623" spans="2:17" s="96" customFormat="1">
      <c r="B1623" s="76"/>
      <c r="C1623" s="121"/>
      <c r="D1623" s="121"/>
      <c r="E1623" s="105"/>
      <c r="F1623" s="121"/>
      <c r="G1623" s="102"/>
      <c r="H1623" s="102"/>
      <c r="I1623" s="102"/>
      <c r="J1623" s="102"/>
      <c r="K1623" s="102"/>
      <c r="L1623" s="102"/>
      <c r="M1623" s="102"/>
      <c r="N1623" s="102"/>
      <c r="O1623" s="72"/>
      <c r="P1623" s="78"/>
      <c r="Q1623" s="78"/>
    </row>
    <row r="1624" spans="2:17" s="96" customFormat="1">
      <c r="B1624" s="76"/>
      <c r="C1624" s="121"/>
      <c r="D1624" s="121"/>
      <c r="E1624" s="105"/>
      <c r="F1624" s="121"/>
      <c r="G1624" s="102"/>
      <c r="H1624" s="102"/>
      <c r="I1624" s="102"/>
      <c r="J1624" s="102"/>
      <c r="K1624" s="102"/>
      <c r="L1624" s="102"/>
      <c r="M1624" s="102"/>
      <c r="N1624" s="102"/>
      <c r="O1624" s="72"/>
      <c r="P1624" s="78"/>
      <c r="Q1624" s="78"/>
    </row>
    <row r="1625" spans="2:17" s="96" customFormat="1">
      <c r="B1625" s="76"/>
      <c r="C1625" s="121"/>
      <c r="D1625" s="121"/>
      <c r="E1625" s="105"/>
      <c r="F1625" s="121"/>
      <c r="G1625" s="102"/>
      <c r="H1625" s="102"/>
      <c r="I1625" s="102"/>
      <c r="J1625" s="102"/>
      <c r="K1625" s="102"/>
      <c r="L1625" s="102"/>
      <c r="M1625" s="102"/>
      <c r="N1625" s="102"/>
      <c r="O1625" s="72"/>
      <c r="P1625" s="78"/>
      <c r="Q1625" s="78"/>
    </row>
    <row r="1626" spans="2:17" s="96" customFormat="1">
      <c r="B1626" s="76"/>
      <c r="C1626" s="121"/>
      <c r="D1626" s="121"/>
      <c r="E1626" s="105"/>
      <c r="F1626" s="121"/>
      <c r="G1626" s="102"/>
      <c r="H1626" s="102"/>
      <c r="I1626" s="102"/>
      <c r="J1626" s="102"/>
      <c r="K1626" s="102"/>
      <c r="L1626" s="102"/>
      <c r="M1626" s="102"/>
      <c r="N1626" s="102"/>
      <c r="O1626" s="72"/>
      <c r="P1626" s="78"/>
      <c r="Q1626" s="78"/>
    </row>
    <row r="1627" spans="2:17" s="96" customFormat="1">
      <c r="B1627" s="76"/>
      <c r="C1627" s="121"/>
      <c r="D1627" s="121"/>
      <c r="E1627" s="105"/>
      <c r="F1627" s="121"/>
      <c r="G1627" s="102"/>
      <c r="H1627" s="102"/>
      <c r="I1627" s="102"/>
      <c r="J1627" s="102"/>
      <c r="K1627" s="102"/>
      <c r="L1627" s="102"/>
      <c r="M1627" s="102"/>
      <c r="N1627" s="102"/>
      <c r="O1627" s="72"/>
      <c r="P1627" s="78"/>
      <c r="Q1627" s="78"/>
    </row>
    <row r="1628" spans="2:17" s="96" customFormat="1">
      <c r="B1628" s="76"/>
      <c r="C1628" s="121"/>
      <c r="D1628" s="121"/>
      <c r="E1628" s="105"/>
      <c r="F1628" s="121"/>
      <c r="G1628" s="102"/>
      <c r="H1628" s="102"/>
      <c r="I1628" s="102"/>
      <c r="J1628" s="102"/>
      <c r="K1628" s="102"/>
      <c r="L1628" s="102"/>
      <c r="M1628" s="102"/>
      <c r="N1628" s="102"/>
      <c r="O1628" s="72"/>
      <c r="P1628" s="78"/>
      <c r="Q1628" s="78"/>
    </row>
    <row r="1629" spans="2:17" s="96" customFormat="1">
      <c r="B1629" s="76"/>
      <c r="C1629" s="121"/>
      <c r="D1629" s="121"/>
      <c r="E1629" s="105"/>
      <c r="F1629" s="121"/>
      <c r="G1629" s="102"/>
      <c r="H1629" s="102"/>
      <c r="I1629" s="102"/>
      <c r="J1629" s="102"/>
      <c r="K1629" s="102"/>
      <c r="L1629" s="102"/>
      <c r="M1629" s="102"/>
      <c r="N1629" s="102"/>
      <c r="O1629" s="72"/>
      <c r="P1629" s="78"/>
      <c r="Q1629" s="78"/>
    </row>
    <row r="1630" spans="2:17" s="96" customFormat="1">
      <c r="B1630" s="76"/>
      <c r="C1630" s="121"/>
      <c r="D1630" s="121"/>
      <c r="E1630" s="105"/>
      <c r="F1630" s="121"/>
      <c r="G1630" s="102"/>
      <c r="H1630" s="102"/>
      <c r="I1630" s="102"/>
      <c r="J1630" s="102"/>
      <c r="K1630" s="102"/>
      <c r="L1630" s="102"/>
      <c r="M1630" s="102"/>
      <c r="N1630" s="102"/>
      <c r="O1630" s="72"/>
      <c r="P1630" s="78"/>
      <c r="Q1630" s="78"/>
    </row>
    <row r="1631" spans="2:17" s="96" customFormat="1">
      <c r="B1631" s="76"/>
      <c r="C1631" s="121"/>
      <c r="D1631" s="121"/>
      <c r="E1631" s="105"/>
      <c r="F1631" s="121"/>
      <c r="G1631" s="102"/>
      <c r="H1631" s="102"/>
      <c r="I1631" s="102"/>
      <c r="J1631" s="102"/>
      <c r="K1631" s="102"/>
      <c r="L1631" s="102"/>
      <c r="M1631" s="102"/>
      <c r="N1631" s="102"/>
      <c r="O1631" s="72"/>
      <c r="P1631" s="78"/>
      <c r="Q1631" s="78"/>
    </row>
    <row r="1632" spans="2:17" s="96" customFormat="1">
      <c r="B1632" s="76"/>
      <c r="C1632" s="121"/>
      <c r="D1632" s="121"/>
      <c r="E1632" s="105"/>
      <c r="F1632" s="121"/>
      <c r="G1632" s="102"/>
      <c r="H1632" s="102"/>
      <c r="I1632" s="102"/>
      <c r="J1632" s="102"/>
      <c r="K1632" s="102"/>
      <c r="L1632" s="102"/>
      <c r="M1632" s="102"/>
      <c r="N1632" s="102"/>
      <c r="O1632" s="72"/>
      <c r="P1632" s="78"/>
      <c r="Q1632" s="78"/>
    </row>
    <row r="1633" spans="2:17" s="96" customFormat="1">
      <c r="B1633" s="76"/>
      <c r="C1633" s="121"/>
      <c r="D1633" s="121"/>
      <c r="E1633" s="105"/>
      <c r="F1633" s="121"/>
      <c r="G1633" s="102"/>
      <c r="H1633" s="102"/>
      <c r="I1633" s="102"/>
      <c r="J1633" s="102"/>
      <c r="K1633" s="102"/>
      <c r="L1633" s="102"/>
      <c r="M1633" s="102"/>
      <c r="N1633" s="102"/>
      <c r="O1633" s="72"/>
      <c r="P1633" s="78"/>
      <c r="Q1633" s="78"/>
    </row>
    <row r="1634" spans="2:17" s="96" customFormat="1">
      <c r="B1634" s="76"/>
      <c r="C1634" s="121"/>
      <c r="D1634" s="121"/>
      <c r="E1634" s="105"/>
      <c r="F1634" s="121"/>
      <c r="G1634" s="102"/>
      <c r="H1634" s="102"/>
      <c r="I1634" s="102"/>
      <c r="J1634" s="102"/>
      <c r="K1634" s="102"/>
      <c r="L1634" s="102"/>
      <c r="M1634" s="102"/>
      <c r="N1634" s="102"/>
      <c r="O1634" s="72"/>
      <c r="P1634" s="78"/>
      <c r="Q1634" s="78"/>
    </row>
    <row r="1635" spans="2:17" s="96" customFormat="1">
      <c r="B1635" s="76"/>
      <c r="C1635" s="121"/>
      <c r="D1635" s="121"/>
      <c r="E1635" s="105"/>
      <c r="F1635" s="121"/>
      <c r="G1635" s="102"/>
      <c r="H1635" s="102"/>
      <c r="I1635" s="102"/>
      <c r="J1635" s="102"/>
      <c r="K1635" s="102"/>
      <c r="L1635" s="102"/>
      <c r="M1635" s="102"/>
      <c r="N1635" s="102"/>
      <c r="O1635" s="72"/>
      <c r="P1635" s="78"/>
      <c r="Q1635" s="78"/>
    </row>
    <row r="1636" spans="2:17" s="96" customFormat="1">
      <c r="B1636" s="76"/>
      <c r="C1636" s="121"/>
      <c r="D1636" s="121"/>
      <c r="E1636" s="105"/>
      <c r="F1636" s="121"/>
      <c r="G1636" s="102"/>
      <c r="H1636" s="102"/>
      <c r="I1636" s="102"/>
      <c r="J1636" s="102"/>
      <c r="K1636" s="102"/>
      <c r="L1636" s="102"/>
      <c r="M1636" s="102"/>
      <c r="N1636" s="102"/>
      <c r="O1636" s="72"/>
      <c r="P1636" s="78"/>
      <c r="Q1636" s="78"/>
    </row>
    <row r="1637" spans="2:17" s="96" customFormat="1">
      <c r="B1637" s="76"/>
      <c r="C1637" s="121"/>
      <c r="D1637" s="121"/>
      <c r="E1637" s="105"/>
      <c r="F1637" s="121"/>
      <c r="G1637" s="102"/>
      <c r="H1637" s="102"/>
      <c r="I1637" s="102"/>
      <c r="J1637" s="102"/>
      <c r="K1637" s="102"/>
      <c r="L1637" s="102"/>
      <c r="M1637" s="102"/>
      <c r="N1637" s="102"/>
      <c r="O1637" s="72"/>
      <c r="P1637" s="78"/>
      <c r="Q1637" s="78"/>
    </row>
    <row r="1638" spans="2:17" s="96" customFormat="1">
      <c r="B1638" s="76"/>
      <c r="C1638" s="121"/>
      <c r="D1638" s="121"/>
      <c r="E1638" s="105"/>
      <c r="F1638" s="121"/>
      <c r="G1638" s="102"/>
      <c r="H1638" s="102"/>
      <c r="I1638" s="102"/>
      <c r="J1638" s="102"/>
      <c r="K1638" s="102"/>
      <c r="L1638" s="102"/>
      <c r="M1638" s="102"/>
      <c r="N1638" s="102"/>
      <c r="O1638" s="72"/>
      <c r="P1638" s="78"/>
      <c r="Q1638" s="78"/>
    </row>
    <row r="1639" spans="2:17" s="96" customFormat="1">
      <c r="B1639" s="76"/>
      <c r="C1639" s="121"/>
      <c r="D1639" s="121"/>
      <c r="E1639" s="105"/>
      <c r="F1639" s="121"/>
      <c r="G1639" s="102"/>
      <c r="H1639" s="102"/>
      <c r="I1639" s="102"/>
      <c r="J1639" s="102"/>
      <c r="K1639" s="102"/>
      <c r="L1639" s="102"/>
      <c r="M1639" s="102"/>
      <c r="N1639" s="102"/>
      <c r="O1639" s="72"/>
      <c r="P1639" s="78"/>
      <c r="Q1639" s="78"/>
    </row>
    <row r="1640" spans="2:17" s="96" customFormat="1">
      <c r="B1640" s="76"/>
      <c r="C1640" s="121"/>
      <c r="D1640" s="121"/>
      <c r="E1640" s="105"/>
      <c r="F1640" s="121"/>
      <c r="G1640" s="102"/>
      <c r="H1640" s="102"/>
      <c r="I1640" s="102"/>
      <c r="J1640" s="102"/>
      <c r="K1640" s="102"/>
      <c r="L1640" s="102"/>
      <c r="M1640" s="102"/>
      <c r="N1640" s="102"/>
      <c r="O1640" s="72"/>
      <c r="P1640" s="78"/>
      <c r="Q1640" s="78"/>
    </row>
    <row r="1641" spans="2:17" s="96" customFormat="1">
      <c r="B1641" s="76"/>
      <c r="C1641" s="121"/>
      <c r="D1641" s="121"/>
      <c r="E1641" s="105"/>
      <c r="F1641" s="121"/>
      <c r="G1641" s="102"/>
      <c r="H1641" s="102"/>
      <c r="I1641" s="102"/>
      <c r="J1641" s="102"/>
      <c r="K1641" s="102"/>
      <c r="L1641" s="102"/>
      <c r="M1641" s="102"/>
      <c r="N1641" s="102"/>
      <c r="O1641" s="72"/>
      <c r="P1641" s="78"/>
      <c r="Q1641" s="78"/>
    </row>
    <row r="1642" spans="2:17" s="96" customFormat="1">
      <c r="B1642" s="76"/>
      <c r="C1642" s="121"/>
      <c r="D1642" s="121"/>
      <c r="E1642" s="105"/>
      <c r="F1642" s="121"/>
      <c r="G1642" s="102"/>
      <c r="H1642" s="102"/>
      <c r="I1642" s="102"/>
      <c r="J1642" s="102"/>
      <c r="K1642" s="102"/>
      <c r="L1642" s="102"/>
      <c r="M1642" s="102"/>
      <c r="N1642" s="102"/>
      <c r="O1642" s="72"/>
      <c r="P1642" s="78"/>
      <c r="Q1642" s="78"/>
    </row>
    <row r="1643" spans="2:17" s="96" customFormat="1">
      <c r="B1643" s="76"/>
      <c r="C1643" s="121"/>
      <c r="D1643" s="121"/>
      <c r="E1643" s="105"/>
      <c r="F1643" s="121"/>
      <c r="G1643" s="102"/>
      <c r="H1643" s="102"/>
      <c r="I1643" s="102"/>
      <c r="J1643" s="102"/>
      <c r="K1643" s="102"/>
      <c r="L1643" s="102"/>
      <c r="M1643" s="102"/>
      <c r="N1643" s="102"/>
      <c r="O1643" s="72"/>
      <c r="P1643" s="78"/>
      <c r="Q1643" s="78"/>
    </row>
    <row r="1644" spans="2:17" s="96" customFormat="1">
      <c r="B1644" s="76"/>
      <c r="C1644" s="121"/>
      <c r="D1644" s="121"/>
      <c r="E1644" s="105"/>
      <c r="F1644" s="121"/>
      <c r="G1644" s="102"/>
      <c r="H1644" s="102"/>
      <c r="I1644" s="102"/>
      <c r="J1644" s="102"/>
      <c r="K1644" s="102"/>
      <c r="L1644" s="102"/>
      <c r="M1644" s="102"/>
      <c r="N1644" s="102"/>
      <c r="O1644" s="72"/>
      <c r="P1644" s="78"/>
      <c r="Q1644" s="78"/>
    </row>
    <row r="1645" spans="2:17" s="96" customFormat="1">
      <c r="B1645" s="76"/>
      <c r="C1645" s="121"/>
      <c r="D1645" s="121"/>
      <c r="E1645" s="105"/>
      <c r="F1645" s="121"/>
      <c r="G1645" s="102"/>
      <c r="H1645" s="102"/>
      <c r="I1645" s="102"/>
      <c r="J1645" s="102"/>
      <c r="K1645" s="102"/>
      <c r="L1645" s="102"/>
      <c r="M1645" s="102"/>
      <c r="N1645" s="102"/>
      <c r="O1645" s="72"/>
      <c r="P1645" s="78"/>
      <c r="Q1645" s="78"/>
    </row>
    <row r="1646" spans="2:17" s="96" customFormat="1">
      <c r="B1646" s="76"/>
      <c r="C1646" s="121"/>
      <c r="D1646" s="121"/>
      <c r="E1646" s="105"/>
      <c r="F1646" s="121"/>
      <c r="G1646" s="102"/>
      <c r="H1646" s="102"/>
      <c r="I1646" s="102"/>
      <c r="J1646" s="102"/>
      <c r="K1646" s="102"/>
      <c r="L1646" s="102"/>
      <c r="M1646" s="102"/>
      <c r="N1646" s="102"/>
      <c r="O1646" s="72"/>
      <c r="P1646" s="78"/>
      <c r="Q1646" s="78"/>
    </row>
    <row r="1647" spans="2:17" s="96" customFormat="1">
      <c r="B1647" s="76"/>
      <c r="C1647" s="121"/>
      <c r="D1647" s="121"/>
      <c r="E1647" s="105"/>
      <c r="F1647" s="121"/>
      <c r="G1647" s="102"/>
      <c r="H1647" s="102"/>
      <c r="I1647" s="102"/>
      <c r="J1647" s="102"/>
      <c r="K1647" s="102"/>
      <c r="L1647" s="102"/>
      <c r="M1647" s="102"/>
      <c r="N1647" s="102"/>
      <c r="O1647" s="72"/>
      <c r="P1647" s="78"/>
      <c r="Q1647" s="78"/>
    </row>
    <row r="1648" spans="2:17" s="96" customFormat="1">
      <c r="B1648" s="76"/>
      <c r="C1648" s="121"/>
      <c r="D1648" s="121"/>
      <c r="E1648" s="105"/>
      <c r="F1648" s="121"/>
      <c r="G1648" s="102"/>
      <c r="H1648" s="102"/>
      <c r="I1648" s="102"/>
      <c r="J1648" s="102"/>
      <c r="K1648" s="102"/>
      <c r="L1648" s="102"/>
      <c r="M1648" s="102"/>
      <c r="N1648" s="102"/>
      <c r="O1648" s="72"/>
      <c r="P1648" s="78"/>
      <c r="Q1648" s="78"/>
    </row>
    <row r="1649" spans="2:17" s="96" customFormat="1">
      <c r="B1649" s="76"/>
      <c r="C1649" s="121"/>
      <c r="D1649" s="121"/>
      <c r="E1649" s="105"/>
      <c r="F1649" s="121"/>
      <c r="G1649" s="102"/>
      <c r="H1649" s="102"/>
      <c r="I1649" s="102"/>
      <c r="J1649" s="102"/>
      <c r="K1649" s="102"/>
      <c r="L1649" s="102"/>
      <c r="M1649" s="102"/>
      <c r="N1649" s="102"/>
      <c r="O1649" s="72"/>
      <c r="P1649" s="78"/>
      <c r="Q1649" s="78"/>
    </row>
    <row r="1650" spans="2:17" s="96" customFormat="1">
      <c r="B1650" s="76"/>
      <c r="C1650" s="121"/>
      <c r="D1650" s="121"/>
      <c r="E1650" s="105"/>
      <c r="F1650" s="121"/>
      <c r="G1650" s="102"/>
      <c r="H1650" s="102"/>
      <c r="I1650" s="102"/>
      <c r="J1650" s="102"/>
      <c r="K1650" s="102"/>
      <c r="L1650" s="102"/>
      <c r="M1650" s="102"/>
      <c r="N1650" s="102"/>
      <c r="O1650" s="72"/>
      <c r="P1650" s="78"/>
      <c r="Q1650" s="78"/>
    </row>
    <row r="1651" spans="2:17" s="96" customFormat="1">
      <c r="B1651" s="76"/>
      <c r="C1651" s="121"/>
      <c r="D1651" s="121"/>
      <c r="E1651" s="105"/>
      <c r="F1651" s="121"/>
      <c r="G1651" s="102"/>
      <c r="H1651" s="102"/>
      <c r="I1651" s="102"/>
      <c r="J1651" s="102"/>
      <c r="K1651" s="102"/>
      <c r="L1651" s="102"/>
      <c r="M1651" s="102"/>
      <c r="N1651" s="102"/>
      <c r="O1651" s="72"/>
      <c r="P1651" s="78"/>
      <c r="Q1651" s="78"/>
    </row>
    <row r="1652" spans="2:17" s="96" customFormat="1">
      <c r="B1652" s="76"/>
      <c r="C1652" s="121"/>
      <c r="D1652" s="121"/>
      <c r="E1652" s="105"/>
      <c r="F1652" s="121"/>
      <c r="G1652" s="102"/>
      <c r="H1652" s="102"/>
      <c r="I1652" s="102"/>
      <c r="J1652" s="102"/>
      <c r="K1652" s="102"/>
      <c r="L1652" s="102"/>
      <c r="M1652" s="102"/>
      <c r="N1652" s="102"/>
      <c r="O1652" s="72"/>
      <c r="P1652" s="78"/>
      <c r="Q1652" s="78"/>
    </row>
    <row r="1653" spans="2:17" s="96" customFormat="1">
      <c r="B1653" s="76"/>
      <c r="C1653" s="121"/>
      <c r="D1653" s="121"/>
      <c r="E1653" s="105"/>
      <c r="F1653" s="121"/>
      <c r="G1653" s="102"/>
      <c r="H1653" s="102"/>
      <c r="I1653" s="102"/>
      <c r="J1653" s="102"/>
      <c r="K1653" s="102"/>
      <c r="L1653" s="102"/>
      <c r="M1653" s="102"/>
      <c r="N1653" s="102"/>
      <c r="O1653" s="72"/>
      <c r="P1653" s="78"/>
      <c r="Q1653" s="78"/>
    </row>
    <row r="1654" spans="2:17" s="96" customFormat="1">
      <c r="B1654" s="76"/>
      <c r="C1654" s="121"/>
      <c r="D1654" s="121"/>
      <c r="E1654" s="105"/>
      <c r="F1654" s="121"/>
      <c r="G1654" s="102"/>
      <c r="H1654" s="102"/>
      <c r="I1654" s="102"/>
      <c r="J1654" s="102"/>
      <c r="K1654" s="102"/>
      <c r="L1654" s="102"/>
      <c r="M1654" s="102"/>
      <c r="N1654" s="102"/>
      <c r="O1654" s="72"/>
      <c r="P1654" s="78"/>
      <c r="Q1654" s="78"/>
    </row>
    <row r="1655" spans="2:17" s="96" customFormat="1">
      <c r="B1655" s="76"/>
      <c r="C1655" s="121"/>
      <c r="D1655" s="121"/>
      <c r="E1655" s="105"/>
      <c r="F1655" s="121"/>
      <c r="G1655" s="102"/>
      <c r="H1655" s="102"/>
      <c r="I1655" s="102"/>
      <c r="J1655" s="102"/>
      <c r="K1655" s="102"/>
      <c r="L1655" s="102"/>
      <c r="M1655" s="102"/>
      <c r="N1655" s="102"/>
      <c r="O1655" s="72"/>
      <c r="P1655" s="78"/>
      <c r="Q1655" s="78"/>
    </row>
    <row r="1656" spans="2:17" s="96" customFormat="1">
      <c r="B1656" s="76"/>
      <c r="C1656" s="121"/>
      <c r="D1656" s="121"/>
      <c r="E1656" s="105"/>
      <c r="F1656" s="121"/>
      <c r="G1656" s="102"/>
      <c r="H1656" s="102"/>
      <c r="I1656" s="102"/>
      <c r="J1656" s="102"/>
      <c r="K1656" s="102"/>
      <c r="L1656" s="102"/>
      <c r="M1656" s="102"/>
      <c r="N1656" s="102"/>
      <c r="O1656" s="72"/>
      <c r="P1656" s="78"/>
      <c r="Q1656" s="78"/>
    </row>
    <row r="1657" spans="2:17" s="96" customFormat="1">
      <c r="B1657" s="76"/>
      <c r="C1657" s="121"/>
      <c r="D1657" s="121"/>
      <c r="E1657" s="105"/>
      <c r="F1657" s="121"/>
      <c r="G1657" s="102"/>
      <c r="H1657" s="102"/>
      <c r="I1657" s="102"/>
      <c r="J1657" s="102"/>
      <c r="K1657" s="102"/>
      <c r="L1657" s="102"/>
      <c r="M1657" s="102"/>
      <c r="N1657" s="102"/>
      <c r="O1657" s="72"/>
      <c r="P1657" s="78"/>
      <c r="Q1657" s="78"/>
    </row>
    <row r="1658" spans="2:17" s="96" customFormat="1">
      <c r="B1658" s="76"/>
      <c r="C1658" s="121"/>
      <c r="D1658" s="121"/>
      <c r="E1658" s="105"/>
      <c r="F1658" s="121"/>
      <c r="G1658" s="102"/>
      <c r="H1658" s="102"/>
      <c r="I1658" s="102"/>
      <c r="J1658" s="102"/>
      <c r="K1658" s="102"/>
      <c r="L1658" s="102"/>
      <c r="M1658" s="102"/>
      <c r="N1658" s="102"/>
      <c r="O1658" s="72"/>
      <c r="P1658" s="78"/>
      <c r="Q1658" s="78"/>
    </row>
    <row r="1659" spans="2:17" s="96" customFormat="1">
      <c r="B1659" s="76"/>
      <c r="C1659" s="121"/>
      <c r="D1659" s="121"/>
      <c r="E1659" s="105"/>
      <c r="F1659" s="121"/>
      <c r="G1659" s="102"/>
      <c r="H1659" s="102"/>
      <c r="I1659" s="102"/>
      <c r="J1659" s="102"/>
      <c r="K1659" s="102"/>
      <c r="L1659" s="102"/>
      <c r="M1659" s="102"/>
      <c r="N1659" s="102"/>
      <c r="O1659" s="72"/>
      <c r="P1659" s="78"/>
      <c r="Q1659" s="78"/>
    </row>
    <row r="1660" spans="2:17" s="96" customFormat="1">
      <c r="B1660" s="76"/>
      <c r="C1660" s="121"/>
      <c r="D1660" s="121"/>
      <c r="E1660" s="105"/>
      <c r="F1660" s="121"/>
      <c r="G1660" s="102"/>
      <c r="H1660" s="102"/>
      <c r="I1660" s="102"/>
      <c r="J1660" s="102"/>
      <c r="K1660" s="102"/>
      <c r="L1660" s="102"/>
      <c r="M1660" s="102"/>
      <c r="N1660" s="102"/>
      <c r="O1660" s="72"/>
      <c r="P1660" s="78"/>
      <c r="Q1660" s="78"/>
    </row>
    <row r="1661" spans="2:17" s="96" customFormat="1">
      <c r="B1661" s="76"/>
      <c r="C1661" s="121"/>
      <c r="D1661" s="121"/>
      <c r="E1661" s="105"/>
      <c r="F1661" s="121"/>
      <c r="G1661" s="102"/>
      <c r="H1661" s="102"/>
      <c r="I1661" s="102"/>
      <c r="J1661" s="102"/>
      <c r="K1661" s="102"/>
      <c r="L1661" s="102"/>
      <c r="M1661" s="102"/>
      <c r="N1661" s="102"/>
      <c r="O1661" s="72"/>
      <c r="P1661" s="78"/>
      <c r="Q1661" s="78"/>
    </row>
    <row r="1662" spans="2:17" s="96" customFormat="1">
      <c r="B1662" s="76"/>
      <c r="C1662" s="121"/>
      <c r="D1662" s="121"/>
      <c r="E1662" s="105"/>
      <c r="F1662" s="121"/>
      <c r="G1662" s="102"/>
      <c r="H1662" s="102"/>
      <c r="I1662" s="102"/>
      <c r="J1662" s="102"/>
      <c r="K1662" s="102"/>
      <c r="L1662" s="102"/>
      <c r="M1662" s="102"/>
      <c r="N1662" s="102"/>
      <c r="O1662" s="72"/>
      <c r="P1662" s="78"/>
      <c r="Q1662" s="78"/>
    </row>
    <row r="1663" spans="2:17" s="96" customFormat="1">
      <c r="B1663" s="76"/>
      <c r="C1663" s="121"/>
      <c r="D1663" s="121"/>
      <c r="E1663" s="105"/>
      <c r="F1663" s="121"/>
      <c r="G1663" s="102"/>
      <c r="H1663" s="102"/>
      <c r="I1663" s="102"/>
      <c r="J1663" s="102"/>
      <c r="K1663" s="102"/>
      <c r="L1663" s="102"/>
      <c r="M1663" s="102"/>
      <c r="N1663" s="102"/>
      <c r="O1663" s="72"/>
      <c r="P1663" s="78"/>
      <c r="Q1663" s="78"/>
    </row>
    <row r="1664" spans="2:17" s="96" customFormat="1">
      <c r="B1664" s="76"/>
      <c r="C1664" s="121"/>
      <c r="D1664" s="121"/>
      <c r="E1664" s="105"/>
      <c r="F1664" s="121"/>
      <c r="G1664" s="102"/>
      <c r="H1664" s="102"/>
      <c r="I1664" s="102"/>
      <c r="J1664" s="102"/>
      <c r="K1664" s="102"/>
      <c r="L1664" s="102"/>
      <c r="M1664" s="102"/>
      <c r="N1664" s="102"/>
      <c r="O1664" s="72"/>
      <c r="P1664" s="78"/>
      <c r="Q1664" s="78"/>
    </row>
    <row r="1665" spans="2:17" s="96" customFormat="1">
      <c r="B1665" s="76"/>
      <c r="C1665" s="121"/>
      <c r="D1665" s="121"/>
      <c r="E1665" s="105"/>
      <c r="F1665" s="121"/>
      <c r="G1665" s="102"/>
      <c r="H1665" s="102"/>
      <c r="I1665" s="102"/>
      <c r="J1665" s="102"/>
      <c r="K1665" s="102"/>
      <c r="L1665" s="102"/>
      <c r="M1665" s="102"/>
      <c r="N1665" s="102"/>
      <c r="O1665" s="72"/>
      <c r="P1665" s="78"/>
      <c r="Q1665" s="78"/>
    </row>
    <row r="1666" spans="2:17" s="96" customFormat="1">
      <c r="B1666" s="76"/>
      <c r="C1666" s="121"/>
      <c r="D1666" s="121"/>
      <c r="E1666" s="105"/>
      <c r="F1666" s="121"/>
      <c r="G1666" s="102"/>
      <c r="H1666" s="102"/>
      <c r="I1666" s="102"/>
      <c r="J1666" s="102"/>
      <c r="K1666" s="102"/>
      <c r="L1666" s="102"/>
      <c r="M1666" s="102"/>
      <c r="N1666" s="102"/>
      <c r="O1666" s="72"/>
      <c r="P1666" s="78"/>
      <c r="Q1666" s="78"/>
    </row>
    <row r="1667" spans="2:17" s="96" customFormat="1">
      <c r="B1667" s="76"/>
      <c r="C1667" s="121"/>
      <c r="D1667" s="121"/>
      <c r="E1667" s="105"/>
      <c r="F1667" s="121"/>
      <c r="G1667" s="102"/>
      <c r="H1667" s="102"/>
      <c r="I1667" s="102"/>
      <c r="J1667" s="102"/>
      <c r="K1667" s="102"/>
      <c r="L1667" s="102"/>
      <c r="M1667" s="102"/>
      <c r="N1667" s="102"/>
      <c r="O1667" s="72"/>
      <c r="P1667" s="78"/>
      <c r="Q1667" s="78"/>
    </row>
    <row r="1668" spans="2:17" s="96" customFormat="1">
      <c r="B1668" s="76"/>
      <c r="C1668" s="121"/>
      <c r="D1668" s="121"/>
      <c r="E1668" s="105"/>
      <c r="F1668" s="121"/>
      <c r="G1668" s="102"/>
      <c r="H1668" s="102"/>
      <c r="I1668" s="102"/>
      <c r="J1668" s="102"/>
      <c r="K1668" s="102"/>
      <c r="L1668" s="102"/>
      <c r="M1668" s="102"/>
      <c r="N1668" s="102"/>
      <c r="O1668" s="72"/>
      <c r="P1668" s="78"/>
      <c r="Q1668" s="78"/>
    </row>
    <row r="1669" spans="2:17" s="96" customFormat="1">
      <c r="B1669" s="76"/>
      <c r="C1669" s="121"/>
      <c r="D1669" s="121"/>
      <c r="E1669" s="105"/>
      <c r="F1669" s="121"/>
      <c r="G1669" s="102"/>
      <c r="H1669" s="102"/>
      <c r="I1669" s="102"/>
      <c r="J1669" s="102"/>
      <c r="K1669" s="102"/>
      <c r="L1669" s="102"/>
      <c r="M1669" s="102"/>
      <c r="N1669" s="102"/>
      <c r="O1669" s="72"/>
      <c r="P1669" s="78"/>
      <c r="Q1669" s="78"/>
    </row>
    <row r="1670" spans="2:17" s="96" customFormat="1">
      <c r="B1670" s="76"/>
      <c r="C1670" s="121"/>
      <c r="D1670" s="121"/>
      <c r="E1670" s="105"/>
      <c r="F1670" s="121"/>
      <c r="G1670" s="102"/>
      <c r="H1670" s="102"/>
      <c r="I1670" s="102"/>
      <c r="J1670" s="102"/>
      <c r="K1670" s="102"/>
      <c r="L1670" s="102"/>
      <c r="M1670" s="102"/>
      <c r="N1670" s="102"/>
      <c r="O1670" s="72"/>
      <c r="P1670" s="78"/>
      <c r="Q1670" s="78"/>
    </row>
    <row r="1671" spans="2:17" s="96" customFormat="1">
      <c r="B1671" s="76"/>
      <c r="C1671" s="121"/>
      <c r="D1671" s="121"/>
      <c r="E1671" s="105"/>
      <c r="F1671" s="121"/>
      <c r="G1671" s="102"/>
      <c r="H1671" s="102"/>
      <c r="I1671" s="102"/>
      <c r="J1671" s="102"/>
      <c r="K1671" s="102"/>
      <c r="L1671" s="102"/>
      <c r="M1671" s="102"/>
      <c r="N1671" s="102"/>
      <c r="O1671" s="72"/>
      <c r="P1671" s="78"/>
      <c r="Q1671" s="78"/>
    </row>
    <row r="1672" spans="2:17" s="96" customFormat="1">
      <c r="B1672" s="76"/>
      <c r="C1672" s="121"/>
      <c r="D1672" s="121"/>
      <c r="E1672" s="105"/>
      <c r="F1672" s="121"/>
      <c r="G1672" s="102"/>
      <c r="H1672" s="102"/>
      <c r="I1672" s="102"/>
      <c r="J1672" s="102"/>
      <c r="K1672" s="102"/>
      <c r="L1672" s="102"/>
      <c r="M1672" s="102"/>
      <c r="N1672" s="102"/>
      <c r="O1672" s="72"/>
      <c r="P1672" s="78"/>
      <c r="Q1672" s="78"/>
    </row>
    <row r="1673" spans="2:17" s="96" customFormat="1">
      <c r="B1673" s="76"/>
      <c r="C1673" s="121"/>
      <c r="D1673" s="121"/>
      <c r="E1673" s="105"/>
      <c r="F1673" s="121"/>
      <c r="G1673" s="102"/>
      <c r="H1673" s="102"/>
      <c r="I1673" s="102"/>
      <c r="J1673" s="102"/>
      <c r="K1673" s="102"/>
      <c r="L1673" s="102"/>
      <c r="M1673" s="102"/>
      <c r="N1673" s="102"/>
      <c r="O1673" s="72"/>
      <c r="P1673" s="78"/>
      <c r="Q1673" s="78"/>
    </row>
    <row r="1674" spans="2:17" s="96" customFormat="1">
      <c r="B1674" s="76"/>
      <c r="C1674" s="121"/>
      <c r="D1674" s="121"/>
      <c r="E1674" s="105"/>
      <c r="F1674" s="121"/>
      <c r="G1674" s="102"/>
      <c r="H1674" s="102"/>
      <c r="I1674" s="102"/>
      <c r="J1674" s="102"/>
      <c r="K1674" s="102"/>
      <c r="L1674" s="102"/>
      <c r="M1674" s="102"/>
      <c r="N1674" s="102"/>
      <c r="O1674" s="72"/>
      <c r="P1674" s="78"/>
      <c r="Q1674" s="78"/>
    </row>
    <row r="1675" spans="2:17" s="96" customFormat="1">
      <c r="B1675" s="76"/>
      <c r="C1675" s="121"/>
      <c r="D1675" s="121"/>
      <c r="E1675" s="105"/>
      <c r="F1675" s="121"/>
      <c r="G1675" s="102"/>
      <c r="H1675" s="102"/>
      <c r="I1675" s="102"/>
      <c r="J1675" s="102"/>
      <c r="K1675" s="102"/>
      <c r="L1675" s="102"/>
      <c r="M1675" s="102"/>
      <c r="N1675" s="102"/>
      <c r="O1675" s="72"/>
      <c r="P1675" s="78"/>
      <c r="Q1675" s="78"/>
    </row>
    <row r="1676" spans="2:17" s="96" customFormat="1">
      <c r="B1676" s="76"/>
      <c r="C1676" s="121"/>
      <c r="D1676" s="121"/>
      <c r="E1676" s="105"/>
      <c r="F1676" s="121"/>
      <c r="G1676" s="102"/>
      <c r="H1676" s="102"/>
      <c r="I1676" s="102"/>
      <c r="J1676" s="102"/>
      <c r="K1676" s="102"/>
      <c r="L1676" s="102"/>
      <c r="M1676" s="102"/>
      <c r="N1676" s="102"/>
      <c r="O1676" s="72"/>
      <c r="P1676" s="78"/>
      <c r="Q1676" s="78"/>
    </row>
    <row r="1677" spans="2:17" s="96" customFormat="1">
      <c r="B1677" s="76"/>
      <c r="C1677" s="121"/>
      <c r="D1677" s="121"/>
      <c r="E1677" s="105"/>
      <c r="F1677" s="121"/>
      <c r="G1677" s="102"/>
      <c r="H1677" s="102"/>
      <c r="I1677" s="102"/>
      <c r="J1677" s="102"/>
      <c r="K1677" s="102"/>
      <c r="L1677" s="102"/>
      <c r="M1677" s="102"/>
      <c r="N1677" s="102"/>
      <c r="O1677" s="72"/>
      <c r="P1677" s="78"/>
      <c r="Q1677" s="78"/>
    </row>
    <row r="1678" spans="2:17" s="96" customFormat="1">
      <c r="B1678" s="76"/>
      <c r="C1678" s="121"/>
      <c r="D1678" s="121"/>
      <c r="E1678" s="105"/>
      <c r="F1678" s="121"/>
      <c r="G1678" s="102"/>
      <c r="H1678" s="102"/>
      <c r="I1678" s="102"/>
      <c r="J1678" s="102"/>
      <c r="K1678" s="102"/>
      <c r="L1678" s="102"/>
      <c r="M1678" s="102"/>
      <c r="N1678" s="102"/>
      <c r="O1678" s="72"/>
      <c r="P1678" s="78"/>
      <c r="Q1678" s="78"/>
    </row>
    <row r="1679" spans="2:17" s="96" customFormat="1">
      <c r="B1679" s="76"/>
      <c r="C1679" s="121"/>
      <c r="D1679" s="121"/>
      <c r="E1679" s="105"/>
      <c r="F1679" s="121"/>
      <c r="G1679" s="102"/>
      <c r="H1679" s="102"/>
      <c r="I1679" s="102"/>
      <c r="J1679" s="102"/>
      <c r="K1679" s="102"/>
      <c r="L1679" s="102"/>
      <c r="M1679" s="102"/>
      <c r="N1679" s="102"/>
      <c r="O1679" s="72"/>
      <c r="P1679" s="78"/>
      <c r="Q1679" s="78"/>
    </row>
    <row r="1680" spans="2:17" s="96" customFormat="1">
      <c r="B1680" s="76"/>
      <c r="C1680" s="121"/>
      <c r="D1680" s="121"/>
      <c r="E1680" s="105"/>
      <c r="F1680" s="121"/>
      <c r="G1680" s="102"/>
      <c r="H1680" s="102"/>
      <c r="I1680" s="102"/>
      <c r="J1680" s="102"/>
      <c r="K1680" s="102"/>
      <c r="L1680" s="102"/>
      <c r="M1680" s="102"/>
      <c r="N1680" s="102"/>
      <c r="O1680" s="72"/>
      <c r="P1680" s="78"/>
      <c r="Q1680" s="78"/>
    </row>
    <row r="1681" spans="2:17" s="96" customFormat="1">
      <c r="B1681" s="76"/>
      <c r="C1681" s="121"/>
      <c r="D1681" s="121"/>
      <c r="E1681" s="105"/>
      <c r="F1681" s="121"/>
      <c r="G1681" s="102"/>
      <c r="H1681" s="102"/>
      <c r="I1681" s="102"/>
      <c r="J1681" s="102"/>
      <c r="K1681" s="102"/>
      <c r="L1681" s="102"/>
      <c r="M1681" s="102"/>
      <c r="N1681" s="102"/>
      <c r="O1681" s="72"/>
      <c r="P1681" s="78"/>
      <c r="Q1681" s="78"/>
    </row>
    <row r="1682" spans="2:17" s="96" customFormat="1">
      <c r="B1682" s="76"/>
      <c r="C1682" s="121"/>
      <c r="D1682" s="121"/>
      <c r="E1682" s="105"/>
      <c r="F1682" s="121"/>
      <c r="G1682" s="102"/>
      <c r="H1682" s="102"/>
      <c r="I1682" s="102"/>
      <c r="J1682" s="102"/>
      <c r="K1682" s="102"/>
      <c r="L1682" s="102"/>
      <c r="M1682" s="102"/>
      <c r="N1682" s="102"/>
      <c r="O1682" s="72"/>
      <c r="P1682" s="78"/>
      <c r="Q1682" s="78"/>
    </row>
    <row r="1683" spans="2:17" s="96" customFormat="1">
      <c r="B1683" s="76"/>
      <c r="C1683" s="121"/>
      <c r="D1683" s="121"/>
      <c r="E1683" s="105"/>
      <c r="F1683" s="121"/>
      <c r="G1683" s="102"/>
      <c r="H1683" s="102"/>
      <c r="I1683" s="102"/>
      <c r="J1683" s="102"/>
      <c r="K1683" s="102"/>
      <c r="L1683" s="102"/>
      <c r="M1683" s="102"/>
      <c r="N1683" s="102"/>
      <c r="O1683" s="72"/>
      <c r="P1683" s="78"/>
      <c r="Q1683" s="78"/>
    </row>
    <row r="1684" spans="2:17" s="96" customFormat="1">
      <c r="B1684" s="76"/>
      <c r="C1684" s="121"/>
      <c r="D1684" s="121"/>
      <c r="E1684" s="105"/>
      <c r="F1684" s="121"/>
      <c r="G1684" s="102"/>
      <c r="H1684" s="102"/>
      <c r="I1684" s="102"/>
      <c r="J1684" s="102"/>
      <c r="K1684" s="102"/>
      <c r="L1684" s="102"/>
      <c r="M1684" s="102"/>
      <c r="N1684" s="102"/>
      <c r="O1684" s="72"/>
      <c r="P1684" s="78"/>
      <c r="Q1684" s="78"/>
    </row>
    <row r="1685" spans="2:17" s="96" customFormat="1">
      <c r="B1685" s="76"/>
      <c r="C1685" s="121"/>
      <c r="D1685" s="121"/>
      <c r="E1685" s="105"/>
      <c r="F1685" s="121"/>
      <c r="G1685" s="102"/>
      <c r="H1685" s="102"/>
      <c r="I1685" s="102"/>
      <c r="J1685" s="102"/>
      <c r="K1685" s="102"/>
      <c r="L1685" s="102"/>
      <c r="M1685" s="102"/>
      <c r="N1685" s="102"/>
      <c r="O1685" s="72"/>
      <c r="P1685" s="78"/>
      <c r="Q1685" s="78"/>
    </row>
    <row r="1686" spans="2:17" s="96" customFormat="1">
      <c r="B1686" s="76"/>
      <c r="C1686" s="121"/>
      <c r="D1686" s="121"/>
      <c r="E1686" s="105"/>
      <c r="F1686" s="121"/>
      <c r="G1686" s="102"/>
      <c r="H1686" s="102"/>
      <c r="I1686" s="102"/>
      <c r="J1686" s="102"/>
      <c r="K1686" s="102"/>
      <c r="L1686" s="102"/>
      <c r="M1686" s="102"/>
      <c r="N1686" s="102"/>
      <c r="O1686" s="72"/>
      <c r="P1686" s="78"/>
      <c r="Q1686" s="78"/>
    </row>
    <row r="1687" spans="2:17" s="96" customFormat="1">
      <c r="B1687" s="76"/>
      <c r="C1687" s="121"/>
      <c r="D1687" s="121"/>
      <c r="E1687" s="105"/>
      <c r="F1687" s="121"/>
      <c r="G1687" s="102"/>
      <c r="H1687" s="102"/>
      <c r="I1687" s="102"/>
      <c r="J1687" s="102"/>
      <c r="K1687" s="102"/>
      <c r="L1687" s="102"/>
      <c r="M1687" s="102"/>
      <c r="N1687" s="102"/>
      <c r="O1687" s="72"/>
      <c r="P1687" s="78"/>
      <c r="Q1687" s="78"/>
    </row>
    <row r="1688" spans="2:17" s="96" customFormat="1">
      <c r="B1688" s="76"/>
      <c r="C1688" s="121"/>
      <c r="D1688" s="121"/>
      <c r="E1688" s="105"/>
      <c r="F1688" s="121"/>
      <c r="G1688" s="102"/>
      <c r="H1688" s="102"/>
      <c r="I1688" s="102"/>
      <c r="J1688" s="102"/>
      <c r="K1688" s="102"/>
      <c r="L1688" s="102"/>
      <c r="M1688" s="102"/>
      <c r="N1688" s="102"/>
      <c r="O1688" s="72"/>
      <c r="P1688" s="78"/>
      <c r="Q1688" s="78"/>
    </row>
    <row r="1689" spans="2:17" s="96" customFormat="1">
      <c r="B1689" s="76"/>
      <c r="C1689" s="121"/>
      <c r="D1689" s="121"/>
      <c r="E1689" s="105"/>
      <c r="F1689" s="121"/>
      <c r="G1689" s="102"/>
      <c r="H1689" s="102"/>
      <c r="I1689" s="102"/>
      <c r="J1689" s="102"/>
      <c r="K1689" s="102"/>
      <c r="L1689" s="102"/>
      <c r="M1689" s="102"/>
      <c r="N1689" s="102"/>
      <c r="O1689" s="72"/>
      <c r="P1689" s="78"/>
      <c r="Q1689" s="78"/>
    </row>
    <row r="1690" spans="2:17" s="96" customFormat="1">
      <c r="B1690" s="76"/>
      <c r="C1690" s="121"/>
      <c r="D1690" s="121"/>
      <c r="E1690" s="105"/>
      <c r="F1690" s="121"/>
      <c r="G1690" s="102"/>
      <c r="H1690" s="102"/>
      <c r="I1690" s="102"/>
      <c r="J1690" s="102"/>
      <c r="K1690" s="102"/>
      <c r="L1690" s="102"/>
      <c r="M1690" s="102"/>
      <c r="N1690" s="102"/>
      <c r="O1690" s="72"/>
      <c r="P1690" s="78"/>
      <c r="Q1690" s="78"/>
    </row>
    <row r="1691" spans="2:17" s="96" customFormat="1">
      <c r="B1691" s="76"/>
      <c r="C1691" s="121"/>
      <c r="D1691" s="121"/>
      <c r="E1691" s="105"/>
      <c r="F1691" s="121"/>
      <c r="G1691" s="102"/>
      <c r="H1691" s="102"/>
      <c r="I1691" s="102"/>
      <c r="J1691" s="102"/>
      <c r="K1691" s="102"/>
      <c r="L1691" s="102"/>
      <c r="M1691" s="102"/>
      <c r="N1691" s="102"/>
      <c r="O1691" s="72"/>
      <c r="P1691" s="78"/>
      <c r="Q1691" s="78"/>
    </row>
  </sheetData>
  <mergeCells count="1">
    <mergeCell ref="O1:Q3"/>
  </mergeCells>
  <conditionalFormatting sqref="F147:F149">
    <cfRule type="timePeriod" dxfId="73" priority="35" timePeriod="lastWeek">
      <formula>AND(TODAY()-ROUNDDOWN(F147,0)&gt;=(WEEKDAY(TODAY())),TODAY()-ROUNDDOWN(F147,0)&lt;(WEEKDAY(TODAY())+7))</formula>
    </cfRule>
  </conditionalFormatting>
  <conditionalFormatting sqref="F155:F157">
    <cfRule type="timePeriod" dxfId="72" priority="34" timePeriod="lastWeek">
      <formula>AND(TODAY()-ROUNDDOWN(F155,0)&gt;=(WEEKDAY(TODAY())),TODAY()-ROUNDDOWN(F155,0)&lt;(WEEKDAY(TODAY())+7))</formula>
    </cfRule>
  </conditionalFormatting>
  <conditionalFormatting sqref="F163:F165">
    <cfRule type="timePeriod" dxfId="71" priority="33" timePeriod="lastWeek">
      <formula>AND(TODAY()-ROUNDDOWN(F163,0)&gt;=(WEEKDAY(TODAY())),TODAY()-ROUNDDOWN(F163,0)&lt;(WEEKDAY(TODAY())+7))</formula>
    </cfRule>
  </conditionalFormatting>
  <conditionalFormatting sqref="F171:F173">
    <cfRule type="timePeriod" dxfId="70" priority="32" timePeriod="lastWeek">
      <formula>AND(TODAY()-ROUNDDOWN(F171,0)&gt;=(WEEKDAY(TODAY())),TODAY()-ROUNDDOWN(F171,0)&lt;(WEEKDAY(TODAY())+7))</formula>
    </cfRule>
  </conditionalFormatting>
  <conditionalFormatting sqref="F179:F181">
    <cfRule type="timePeriod" dxfId="69" priority="31" timePeriod="lastWeek">
      <formula>AND(TODAY()-ROUNDDOWN(F179,0)&gt;=(WEEKDAY(TODAY())),TODAY()-ROUNDDOWN(F179,0)&lt;(WEEKDAY(TODAY())+7))</formula>
    </cfRule>
  </conditionalFormatting>
  <conditionalFormatting sqref="F187:F190">
    <cfRule type="timePeriod" dxfId="68" priority="30" timePeriod="lastWeek">
      <formula>AND(TODAY()-ROUNDDOWN(F187,0)&gt;=(WEEKDAY(TODAY())),TODAY()-ROUNDDOWN(F187,0)&lt;(WEEKDAY(TODAY())+7))</formula>
    </cfRule>
  </conditionalFormatting>
  <conditionalFormatting sqref="F195:F197">
    <cfRule type="timePeriod" dxfId="67" priority="29" timePeriod="lastWeek">
      <formula>AND(TODAY()-ROUNDDOWN(F195,0)&gt;=(WEEKDAY(TODAY())),TODAY()-ROUNDDOWN(F195,0)&lt;(WEEKDAY(TODAY())+7))</formula>
    </cfRule>
  </conditionalFormatting>
  <conditionalFormatting sqref="F202:F205">
    <cfRule type="timePeriod" dxfId="66" priority="28" timePeriod="lastWeek">
      <formula>AND(TODAY()-ROUNDDOWN(F202,0)&gt;=(WEEKDAY(TODAY())),TODAY()-ROUNDDOWN(F202,0)&lt;(WEEKDAY(TODAY())+7))</formula>
    </cfRule>
  </conditionalFormatting>
  <conditionalFormatting sqref="F235:F238">
    <cfRule type="timePeriod" dxfId="65" priority="27" timePeriod="lastWeek">
      <formula>AND(TODAY()-ROUNDDOWN(F235,0)&gt;=(WEEKDAY(TODAY())),TODAY()-ROUNDDOWN(F235,0)&lt;(WEEKDAY(TODAY())+7))</formula>
    </cfRule>
  </conditionalFormatting>
  <conditionalFormatting sqref="F243:F245">
    <cfRule type="timePeriod" dxfId="64" priority="26" timePeriod="lastWeek">
      <formula>AND(TODAY()-ROUNDDOWN(F243,0)&gt;=(WEEKDAY(TODAY())),TODAY()-ROUNDDOWN(F243,0)&lt;(WEEKDAY(TODAY())+7))</formula>
    </cfRule>
  </conditionalFormatting>
  <conditionalFormatting sqref="F250:F254">
    <cfRule type="timePeriod" dxfId="63" priority="25" timePeriod="lastWeek">
      <formula>AND(TODAY()-ROUNDDOWN(F250,0)&gt;=(WEEKDAY(TODAY())),TODAY()-ROUNDDOWN(F250,0)&lt;(WEEKDAY(TODAY())+7))</formula>
    </cfRule>
  </conditionalFormatting>
  <conditionalFormatting sqref="F259:F262">
    <cfRule type="timePeriod" dxfId="62" priority="24" timePeriod="lastWeek">
      <formula>AND(TODAY()-ROUNDDOWN(F259,0)&gt;=(WEEKDAY(TODAY())),TODAY()-ROUNDDOWN(F259,0)&lt;(WEEKDAY(TODAY())+7))</formula>
    </cfRule>
  </conditionalFormatting>
  <conditionalFormatting sqref="F266:F270">
    <cfRule type="timePeriod" dxfId="61" priority="23" timePeriod="lastWeek">
      <formula>AND(TODAY()-ROUNDDOWN(F266,0)&gt;=(WEEKDAY(TODAY())),TODAY()-ROUNDDOWN(F266,0)&lt;(WEEKDAY(TODAY())+7))</formula>
    </cfRule>
  </conditionalFormatting>
  <conditionalFormatting sqref="F274:F278">
    <cfRule type="timePeriod" dxfId="60" priority="22" timePeriod="lastWeek">
      <formula>AND(TODAY()-ROUNDDOWN(F274,0)&gt;=(WEEKDAY(TODAY())),TODAY()-ROUNDDOWN(F274,0)&lt;(WEEKDAY(TODAY())+7))</formula>
    </cfRule>
  </conditionalFormatting>
  <conditionalFormatting sqref="F282:F286">
    <cfRule type="timePeriod" dxfId="59" priority="21" timePeriod="lastWeek">
      <formula>AND(TODAY()-ROUNDDOWN(F282,0)&gt;=(WEEKDAY(TODAY())),TODAY()-ROUNDDOWN(F282,0)&lt;(WEEKDAY(TODAY())+7))</formula>
    </cfRule>
  </conditionalFormatting>
  <conditionalFormatting sqref="F290:F293">
    <cfRule type="timePeriod" dxfId="58" priority="20" timePeriod="lastWeek">
      <formula>AND(TODAY()-ROUNDDOWN(F290,0)&gt;=(WEEKDAY(TODAY())),TODAY()-ROUNDDOWN(F290,0)&lt;(WEEKDAY(TODAY())+7))</formula>
    </cfRule>
  </conditionalFormatting>
  <conditionalFormatting sqref="F298:F301">
    <cfRule type="timePeriod" dxfId="57" priority="19" timePeriod="lastWeek">
      <formula>AND(TODAY()-ROUNDDOWN(F298,0)&gt;=(WEEKDAY(TODAY())),TODAY()-ROUNDDOWN(F298,0)&lt;(WEEKDAY(TODAY())+7))</formula>
    </cfRule>
  </conditionalFormatting>
  <conditionalFormatting sqref="F307:F309">
    <cfRule type="timePeriod" dxfId="56" priority="18" timePeriod="lastWeek">
      <formula>AND(TODAY()-ROUNDDOWN(F307,0)&gt;=(WEEKDAY(TODAY())),TODAY()-ROUNDDOWN(F307,0)&lt;(WEEKDAY(TODAY())+7))</formula>
    </cfRule>
  </conditionalFormatting>
  <conditionalFormatting sqref="F315:F317">
    <cfRule type="timePeriod" dxfId="55" priority="17" timePeriod="lastWeek">
      <formula>AND(TODAY()-ROUNDDOWN(F315,0)&gt;=(WEEKDAY(TODAY())),TODAY()-ROUNDDOWN(F315,0)&lt;(WEEKDAY(TODAY())+7))</formula>
    </cfRule>
  </conditionalFormatting>
  <conditionalFormatting sqref="F322:F325">
    <cfRule type="timePeriod" dxfId="54" priority="16" timePeriod="lastWeek">
      <formula>AND(TODAY()-ROUNDDOWN(F322,0)&gt;=(WEEKDAY(TODAY())),TODAY()-ROUNDDOWN(F322,0)&lt;(WEEKDAY(TODAY())+7))</formula>
    </cfRule>
  </conditionalFormatting>
  <conditionalFormatting sqref="F330:F335">
    <cfRule type="timePeriod" dxfId="53" priority="15" timePeriod="lastWeek">
      <formula>AND(TODAY()-ROUNDDOWN(F330,0)&gt;=(WEEKDAY(TODAY())),TODAY()-ROUNDDOWN(F330,0)&lt;(WEEKDAY(TODAY())+7))</formula>
    </cfRule>
  </conditionalFormatting>
  <conditionalFormatting sqref="F339:F341">
    <cfRule type="timePeriod" dxfId="52" priority="14" timePeriod="lastWeek">
      <formula>AND(TODAY()-ROUNDDOWN(F339,0)&gt;=(WEEKDAY(TODAY())),TODAY()-ROUNDDOWN(F339,0)&lt;(WEEKDAY(TODAY())+7))</formula>
    </cfRule>
  </conditionalFormatting>
  <conditionalFormatting sqref="F342:F344">
    <cfRule type="timePeriod" dxfId="51" priority="13" timePeriod="lastWeek">
      <formula>AND(TODAY()-ROUNDDOWN(F342,0)&gt;=(WEEKDAY(TODAY())),TODAY()-ROUNDDOWN(F342,0)&lt;(WEEKDAY(TODAY())+7))</formula>
    </cfRule>
  </conditionalFormatting>
  <conditionalFormatting sqref="F347:F350">
    <cfRule type="timePeriod" dxfId="50" priority="12" timePeriod="lastWeek">
      <formula>AND(TODAY()-ROUNDDOWN(F347,0)&gt;=(WEEKDAY(TODAY())),TODAY()-ROUNDDOWN(F347,0)&lt;(WEEKDAY(TODAY())+7))</formula>
    </cfRule>
  </conditionalFormatting>
  <conditionalFormatting sqref="F354:F356">
    <cfRule type="timePeriod" dxfId="49" priority="11" timePeriod="lastWeek">
      <formula>AND(TODAY()-ROUNDDOWN(F354,0)&gt;=(WEEKDAY(TODAY())),TODAY()-ROUNDDOWN(F354,0)&lt;(WEEKDAY(TODAY())+7))</formula>
    </cfRule>
  </conditionalFormatting>
  <conditionalFormatting sqref="F362:F365">
    <cfRule type="timePeriod" dxfId="48" priority="10" timePeriod="lastWeek">
      <formula>AND(TODAY()-ROUNDDOWN(F362,0)&gt;=(WEEKDAY(TODAY())),TODAY()-ROUNDDOWN(F362,0)&lt;(WEEKDAY(TODAY())+7))</formula>
    </cfRule>
  </conditionalFormatting>
  <conditionalFormatting sqref="F371:F373">
    <cfRule type="timePeriod" dxfId="47" priority="9" timePeriod="lastWeek">
      <formula>AND(TODAY()-ROUNDDOWN(F371,0)&gt;=(WEEKDAY(TODAY())),TODAY()-ROUNDDOWN(F371,0)&lt;(WEEKDAY(TODAY())+7))</formula>
    </cfRule>
  </conditionalFormatting>
  <conditionalFormatting sqref="F379:F382">
    <cfRule type="timePeriod" dxfId="46" priority="8" timePeriod="lastWeek">
      <formula>AND(TODAY()-ROUNDDOWN(F379,0)&gt;=(WEEKDAY(TODAY())),TODAY()-ROUNDDOWN(F379,0)&lt;(WEEKDAY(TODAY())+7))</formula>
    </cfRule>
  </conditionalFormatting>
  <conditionalFormatting sqref="F386:F390">
    <cfRule type="timePeriod" dxfId="45" priority="7" timePeriod="lastWeek">
      <formula>AND(TODAY()-ROUNDDOWN(F386,0)&gt;=(WEEKDAY(TODAY())),TODAY()-ROUNDDOWN(F386,0)&lt;(WEEKDAY(TODAY())+7))</formula>
    </cfRule>
  </conditionalFormatting>
  <conditionalFormatting sqref="F395:F398">
    <cfRule type="timePeriod" dxfId="44" priority="6" timePeriod="lastWeek">
      <formula>AND(TODAY()-ROUNDDOWN(F395,0)&gt;=(WEEKDAY(TODAY())),TODAY()-ROUNDDOWN(F395,0)&lt;(WEEKDAY(TODAY())+7))</formula>
    </cfRule>
  </conditionalFormatting>
  <conditionalFormatting sqref="F402:F405">
    <cfRule type="timePeriod" dxfId="43" priority="5" timePeriod="lastWeek">
      <formula>AND(TODAY()-ROUNDDOWN(F402,0)&gt;=(WEEKDAY(TODAY())),TODAY()-ROUNDDOWN(F402,0)&lt;(WEEKDAY(TODAY())+7))</formula>
    </cfRule>
  </conditionalFormatting>
  <conditionalFormatting sqref="F352">
    <cfRule type="timePeriod" dxfId="42" priority="4" timePeriod="lastWeek">
      <formula>AND(TODAY()-ROUNDDOWN(F352,0)&gt;=(WEEKDAY(TODAY())),TODAY()-ROUNDDOWN(F352,0)&lt;(WEEKDAY(TODAY())+7))</formula>
    </cfRule>
  </conditionalFormatting>
  <conditionalFormatting sqref="F319">
    <cfRule type="timePeriod" dxfId="41" priority="3" timePeriod="lastWeek">
      <formula>AND(TODAY()-ROUNDDOWN(F319,0)&gt;=(WEEKDAY(TODAY())),TODAY()-ROUNDDOWN(F319,0)&lt;(WEEKDAY(TODAY())+7))</formula>
    </cfRule>
  </conditionalFormatting>
  <conditionalFormatting sqref="F357:F358">
    <cfRule type="timePeriod" dxfId="40" priority="2" timePeriod="lastWeek">
      <formula>AND(TODAY()-ROUNDDOWN(F357,0)&gt;=(WEEKDAY(TODAY())),TODAY()-ROUNDDOWN(F357,0)&lt;(WEEKDAY(TODAY())+7))</formula>
    </cfRule>
  </conditionalFormatting>
  <conditionalFormatting sqref="B5:F422">
    <cfRule type="expression" dxfId="39" priority="1">
      <formula>COUNTIF(feries,$B5)=1</formula>
    </cfRule>
  </conditionalFormatting>
  <pageMargins left="0.15748031496062992" right="0.15748031496062992" top="7.874015748031496E-2" bottom="0.19685039370078741" header="0.23622047244094491" footer="0.19685039370078741"/>
  <pageSetup paperSize="9" fitToHeight="0" orientation="portrait" horizontalDpi="4294967293" verticalDpi="4294967293" r:id="rId1"/>
  <headerFooter alignWithMargins="0">
    <oddHeader xml:space="preserve">&amp;C&amp;"Times New Roman,Gras"&amp;14HORAIRES </oddHeader>
  </headerFooter>
  <ignoredErrors>
    <ignoredError sqref="F6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Q1692"/>
  <sheetViews>
    <sheetView zoomScale="150" zoomScaleNormal="150" workbookViewId="0">
      <pane xSplit="2" ySplit="4" topLeftCell="C266" activePane="bottomRight" state="frozenSplit"/>
      <selection pane="topRight" activeCell="B1" sqref="B1"/>
      <selection pane="bottomLeft" activeCell="A2" sqref="A2"/>
      <selection pane="bottomRight" activeCell="B5" sqref="B5"/>
    </sheetView>
  </sheetViews>
  <sheetFormatPr baseColWidth="10" defaultColWidth="16.28515625" defaultRowHeight="12"/>
  <cols>
    <col min="1" max="1" width="2.7109375" style="78" bestFit="1" customWidth="1"/>
    <col min="2" max="2" width="21.7109375" style="75" bestFit="1" customWidth="1"/>
    <col min="3" max="3" width="8.28515625" style="101" customWidth="1"/>
    <col min="4" max="4" width="6" style="101" customWidth="1"/>
    <col min="5" max="5" width="7" style="110" customWidth="1"/>
    <col min="6" max="6" width="9.85546875" style="110" bestFit="1" customWidth="1"/>
    <col min="7" max="7" width="9.5703125" style="110" customWidth="1"/>
    <col min="8" max="8" width="7.140625" style="110" customWidth="1"/>
    <col min="9" max="9" width="7.5703125" style="166" customWidth="1"/>
    <col min="10" max="10" width="7.85546875" style="166" customWidth="1"/>
    <col min="11" max="11" width="7.85546875" style="102" customWidth="1"/>
    <col min="12" max="12" width="8.140625" style="102" customWidth="1"/>
    <col min="13" max="13" width="8" style="102" customWidth="1"/>
    <col min="14" max="14" width="10.7109375" style="102" customWidth="1"/>
    <col min="15" max="15" width="63.140625" style="72" customWidth="1"/>
    <col min="16" max="16384" width="16.28515625" style="78"/>
  </cols>
  <sheetData>
    <row r="1" spans="1:17" ht="36">
      <c r="G1" s="210" t="s">
        <v>56</v>
      </c>
      <c r="H1" s="211" t="s">
        <v>57</v>
      </c>
      <c r="I1" s="211" t="s">
        <v>58</v>
      </c>
      <c r="J1" s="211" t="s">
        <v>59</v>
      </c>
    </row>
    <row r="2" spans="1:17">
      <c r="G2" s="212">
        <v>13.18</v>
      </c>
      <c r="H2" s="213">
        <f>$G$2*1.1</f>
        <v>14.498000000000001</v>
      </c>
      <c r="I2" s="213">
        <f>$G$2*1.25</f>
        <v>16.475000000000001</v>
      </c>
      <c r="J2" s="213">
        <f>$G$2*1.5</f>
        <v>19.77</v>
      </c>
    </row>
    <row r="4" spans="1:17" ht="60">
      <c r="A4" s="111" t="s">
        <v>23</v>
      </c>
      <c r="B4" s="73" t="s">
        <v>5</v>
      </c>
      <c r="C4" s="77" t="s">
        <v>16</v>
      </c>
      <c r="D4" s="77" t="s">
        <v>17</v>
      </c>
      <c r="E4" s="230" t="s">
        <v>7</v>
      </c>
      <c r="F4" s="123" t="s">
        <v>6</v>
      </c>
      <c r="G4" s="234" t="s">
        <v>60</v>
      </c>
      <c r="H4" s="223" t="s">
        <v>61</v>
      </c>
      <c r="I4" s="224" t="s">
        <v>62</v>
      </c>
      <c r="J4" s="223" t="s">
        <v>61</v>
      </c>
      <c r="K4" s="224" t="s">
        <v>63</v>
      </c>
      <c r="L4" s="223" t="s">
        <v>61</v>
      </c>
      <c r="M4" s="214" t="s">
        <v>64</v>
      </c>
      <c r="N4" s="214" t="s">
        <v>109</v>
      </c>
      <c r="O4" s="78"/>
    </row>
    <row r="5" spans="1:17" s="79" customFormat="1">
      <c r="B5" s="74">
        <v>40908</v>
      </c>
      <c r="C5" s="127" t="s">
        <v>13</v>
      </c>
      <c r="D5" s="126"/>
      <c r="E5" s="126"/>
      <c r="F5" s="235"/>
      <c r="G5" s="189"/>
      <c r="H5" s="189"/>
      <c r="I5" s="107"/>
      <c r="J5" s="107"/>
      <c r="K5" s="206"/>
      <c r="L5" s="206"/>
      <c r="M5" s="206"/>
      <c r="N5" s="206"/>
      <c r="O5" s="72"/>
    </row>
    <row r="6" spans="1:17" s="79" customFormat="1">
      <c r="B6" s="74">
        <f>B5+1</f>
        <v>40909</v>
      </c>
      <c r="C6" s="86"/>
      <c r="D6" s="86"/>
      <c r="E6" s="175"/>
      <c r="F6" s="86"/>
      <c r="G6" s="107"/>
      <c r="H6" s="107"/>
      <c r="I6" s="107"/>
      <c r="J6" s="107"/>
      <c r="K6" s="206"/>
      <c r="L6" s="206"/>
      <c r="M6" s="206"/>
      <c r="N6" s="206"/>
      <c r="O6" s="72"/>
      <c r="P6" s="80"/>
      <c r="Q6" s="81"/>
    </row>
    <row r="7" spans="1:17" s="79" customFormat="1">
      <c r="B7" s="74">
        <f t="shared" ref="B7:B69" si="0">B6+1</f>
        <v>40910</v>
      </c>
      <c r="C7" s="86"/>
      <c r="D7" s="86"/>
      <c r="E7" s="175"/>
      <c r="F7" s="86"/>
      <c r="G7" s="107"/>
      <c r="H7" s="107"/>
      <c r="I7" s="107"/>
      <c r="J7" s="107"/>
      <c r="K7" s="206"/>
      <c r="L7" s="206"/>
      <c r="M7" s="206"/>
      <c r="N7" s="206"/>
      <c r="O7" s="72"/>
      <c r="P7" s="82"/>
      <c r="Q7" s="80"/>
    </row>
    <row r="8" spans="1:17">
      <c r="B8" s="160" t="s">
        <v>44</v>
      </c>
      <c r="C8" s="83"/>
      <c r="D8" s="83"/>
      <c r="E8" s="231"/>
      <c r="F8" s="83"/>
      <c r="G8" s="182"/>
      <c r="H8" s="85"/>
      <c r="I8" s="85"/>
      <c r="J8" s="85"/>
      <c r="K8" s="85"/>
      <c r="L8" s="85"/>
      <c r="M8" s="85"/>
      <c r="N8" s="85"/>
    </row>
    <row r="9" spans="1:17">
      <c r="A9" s="78">
        <v>1</v>
      </c>
      <c r="B9" s="74">
        <f>B7+1</f>
        <v>40911</v>
      </c>
      <c r="C9" s="86"/>
      <c r="D9" s="86"/>
      <c r="E9" s="232"/>
      <c r="F9" s="86"/>
      <c r="G9" s="226"/>
      <c r="H9" s="226"/>
      <c r="I9" s="103"/>
      <c r="J9" s="103"/>
      <c r="K9" s="103"/>
      <c r="L9" s="103"/>
      <c r="M9" s="103"/>
      <c r="N9" s="103"/>
      <c r="P9" s="89"/>
    </row>
    <row r="10" spans="1:17">
      <c r="B10" s="74">
        <f t="shared" si="0"/>
        <v>40912</v>
      </c>
      <c r="C10" s="86">
        <v>0.37916666666666665</v>
      </c>
      <c r="D10" s="86">
        <v>0.80138888888888893</v>
      </c>
      <c r="E10" s="232">
        <v>0.26041666666666669</v>
      </c>
      <c r="F10" s="86">
        <f t="shared" ref="F10:F13" si="1">D10-C10</f>
        <v>0.42222222222222228</v>
      </c>
      <c r="G10" s="103"/>
      <c r="H10" s="103"/>
      <c r="I10" s="103"/>
      <c r="J10" s="103"/>
      <c r="K10" s="103"/>
      <c r="L10" s="103"/>
      <c r="M10" s="103"/>
      <c r="N10" s="103"/>
      <c r="O10" s="131"/>
      <c r="P10" s="90"/>
      <c r="Q10" s="90"/>
    </row>
    <row r="11" spans="1:17">
      <c r="B11" s="74">
        <f t="shared" si="0"/>
        <v>40913</v>
      </c>
      <c r="C11" s="86">
        <v>0.37638888888888888</v>
      </c>
      <c r="D11" s="86">
        <v>0.79861111111111116</v>
      </c>
      <c r="E11" s="232">
        <v>0.26041666666666669</v>
      </c>
      <c r="F11" s="86">
        <f t="shared" si="1"/>
        <v>0.42222222222222228</v>
      </c>
      <c r="G11" s="103"/>
      <c r="H11" s="103"/>
      <c r="I11" s="103"/>
      <c r="J11" s="103"/>
      <c r="K11" s="103"/>
      <c r="L11" s="103"/>
      <c r="M11" s="103"/>
      <c r="N11" s="103"/>
      <c r="O11" s="131"/>
      <c r="P11" s="90" t="s">
        <v>41</v>
      </c>
    </row>
    <row r="12" spans="1:17">
      <c r="B12" s="74">
        <f t="shared" si="0"/>
        <v>40914</v>
      </c>
      <c r="C12" s="86">
        <v>0.41666666666666669</v>
      </c>
      <c r="D12" s="86">
        <v>0.84930555555555554</v>
      </c>
      <c r="E12" s="232">
        <v>0.26041666666666669</v>
      </c>
      <c r="F12" s="86">
        <f t="shared" si="1"/>
        <v>0.43263888888888885</v>
      </c>
      <c r="G12" s="103"/>
      <c r="H12" s="103"/>
      <c r="I12" s="103"/>
      <c r="J12" s="103"/>
      <c r="K12" s="103"/>
      <c r="L12" s="103"/>
      <c r="M12" s="103"/>
      <c r="N12" s="103"/>
      <c r="P12" s="90"/>
    </row>
    <row r="13" spans="1:17" s="79" customFormat="1">
      <c r="B13" s="74">
        <f t="shared" si="0"/>
        <v>40915</v>
      </c>
      <c r="C13" s="86">
        <v>0.39583333333333331</v>
      </c>
      <c r="D13" s="86">
        <v>0.79166666666666663</v>
      </c>
      <c r="E13" s="232"/>
      <c r="F13" s="86">
        <f t="shared" si="1"/>
        <v>0.39583333333333331</v>
      </c>
      <c r="G13" s="103"/>
      <c r="H13" s="103"/>
      <c r="I13" s="103"/>
      <c r="J13" s="103"/>
      <c r="K13" s="103"/>
      <c r="L13" s="103"/>
      <c r="M13" s="103"/>
      <c r="N13" s="103"/>
      <c r="O13" s="72"/>
      <c r="P13" s="81"/>
    </row>
    <row r="14" spans="1:17" s="79" customFormat="1">
      <c r="B14" s="74">
        <f t="shared" si="0"/>
        <v>40916</v>
      </c>
      <c r="C14" s="86"/>
      <c r="D14" s="86"/>
      <c r="E14" s="233"/>
      <c r="F14" s="86"/>
      <c r="G14" s="118"/>
      <c r="H14" s="118"/>
      <c r="I14" s="118"/>
      <c r="J14" s="118"/>
      <c r="K14" s="118"/>
      <c r="L14" s="118"/>
      <c r="M14" s="118"/>
      <c r="N14" s="118"/>
      <c r="O14" s="72"/>
      <c r="P14" s="81"/>
    </row>
    <row r="15" spans="1:17" s="79" customFormat="1">
      <c r="B15" s="74">
        <f>B14+1</f>
        <v>40917</v>
      </c>
      <c r="C15" s="86"/>
      <c r="D15" s="86"/>
      <c r="E15" s="232"/>
      <c r="F15" s="86"/>
      <c r="G15" s="206"/>
      <c r="H15" s="206"/>
      <c r="I15" s="206"/>
      <c r="J15" s="206"/>
      <c r="K15" s="206"/>
      <c r="L15" s="206"/>
      <c r="M15" s="206"/>
      <c r="N15" s="206"/>
      <c r="O15" s="72"/>
      <c r="P15" s="82"/>
    </row>
    <row r="16" spans="1:17">
      <c r="B16" s="160" t="str">
        <f>"TOTAL SEMAINE "&amp;A9</f>
        <v>TOTAL SEMAINE 1</v>
      </c>
      <c r="C16" s="207"/>
      <c r="D16" s="119"/>
      <c r="E16" s="130">
        <f>SUM(E9:E15)</f>
        <v>0.78125</v>
      </c>
      <c r="F16" s="203">
        <f>SUM(F9:F15)</f>
        <v>1.6729166666666666</v>
      </c>
      <c r="G16" s="215">
        <f>IF(F16-E16&gt;0.677083333333333,0.677083333333333,F16-E16)</f>
        <v>0.67708333333333304</v>
      </c>
      <c r="H16" s="216">
        <f>($H$2*G16)*24</f>
        <v>235.59249999999992</v>
      </c>
      <c r="I16" s="217">
        <f>IF(F16-E16&gt;1.01041666666667,0.333333333333333,F16-E16-G16)</f>
        <v>0.21458333333333357</v>
      </c>
      <c r="J16" s="216">
        <f>($I$2*I16)*24</f>
        <v>84.846250000000111</v>
      </c>
      <c r="K16" s="217">
        <f>F16-G16-I16-E16</f>
        <v>0</v>
      </c>
      <c r="L16" s="216">
        <f>($J$2*K16)*24</f>
        <v>0</v>
      </c>
      <c r="M16" s="217">
        <f>G16+I16+K16</f>
        <v>0.89166666666666661</v>
      </c>
      <c r="N16" s="218">
        <f>H16+J16+L16</f>
        <v>320.43875000000003</v>
      </c>
    </row>
    <row r="17" spans="1:16" s="79" customFormat="1">
      <c r="A17" s="78">
        <f>A9+1</f>
        <v>2</v>
      </c>
      <c r="B17" s="74">
        <f>B15+1</f>
        <v>40918</v>
      </c>
      <c r="C17" s="86">
        <v>0.39583333333333331</v>
      </c>
      <c r="D17" s="86">
        <v>0.88541666666666663</v>
      </c>
      <c r="E17" s="86"/>
      <c r="F17" s="86">
        <f>D17-C17</f>
        <v>0.48958333333333331</v>
      </c>
      <c r="G17" s="226"/>
      <c r="H17" s="226"/>
      <c r="I17" s="103"/>
      <c r="J17" s="103"/>
      <c r="K17" s="103"/>
      <c r="L17" s="103"/>
      <c r="M17" s="103"/>
      <c r="N17" s="103"/>
      <c r="O17" s="72"/>
      <c r="P17" s="82"/>
    </row>
    <row r="18" spans="1:16" s="79" customFormat="1">
      <c r="B18" s="74">
        <f t="shared" si="0"/>
        <v>40919</v>
      </c>
      <c r="C18" s="86">
        <v>0.37638888888888888</v>
      </c>
      <c r="D18" s="86">
        <v>0.79236111111111107</v>
      </c>
      <c r="E18" s="192">
        <v>0.26041666666666669</v>
      </c>
      <c r="F18" s="86">
        <f t="shared" ref="F18:F21" si="2">D18-C18</f>
        <v>0.41597222222222219</v>
      </c>
      <c r="G18" s="103"/>
      <c r="H18" s="103"/>
      <c r="I18" s="103"/>
      <c r="J18" s="103"/>
      <c r="K18" s="103"/>
      <c r="L18" s="103"/>
      <c r="M18" s="103"/>
      <c r="N18" s="103"/>
      <c r="O18" s="72"/>
    </row>
    <row r="19" spans="1:16" s="79" customFormat="1">
      <c r="B19" s="74">
        <f t="shared" si="0"/>
        <v>40920</v>
      </c>
      <c r="C19" s="86">
        <v>0.36458333333333331</v>
      </c>
      <c r="D19" s="86">
        <v>0.79166666666666663</v>
      </c>
      <c r="E19" s="192">
        <v>0.26041666666666669</v>
      </c>
      <c r="F19" s="86">
        <f t="shared" si="2"/>
        <v>0.42708333333333331</v>
      </c>
      <c r="G19" s="103"/>
      <c r="H19" s="103"/>
      <c r="I19" s="103"/>
      <c r="J19" s="103"/>
      <c r="K19" s="103"/>
      <c r="L19" s="103"/>
      <c r="M19" s="103"/>
      <c r="N19" s="103"/>
      <c r="O19" s="72"/>
    </row>
    <row r="20" spans="1:16" s="79" customFormat="1">
      <c r="B20" s="74">
        <f t="shared" si="0"/>
        <v>40921</v>
      </c>
      <c r="C20" s="86">
        <v>0.375</v>
      </c>
      <c r="D20" s="86">
        <v>0.9291666666666667</v>
      </c>
      <c r="E20" s="192">
        <v>0.26041666666666669</v>
      </c>
      <c r="F20" s="86">
        <f t="shared" si="2"/>
        <v>0.5541666666666667</v>
      </c>
      <c r="G20" s="103"/>
      <c r="H20" s="103"/>
      <c r="I20" s="103"/>
      <c r="J20" s="103"/>
      <c r="K20" s="103"/>
      <c r="L20" s="118"/>
      <c r="M20" s="118"/>
      <c r="N20" s="118"/>
      <c r="O20" s="131"/>
      <c r="P20" s="81"/>
    </row>
    <row r="21" spans="1:16" s="79" customFormat="1">
      <c r="B21" s="74">
        <f t="shared" si="0"/>
        <v>40922</v>
      </c>
      <c r="C21" s="163">
        <v>0.38194444444444442</v>
      </c>
      <c r="D21" s="163">
        <v>0.98263888888888884</v>
      </c>
      <c r="E21" s="192"/>
      <c r="F21" s="86">
        <f t="shared" si="2"/>
        <v>0.60069444444444442</v>
      </c>
      <c r="G21" s="103"/>
      <c r="H21" s="103"/>
      <c r="I21" s="103"/>
      <c r="J21" s="103"/>
      <c r="K21" s="103"/>
      <c r="L21" s="103"/>
      <c r="M21" s="103"/>
      <c r="N21" s="103"/>
      <c r="O21" s="132"/>
    </row>
    <row r="22" spans="1:16" s="79" customFormat="1">
      <c r="B22" s="74">
        <f t="shared" si="0"/>
        <v>40923</v>
      </c>
      <c r="C22" s="163">
        <v>0.66875000000000007</v>
      </c>
      <c r="D22" s="163">
        <v>0.71666666666666667</v>
      </c>
      <c r="E22" s="192"/>
      <c r="F22" s="86">
        <v>0.26041666666666669</v>
      </c>
      <c r="G22" s="118"/>
      <c r="H22" s="118"/>
      <c r="I22" s="118"/>
      <c r="J22" s="118"/>
      <c r="K22" s="118"/>
      <c r="L22" s="206"/>
      <c r="M22" s="206"/>
      <c r="N22" s="206"/>
      <c r="O22" s="133"/>
    </row>
    <row r="23" spans="1:16" s="79" customFormat="1">
      <c r="B23" s="74">
        <f t="shared" si="0"/>
        <v>40924</v>
      </c>
      <c r="C23" s="164"/>
      <c r="D23" s="86"/>
      <c r="E23" s="192"/>
      <c r="F23" s="86"/>
      <c r="G23" s="206"/>
      <c r="H23" s="206"/>
      <c r="I23" s="206"/>
      <c r="J23" s="206"/>
      <c r="K23" s="206"/>
      <c r="L23" s="206"/>
      <c r="M23" s="206"/>
      <c r="N23" s="206"/>
      <c r="O23" s="134"/>
    </row>
    <row r="24" spans="1:16">
      <c r="B24" s="160" t="str">
        <f>"TOTAL SEMAINE "&amp;A17</f>
        <v>TOTAL SEMAINE 2</v>
      </c>
      <c r="C24" s="207"/>
      <c r="D24" s="119"/>
      <c r="E24" s="130">
        <f>SUM(E17:E23)</f>
        <v>0.78125</v>
      </c>
      <c r="F24" s="203">
        <f>SUM(F17:F23)</f>
        <v>2.7479166666666663</v>
      </c>
      <c r="G24" s="215">
        <f>IF(F24-E24&gt;0.677083333333333,0.677083333333333,F24-E24)</f>
        <v>0.67708333333333304</v>
      </c>
      <c r="H24" s="216">
        <f>($H$2*G24)*24</f>
        <v>235.59249999999992</v>
      </c>
      <c r="I24" s="217">
        <f>IF(F24-E24&gt;1.01041666666667,0.333333333333333,F24-E24-G24)</f>
        <v>0.33333333333333298</v>
      </c>
      <c r="J24" s="216">
        <f>($I$2*I24)*24</f>
        <v>131.79999999999987</v>
      </c>
      <c r="K24" s="217">
        <f>F24-G24-I24-E24</f>
        <v>0.95625000000000027</v>
      </c>
      <c r="L24" s="216">
        <f>($J$2*K24)*24</f>
        <v>453.72150000000011</v>
      </c>
      <c r="M24" s="217">
        <f>G24+I24+K24</f>
        <v>1.9666666666666663</v>
      </c>
      <c r="N24" s="218">
        <f>H24+J24+L24</f>
        <v>821.11399999999992</v>
      </c>
    </row>
    <row r="25" spans="1:16" s="79" customFormat="1">
      <c r="A25" s="78">
        <f>A17+1</f>
        <v>3</v>
      </c>
      <c r="B25" s="74">
        <f>B23+1</f>
        <v>40925</v>
      </c>
      <c r="C25" s="86">
        <v>0.41666666666666669</v>
      </c>
      <c r="D25" s="86">
        <v>0.89583333333333337</v>
      </c>
      <c r="E25" s="192"/>
      <c r="F25" s="86">
        <f>D25-C25</f>
        <v>0.47916666666666669</v>
      </c>
      <c r="G25" s="226"/>
      <c r="H25" s="226"/>
      <c r="I25" s="103"/>
      <c r="J25" s="103"/>
      <c r="K25" s="103"/>
      <c r="L25" s="103"/>
      <c r="M25" s="103"/>
      <c r="N25" s="103"/>
      <c r="O25" s="72"/>
    </row>
    <row r="26" spans="1:16" s="79" customFormat="1">
      <c r="B26" s="74">
        <f t="shared" si="0"/>
        <v>40926</v>
      </c>
      <c r="C26" s="86">
        <v>0.40416666666666662</v>
      </c>
      <c r="D26" s="86">
        <v>0.85763888888888884</v>
      </c>
      <c r="E26" s="192">
        <v>0.26041666666666669</v>
      </c>
      <c r="F26" s="86">
        <f>D26-C26</f>
        <v>0.45347222222222222</v>
      </c>
      <c r="G26" s="103"/>
      <c r="H26" s="103"/>
      <c r="I26" s="103"/>
      <c r="J26" s="103"/>
      <c r="K26" s="103"/>
      <c r="L26" s="103"/>
      <c r="M26" s="103"/>
      <c r="N26" s="103"/>
      <c r="O26" s="72"/>
    </row>
    <row r="27" spans="1:16" s="79" customFormat="1">
      <c r="B27" s="74">
        <f t="shared" si="0"/>
        <v>40927</v>
      </c>
      <c r="C27" s="86">
        <v>0.41805555555555557</v>
      </c>
      <c r="D27" s="86">
        <v>0.98263888888888884</v>
      </c>
      <c r="E27" s="192">
        <v>0.26041666666666669</v>
      </c>
      <c r="F27" s="86">
        <f t="shared" ref="F27:F28" si="3">D27-C27</f>
        <v>0.56458333333333321</v>
      </c>
      <c r="G27" s="103"/>
      <c r="H27" s="103"/>
      <c r="I27" s="103"/>
      <c r="J27" s="103"/>
      <c r="K27" s="103"/>
      <c r="L27" s="103"/>
      <c r="M27" s="103"/>
      <c r="N27" s="103"/>
      <c r="O27" s="72"/>
    </row>
    <row r="28" spans="1:16" s="79" customFormat="1">
      <c r="B28" s="74">
        <f t="shared" si="0"/>
        <v>40928</v>
      </c>
      <c r="C28" s="86">
        <v>0.41666666666666669</v>
      </c>
      <c r="D28" s="86">
        <v>0.87152777777777779</v>
      </c>
      <c r="E28" s="192">
        <v>0.26041666666666669</v>
      </c>
      <c r="F28" s="86">
        <f t="shared" si="3"/>
        <v>0.4548611111111111</v>
      </c>
      <c r="G28" s="103"/>
      <c r="H28" s="103"/>
      <c r="I28" s="103"/>
      <c r="J28" s="103"/>
      <c r="K28" s="103"/>
      <c r="L28" s="103"/>
      <c r="M28" s="103"/>
      <c r="N28" s="103"/>
      <c r="O28" s="72"/>
    </row>
    <row r="29" spans="1:16" s="79" customFormat="1">
      <c r="B29" s="74">
        <f t="shared" si="0"/>
        <v>40929</v>
      </c>
      <c r="C29" s="86">
        <v>0.35416666666666669</v>
      </c>
      <c r="D29" s="86">
        <v>0.5</v>
      </c>
      <c r="E29" s="192"/>
      <c r="F29" s="86">
        <v>0.26041666666666669</v>
      </c>
      <c r="G29" s="103"/>
      <c r="H29" s="103"/>
      <c r="I29" s="103"/>
      <c r="J29" s="103"/>
      <c r="K29" s="103"/>
      <c r="L29" s="103"/>
      <c r="M29" s="103"/>
      <c r="N29" s="103"/>
      <c r="O29" s="72"/>
    </row>
    <row r="30" spans="1:16" s="79" customFormat="1">
      <c r="B30" s="74">
        <f t="shared" si="0"/>
        <v>40930</v>
      </c>
      <c r="C30" s="86"/>
      <c r="D30" s="86"/>
      <c r="E30" s="193"/>
      <c r="F30" s="86"/>
      <c r="G30" s="118"/>
      <c r="H30" s="118"/>
      <c r="I30" s="118"/>
      <c r="J30" s="118"/>
      <c r="K30" s="118"/>
      <c r="L30" s="118"/>
      <c r="M30" s="118"/>
      <c r="N30" s="118"/>
      <c r="O30" s="72"/>
    </row>
    <row r="31" spans="1:16" s="79" customFormat="1">
      <c r="B31" s="74">
        <f t="shared" si="0"/>
        <v>40931</v>
      </c>
      <c r="C31" s="86"/>
      <c r="D31" s="86"/>
      <c r="E31" s="192"/>
      <c r="F31" s="86"/>
      <c r="G31" s="206"/>
      <c r="H31" s="206"/>
      <c r="I31" s="206"/>
      <c r="J31" s="206"/>
      <c r="K31" s="206"/>
      <c r="L31" s="206"/>
      <c r="M31" s="206"/>
      <c r="N31" s="206"/>
      <c r="O31" s="132"/>
    </row>
    <row r="32" spans="1:16">
      <c r="B32" s="160" t="str">
        <f>"TOTAL SEMAINE "&amp;A25</f>
        <v>TOTAL SEMAINE 3</v>
      </c>
      <c r="C32" s="207"/>
      <c r="D32" s="119"/>
      <c r="E32" s="130">
        <f>SUM(E25:E31)</f>
        <v>0.78125</v>
      </c>
      <c r="F32" s="203">
        <f>SUM(F25:F31)</f>
        <v>2.2124999999999999</v>
      </c>
      <c r="G32" s="215">
        <f>IF(F32-E32&gt;0.677083333333333,0.677083333333333,F32-E32)</f>
        <v>0.67708333333333304</v>
      </c>
      <c r="H32" s="216">
        <f>($H$2*G32)*24</f>
        <v>235.59249999999992</v>
      </c>
      <c r="I32" s="217">
        <f>IF(F32-E32&gt;1.01041666666667,0.333333333333333,F32-E32-G32)</f>
        <v>0.33333333333333298</v>
      </c>
      <c r="J32" s="216">
        <f>($I$2*I32)*24</f>
        <v>131.79999999999987</v>
      </c>
      <c r="K32" s="217">
        <f>F32-G32-I32-E32</f>
        <v>0.42083333333333384</v>
      </c>
      <c r="L32" s="216">
        <f>($J$2*K32)*24</f>
        <v>199.67700000000025</v>
      </c>
      <c r="M32" s="217">
        <f>G32+I32+K32</f>
        <v>1.4312499999999999</v>
      </c>
      <c r="N32" s="218">
        <f>H32+J32+L32</f>
        <v>567.06950000000006</v>
      </c>
      <c r="P32" s="201"/>
    </row>
    <row r="33" spans="1:15" s="79" customFormat="1">
      <c r="A33" s="78">
        <f>A25+1</f>
        <v>4</v>
      </c>
      <c r="B33" s="74">
        <f>B31+1</f>
        <v>40932</v>
      </c>
      <c r="C33" s="93"/>
      <c r="D33" s="86"/>
      <c r="E33" s="192"/>
      <c r="F33" s="86"/>
      <c r="G33" s="226"/>
      <c r="H33" s="226"/>
      <c r="I33" s="103"/>
      <c r="J33" s="103"/>
      <c r="K33" s="103"/>
      <c r="L33" s="103"/>
      <c r="M33" s="103"/>
      <c r="N33" s="103"/>
      <c r="O33" s="133"/>
    </row>
    <row r="34" spans="1:15" s="79" customFormat="1">
      <c r="B34" s="74">
        <f t="shared" si="0"/>
        <v>40933</v>
      </c>
      <c r="C34" s="86">
        <v>0.39583333333333331</v>
      </c>
      <c r="D34" s="86">
        <v>0.87916666666666676</v>
      </c>
      <c r="E34" s="192">
        <v>0.26041666666666669</v>
      </c>
      <c r="F34" s="86">
        <f>D34-C34</f>
        <v>0.48333333333333345</v>
      </c>
      <c r="G34" s="103"/>
      <c r="H34" s="103"/>
      <c r="I34" s="103"/>
      <c r="J34" s="103"/>
      <c r="K34" s="103"/>
      <c r="L34" s="103"/>
      <c r="M34" s="103"/>
      <c r="N34" s="103"/>
      <c r="O34" s="72"/>
    </row>
    <row r="35" spans="1:15" s="79" customFormat="1">
      <c r="B35" s="74">
        <f t="shared" si="0"/>
        <v>40934</v>
      </c>
      <c r="C35" s="86">
        <v>0.38194444444444442</v>
      </c>
      <c r="D35" s="86">
        <v>0.85416666666666663</v>
      </c>
      <c r="E35" s="192">
        <v>0.26041666666666669</v>
      </c>
      <c r="F35" s="86">
        <f t="shared" ref="F35:F37" si="4">D35-C35</f>
        <v>0.47222222222222221</v>
      </c>
      <c r="G35" s="103"/>
      <c r="H35" s="103"/>
      <c r="I35" s="103"/>
      <c r="J35" s="103"/>
      <c r="K35" s="103"/>
      <c r="L35" s="103"/>
      <c r="M35" s="103"/>
      <c r="N35" s="103"/>
      <c r="O35" s="72"/>
    </row>
    <row r="36" spans="1:15" s="79" customFormat="1">
      <c r="B36" s="74">
        <f t="shared" si="0"/>
        <v>40935</v>
      </c>
      <c r="C36" s="86">
        <v>0.3611111111111111</v>
      </c>
      <c r="D36" s="86">
        <v>0.96180555555555547</v>
      </c>
      <c r="E36" s="192">
        <v>0.26041666666666669</v>
      </c>
      <c r="F36" s="86">
        <f t="shared" si="4"/>
        <v>0.60069444444444442</v>
      </c>
      <c r="G36" s="103"/>
      <c r="H36" s="103"/>
      <c r="I36" s="103"/>
      <c r="J36" s="103"/>
      <c r="K36" s="103"/>
      <c r="L36" s="103"/>
      <c r="M36" s="103"/>
      <c r="N36" s="103"/>
      <c r="O36" s="72"/>
    </row>
    <row r="37" spans="1:15" s="79" customFormat="1">
      <c r="B37" s="74">
        <f t="shared" si="0"/>
        <v>40936</v>
      </c>
      <c r="C37" s="162">
        <v>0.41666666666666669</v>
      </c>
      <c r="D37" s="86">
        <v>0.98958333333333337</v>
      </c>
      <c r="E37" s="192"/>
      <c r="F37" s="86">
        <f t="shared" si="4"/>
        <v>0.57291666666666674</v>
      </c>
      <c r="G37" s="103"/>
      <c r="H37" s="103"/>
      <c r="I37" s="103"/>
      <c r="J37" s="103"/>
      <c r="K37" s="103"/>
      <c r="L37" s="118"/>
      <c r="M37" s="118"/>
      <c r="N37" s="118"/>
      <c r="O37" s="72"/>
    </row>
    <row r="38" spans="1:15" s="79" customFormat="1">
      <c r="B38" s="74">
        <f t="shared" si="0"/>
        <v>40937</v>
      </c>
      <c r="C38" s="86"/>
      <c r="D38" s="86"/>
      <c r="E38" s="192"/>
      <c r="F38" s="86"/>
      <c r="G38" s="118"/>
      <c r="H38" s="118"/>
      <c r="I38" s="118"/>
      <c r="J38" s="118"/>
      <c r="K38" s="118"/>
      <c r="L38" s="103"/>
      <c r="M38" s="103"/>
      <c r="N38" s="103"/>
      <c r="O38" s="72"/>
    </row>
    <row r="39" spans="1:15" s="79" customFormat="1">
      <c r="B39" s="74">
        <f t="shared" si="0"/>
        <v>40938</v>
      </c>
      <c r="C39" s="86"/>
      <c r="D39" s="86"/>
      <c r="E39" s="192"/>
      <c r="F39" s="86"/>
      <c r="G39" s="206"/>
      <c r="H39" s="206"/>
      <c r="I39" s="206"/>
      <c r="J39" s="206"/>
      <c r="K39" s="206"/>
      <c r="L39" s="103"/>
      <c r="M39" s="103"/>
      <c r="N39" s="103"/>
      <c r="O39" s="72"/>
    </row>
    <row r="40" spans="1:15">
      <c r="B40" s="160" t="str">
        <f>"TOTAL SEMAINE "&amp;A33</f>
        <v>TOTAL SEMAINE 4</v>
      </c>
      <c r="C40" s="207"/>
      <c r="D40" s="119"/>
      <c r="E40" s="203">
        <f>SUM(E33:E39)</f>
        <v>0.78125</v>
      </c>
      <c r="F40" s="203">
        <f>SUM(F33:F39)</f>
        <v>2.1291666666666669</v>
      </c>
      <c r="G40" s="215">
        <f>IF(F40-E40&gt;0.677083333333333,0.677083333333333,F40-E40)</f>
        <v>0.67708333333333304</v>
      </c>
      <c r="H40" s="216">
        <f>($H$2*G40)*24</f>
        <v>235.59249999999992</v>
      </c>
      <c r="I40" s="217">
        <f>IF(F40-E40&gt;1.01041666666667,0.333333333333333,F40-E40-G40)</f>
        <v>0.33333333333333298</v>
      </c>
      <c r="J40" s="216">
        <f>($I$2*I40)*24</f>
        <v>131.79999999999987</v>
      </c>
      <c r="K40" s="217">
        <f>F40-G40-I40-E40</f>
        <v>0.3375000000000008</v>
      </c>
      <c r="L40" s="216">
        <f>($J$2*K40)*24</f>
        <v>160.13700000000037</v>
      </c>
      <c r="M40" s="217">
        <f>G40+I40+K40</f>
        <v>1.3479166666666669</v>
      </c>
      <c r="N40" s="218">
        <f>H40+J40+L40</f>
        <v>527.52950000000021</v>
      </c>
      <c r="O40" s="201"/>
    </row>
    <row r="41" spans="1:15" s="79" customFormat="1">
      <c r="A41" s="78">
        <f>A33+1</f>
        <v>5</v>
      </c>
      <c r="B41" s="74">
        <f>B39+1</f>
        <v>40939</v>
      </c>
      <c r="C41" s="93"/>
      <c r="D41" s="86"/>
      <c r="E41" s="192"/>
      <c r="F41" s="86"/>
      <c r="G41" s="226"/>
      <c r="H41" s="226"/>
      <c r="I41" s="103"/>
      <c r="J41" s="103"/>
      <c r="K41" s="103"/>
      <c r="L41" s="103"/>
      <c r="M41" s="103"/>
      <c r="N41" s="103"/>
      <c r="O41" s="72"/>
    </row>
    <row r="42" spans="1:15" s="79" customFormat="1">
      <c r="B42" s="74">
        <f t="shared" si="0"/>
        <v>40940</v>
      </c>
      <c r="C42" s="86">
        <v>0.42777777777777781</v>
      </c>
      <c r="D42" s="86">
        <v>0.85277777777777775</v>
      </c>
      <c r="E42" s="192">
        <v>0.26041666666666669</v>
      </c>
      <c r="F42" s="86">
        <f>D42-C42</f>
        <v>0.42499999999999993</v>
      </c>
      <c r="G42" s="103"/>
      <c r="H42" s="103"/>
      <c r="I42" s="103"/>
      <c r="J42" s="103"/>
      <c r="K42" s="103"/>
      <c r="L42" s="103"/>
      <c r="M42" s="103"/>
      <c r="N42" s="103"/>
      <c r="O42" s="72"/>
    </row>
    <row r="43" spans="1:15" s="79" customFormat="1">
      <c r="B43" s="74">
        <f t="shared" si="0"/>
        <v>40941</v>
      </c>
      <c r="C43" s="86">
        <v>0.4201388888888889</v>
      </c>
      <c r="D43" s="86">
        <v>0.8041666666666667</v>
      </c>
      <c r="E43" s="192">
        <v>0.26041666666666669</v>
      </c>
      <c r="F43" s="86">
        <f t="shared" ref="F43:F45" si="5">D43-C43</f>
        <v>0.3840277777777778</v>
      </c>
      <c r="G43" s="103"/>
      <c r="H43" s="103"/>
      <c r="I43" s="103"/>
      <c r="J43" s="103"/>
      <c r="K43" s="103"/>
      <c r="L43" s="103"/>
      <c r="M43" s="103"/>
      <c r="N43" s="103"/>
      <c r="O43" s="72"/>
    </row>
    <row r="44" spans="1:15" s="79" customFormat="1">
      <c r="B44" s="74">
        <f t="shared" si="0"/>
        <v>40942</v>
      </c>
      <c r="C44" s="86">
        <v>0.41666666666666669</v>
      </c>
      <c r="D44" s="86">
        <v>0.79166666666666663</v>
      </c>
      <c r="E44" s="192">
        <v>0.26041666666666669</v>
      </c>
      <c r="F44" s="86">
        <f t="shared" si="5"/>
        <v>0.37499999999999994</v>
      </c>
      <c r="G44" s="103"/>
      <c r="H44" s="103"/>
      <c r="I44" s="103"/>
      <c r="J44" s="103"/>
      <c r="K44" s="103"/>
      <c r="L44" s="103"/>
      <c r="M44" s="103"/>
      <c r="N44" s="103"/>
      <c r="O44" s="72"/>
    </row>
    <row r="45" spans="1:15">
      <c r="B45" s="74">
        <f t="shared" si="0"/>
        <v>40943</v>
      </c>
      <c r="C45" s="86">
        <v>0.45833333333333331</v>
      </c>
      <c r="D45" s="86">
        <v>0.79166666666666663</v>
      </c>
      <c r="E45" s="192"/>
      <c r="F45" s="86">
        <f t="shared" si="5"/>
        <v>0.33333333333333331</v>
      </c>
      <c r="G45" s="103"/>
      <c r="H45" s="103"/>
      <c r="I45" s="103"/>
      <c r="J45" s="103"/>
      <c r="K45" s="103"/>
      <c r="L45" s="103"/>
      <c r="M45" s="103"/>
      <c r="N45" s="103"/>
    </row>
    <row r="46" spans="1:15">
      <c r="B46" s="74">
        <f t="shared" si="0"/>
        <v>40944</v>
      </c>
      <c r="C46" s="94"/>
      <c r="D46" s="94"/>
      <c r="E46" s="94"/>
      <c r="F46" s="86"/>
      <c r="G46" s="118"/>
      <c r="H46" s="118"/>
      <c r="I46" s="118"/>
      <c r="J46" s="118"/>
      <c r="K46" s="118"/>
      <c r="L46" s="117"/>
      <c r="M46" s="117"/>
      <c r="N46" s="117"/>
    </row>
    <row r="47" spans="1:15">
      <c r="B47" s="74">
        <f t="shared" si="0"/>
        <v>40945</v>
      </c>
      <c r="C47" s="94"/>
      <c r="D47" s="94"/>
      <c r="E47" s="192"/>
      <c r="F47" s="86"/>
      <c r="G47" s="206"/>
      <c r="H47" s="206"/>
      <c r="I47" s="206"/>
      <c r="J47" s="206"/>
      <c r="K47" s="206"/>
      <c r="L47" s="103"/>
      <c r="M47" s="103"/>
      <c r="N47" s="103"/>
    </row>
    <row r="48" spans="1:15">
      <c r="B48" s="160" t="str">
        <f>"TOTAL SEMAINE "&amp;A41</f>
        <v>TOTAL SEMAINE 5</v>
      </c>
      <c r="C48" s="207"/>
      <c r="D48" s="119"/>
      <c r="E48" s="203">
        <f>SUM(E41:E47)</f>
        <v>0.78125</v>
      </c>
      <c r="F48" s="203">
        <f>SUM(F41:F47)</f>
        <v>1.5173611111111109</v>
      </c>
      <c r="G48" s="215">
        <f>IF(F48-E48&gt;0.677083333333333,0.677083333333333,F48-E48)</f>
        <v>0.67708333333333304</v>
      </c>
      <c r="H48" s="216">
        <f>($H$2*G48)*24</f>
        <v>235.59249999999992</v>
      </c>
      <c r="I48" s="217">
        <f>IF(F48-E48&gt;1.01041666666667,0.333333333333333,F48-E48-G48)</f>
        <v>5.9027777777777901E-2</v>
      </c>
      <c r="J48" s="216">
        <f>($I$2*I48)*24</f>
        <v>23.339583333333383</v>
      </c>
      <c r="K48" s="217">
        <f>F48-G48-I48-E48</f>
        <v>0</v>
      </c>
      <c r="L48" s="216">
        <f>($J$2*K48)*24</f>
        <v>0</v>
      </c>
      <c r="M48" s="217">
        <f>G48+I48+K48</f>
        <v>0.73611111111111094</v>
      </c>
      <c r="N48" s="218">
        <f>H48+J48+L48</f>
        <v>258.93208333333331</v>
      </c>
      <c r="O48" s="201"/>
    </row>
    <row r="49" spans="1:15">
      <c r="A49" s="78">
        <f>A41+1</f>
        <v>6</v>
      </c>
      <c r="B49" s="74">
        <f>B47+1</f>
        <v>40946</v>
      </c>
      <c r="C49" s="94">
        <v>0.3888888888888889</v>
      </c>
      <c r="D49" s="94">
        <v>0.78749999999999998</v>
      </c>
      <c r="E49" s="192"/>
      <c r="F49" s="86"/>
      <c r="G49" s="226"/>
      <c r="H49" s="226"/>
      <c r="I49" s="103"/>
      <c r="J49" s="103"/>
      <c r="K49" s="103"/>
      <c r="L49" s="103"/>
      <c r="M49" s="103"/>
      <c r="N49" s="103"/>
    </row>
    <row r="50" spans="1:15">
      <c r="B50" s="74">
        <f t="shared" si="0"/>
        <v>40947</v>
      </c>
      <c r="C50" s="94">
        <v>0.39930555555555558</v>
      </c>
      <c r="D50" s="86">
        <v>0.79305555555555562</v>
      </c>
      <c r="E50" s="192">
        <v>0.26041666666666669</v>
      </c>
      <c r="F50" s="86">
        <f>D50-C50</f>
        <v>0.39375000000000004</v>
      </c>
      <c r="G50" s="103"/>
      <c r="H50" s="103"/>
      <c r="I50" s="103"/>
      <c r="J50" s="103"/>
      <c r="K50" s="103"/>
      <c r="L50" s="103"/>
      <c r="M50" s="103"/>
      <c r="N50" s="103"/>
    </row>
    <row r="51" spans="1:15">
      <c r="B51" s="74">
        <f t="shared" si="0"/>
        <v>40948</v>
      </c>
      <c r="C51" s="94">
        <v>0.34652777777777777</v>
      </c>
      <c r="D51" s="94">
        <v>0.84652777777777777</v>
      </c>
      <c r="E51" s="192">
        <v>0.26041666666666669</v>
      </c>
      <c r="F51" s="86">
        <f t="shared" ref="F51:F53" si="6">D51-C51</f>
        <v>0.5</v>
      </c>
      <c r="G51" s="103"/>
      <c r="H51" s="103"/>
      <c r="I51" s="103"/>
      <c r="J51" s="103"/>
      <c r="K51" s="103"/>
      <c r="L51" s="103"/>
      <c r="M51" s="103"/>
      <c r="N51" s="103"/>
    </row>
    <row r="52" spans="1:15">
      <c r="B52" s="74">
        <f t="shared" si="0"/>
        <v>40949</v>
      </c>
      <c r="C52" s="86">
        <v>0.4201388888888889</v>
      </c>
      <c r="D52" s="86">
        <v>0.79236111111111107</v>
      </c>
      <c r="E52" s="192">
        <v>0.26041666666666669</v>
      </c>
      <c r="F52" s="86">
        <f t="shared" si="6"/>
        <v>0.37222222222222218</v>
      </c>
      <c r="G52" s="103"/>
      <c r="H52" s="103"/>
      <c r="I52" s="103"/>
      <c r="J52" s="103"/>
      <c r="K52" s="103"/>
      <c r="L52" s="103"/>
      <c r="M52" s="103"/>
      <c r="N52" s="103"/>
    </row>
    <row r="53" spans="1:15">
      <c r="B53" s="74">
        <f t="shared" si="0"/>
        <v>40950</v>
      </c>
      <c r="C53" s="94">
        <v>0.45833333333333331</v>
      </c>
      <c r="D53" s="94">
        <v>0.77083333333333337</v>
      </c>
      <c r="E53" s="193"/>
      <c r="F53" s="86">
        <f t="shared" si="6"/>
        <v>0.31250000000000006</v>
      </c>
      <c r="G53" s="103"/>
      <c r="H53" s="103"/>
      <c r="I53" s="103"/>
      <c r="J53" s="103"/>
      <c r="K53" s="103"/>
      <c r="L53" s="118"/>
      <c r="M53" s="118"/>
      <c r="N53" s="118"/>
    </row>
    <row r="54" spans="1:15">
      <c r="B54" s="74">
        <f t="shared" si="0"/>
        <v>40951</v>
      </c>
      <c r="C54" s="94"/>
      <c r="D54" s="94"/>
      <c r="E54" s="192"/>
      <c r="F54" s="86"/>
      <c r="G54" s="118"/>
      <c r="H54" s="118"/>
      <c r="I54" s="118"/>
      <c r="J54" s="118"/>
      <c r="K54" s="118"/>
      <c r="L54" s="103"/>
      <c r="M54" s="103"/>
      <c r="N54" s="103"/>
    </row>
    <row r="55" spans="1:15">
      <c r="B55" s="74">
        <f t="shared" si="0"/>
        <v>40952</v>
      </c>
      <c r="C55" s="94"/>
      <c r="D55" s="94"/>
      <c r="E55" s="192"/>
      <c r="F55" s="86"/>
      <c r="G55" s="206"/>
      <c r="H55" s="206"/>
      <c r="I55" s="206"/>
      <c r="J55" s="206"/>
      <c r="K55" s="206"/>
      <c r="L55" s="103"/>
      <c r="M55" s="103"/>
      <c r="N55" s="103"/>
    </row>
    <row r="56" spans="1:15">
      <c r="B56" s="160" t="str">
        <f>"TOTAL SEMAINE "&amp;A49</f>
        <v>TOTAL SEMAINE 6</v>
      </c>
      <c r="C56" s="207"/>
      <c r="D56" s="119"/>
      <c r="E56" s="203">
        <f>SUM(E49:E55)</f>
        <v>0.78125</v>
      </c>
      <c r="F56" s="203">
        <f>SUM(F49:F55)</f>
        <v>1.5784722222222223</v>
      </c>
      <c r="G56" s="215">
        <f>IF(F56-E56&gt;0.677083333333333,0.677083333333333,F56-E56)</f>
        <v>0.67708333333333304</v>
      </c>
      <c r="H56" s="216">
        <f>($H$2*G56)*24</f>
        <v>235.59249999999992</v>
      </c>
      <c r="I56" s="217">
        <f>IF(F56-E56&gt;1.01041666666667,0.333333333333333,F56-E56-G56)</f>
        <v>0.12013888888888924</v>
      </c>
      <c r="J56" s="216">
        <f>($I$2*I56)*24</f>
        <v>47.502916666666813</v>
      </c>
      <c r="K56" s="217">
        <f>F56-G56-I56-E56</f>
        <v>0</v>
      </c>
      <c r="L56" s="216">
        <f>($J$2*K56)*24</f>
        <v>0</v>
      </c>
      <c r="M56" s="217">
        <f>G56+I56+K56</f>
        <v>0.79722222222222228</v>
      </c>
      <c r="N56" s="218">
        <f>H56+J56+L56</f>
        <v>283.09541666666672</v>
      </c>
      <c r="O56" s="201"/>
    </row>
    <row r="57" spans="1:15">
      <c r="A57" s="78">
        <f>A49+1</f>
        <v>7</v>
      </c>
      <c r="B57" s="74">
        <f>B55+1</f>
        <v>40953</v>
      </c>
      <c r="C57" s="94"/>
      <c r="D57" s="94">
        <v>0.71458333333333324</v>
      </c>
      <c r="E57" s="192"/>
      <c r="F57" s="86">
        <v>0.26041666666666669</v>
      </c>
      <c r="G57" s="226"/>
      <c r="H57" s="226"/>
      <c r="I57" s="103"/>
      <c r="J57" s="103"/>
      <c r="K57" s="103"/>
      <c r="L57" s="103"/>
      <c r="M57" s="103"/>
      <c r="N57" s="103"/>
    </row>
    <row r="58" spans="1:15">
      <c r="B58" s="74">
        <f t="shared" si="0"/>
        <v>40954</v>
      </c>
      <c r="C58" s="94">
        <v>0.40138888888888885</v>
      </c>
      <c r="D58" s="94">
        <v>0.7909722222222223</v>
      </c>
      <c r="E58" s="192">
        <v>0.26041666666666669</v>
      </c>
      <c r="F58" s="179">
        <f>D58-C58</f>
        <v>0.38958333333333345</v>
      </c>
      <c r="G58" s="103"/>
      <c r="H58" s="103"/>
      <c r="I58" s="103"/>
      <c r="J58" s="103"/>
      <c r="K58" s="103"/>
      <c r="L58" s="103"/>
      <c r="M58" s="103"/>
      <c r="N58" s="103"/>
    </row>
    <row r="59" spans="1:15">
      <c r="B59" s="74">
        <f t="shared" si="0"/>
        <v>40955</v>
      </c>
      <c r="C59" s="86">
        <v>0.4201388888888889</v>
      </c>
      <c r="D59" s="86">
        <v>0.79166666666666663</v>
      </c>
      <c r="E59" s="192">
        <v>0.26041666666666669</v>
      </c>
      <c r="F59" s="179">
        <f t="shared" ref="F59:F60" si="7">D59-C59</f>
        <v>0.37152777777777773</v>
      </c>
      <c r="G59" s="103"/>
      <c r="H59" s="103"/>
      <c r="I59" s="103"/>
      <c r="J59" s="103"/>
      <c r="K59" s="103"/>
      <c r="L59" s="103"/>
      <c r="M59" s="103"/>
      <c r="N59" s="103"/>
    </row>
    <row r="60" spans="1:15">
      <c r="B60" s="74">
        <f t="shared" si="0"/>
        <v>40956</v>
      </c>
      <c r="C60" s="86">
        <v>0.43888888888888888</v>
      </c>
      <c r="D60" s="86">
        <v>0.79166666666666663</v>
      </c>
      <c r="E60" s="192">
        <v>0.26041666666666669</v>
      </c>
      <c r="F60" s="179">
        <f t="shared" si="7"/>
        <v>0.35277777777777775</v>
      </c>
      <c r="G60" s="103"/>
      <c r="H60" s="103"/>
      <c r="I60" s="103"/>
      <c r="J60" s="103"/>
      <c r="K60" s="103"/>
      <c r="L60" s="103"/>
      <c r="M60" s="103"/>
      <c r="N60" s="103"/>
    </row>
    <row r="61" spans="1:15">
      <c r="B61" s="74">
        <f t="shared" si="0"/>
        <v>40957</v>
      </c>
      <c r="C61" s="86">
        <v>0.62152777777777779</v>
      </c>
      <c r="D61" s="86">
        <v>0.62569444444444444</v>
      </c>
      <c r="E61" s="192"/>
      <c r="F61" s="179">
        <v>0.26041666666666669</v>
      </c>
      <c r="G61" s="103"/>
      <c r="H61" s="103"/>
      <c r="I61" s="103"/>
      <c r="J61" s="103"/>
      <c r="K61" s="103"/>
      <c r="L61" s="103"/>
      <c r="M61" s="103"/>
      <c r="N61" s="103"/>
    </row>
    <row r="62" spans="1:15">
      <c r="B62" s="74">
        <f t="shared" si="0"/>
        <v>40958</v>
      </c>
      <c r="C62" s="86"/>
      <c r="D62" s="86"/>
      <c r="E62" s="193"/>
      <c r="F62" s="179"/>
      <c r="G62" s="118"/>
      <c r="H62" s="118"/>
      <c r="I62" s="118"/>
      <c r="J62" s="118"/>
      <c r="K62" s="118"/>
      <c r="L62" s="118"/>
      <c r="M62" s="118"/>
      <c r="N62" s="118"/>
    </row>
    <row r="63" spans="1:15">
      <c r="B63" s="74">
        <f t="shared" si="0"/>
        <v>40959</v>
      </c>
      <c r="C63" s="86"/>
      <c r="D63" s="86"/>
      <c r="E63" s="192"/>
      <c r="F63" s="179"/>
      <c r="G63" s="206"/>
      <c r="H63" s="206"/>
      <c r="I63" s="206"/>
      <c r="J63" s="206"/>
      <c r="K63" s="206"/>
      <c r="L63" s="103"/>
      <c r="M63" s="103"/>
      <c r="N63" s="103"/>
    </row>
    <row r="64" spans="1:15">
      <c r="B64" s="160" t="str">
        <f>"TOTAL SEMAINE "&amp;A57</f>
        <v>TOTAL SEMAINE 7</v>
      </c>
      <c r="C64" s="207"/>
      <c r="D64" s="119"/>
      <c r="E64" s="203">
        <f>SUM(E57:E63)</f>
        <v>0.78125</v>
      </c>
      <c r="F64" s="203">
        <f>SUM(F57:F63)</f>
        <v>1.6347222222222222</v>
      </c>
      <c r="G64" s="215">
        <f>IF(F64-E64&gt;0.677083333333333,0.677083333333333,F64-E64)</f>
        <v>0.67708333333333304</v>
      </c>
      <c r="H64" s="216">
        <f>($H$2*G64)*24</f>
        <v>235.59249999999992</v>
      </c>
      <c r="I64" s="217">
        <f>IF(F64-E64&gt;1.01041666666667,0.333333333333333,F64-E64-G64)</f>
        <v>0.17638888888888915</v>
      </c>
      <c r="J64" s="216">
        <f>($I$2*I64)*24</f>
        <v>69.744166666666771</v>
      </c>
      <c r="K64" s="217">
        <f>F64-G64-I64-E64</f>
        <v>0</v>
      </c>
      <c r="L64" s="216">
        <f>($J$2*K64)*24</f>
        <v>0</v>
      </c>
      <c r="M64" s="217">
        <f>G64+I64+K64</f>
        <v>0.85347222222222219</v>
      </c>
      <c r="N64" s="218">
        <f>H64+J64+L64</f>
        <v>305.3366666666667</v>
      </c>
      <c r="O64" s="201"/>
    </row>
    <row r="65" spans="1:15">
      <c r="A65" s="78">
        <f>A57+1</f>
        <v>8</v>
      </c>
      <c r="B65" s="74">
        <f>B63+1</f>
        <v>40960</v>
      </c>
      <c r="C65" s="94">
        <v>0.63055555555555554</v>
      </c>
      <c r="D65" s="94">
        <v>0.63750000000000007</v>
      </c>
      <c r="E65" s="94"/>
      <c r="F65" s="86">
        <v>0.26041666666666669</v>
      </c>
      <c r="G65" s="226"/>
      <c r="H65" s="226"/>
      <c r="I65" s="103"/>
      <c r="J65" s="103"/>
      <c r="K65" s="103"/>
      <c r="L65" s="103"/>
      <c r="M65" s="103"/>
      <c r="N65" s="103"/>
    </row>
    <row r="66" spans="1:15">
      <c r="B66" s="74">
        <f t="shared" si="0"/>
        <v>40961</v>
      </c>
      <c r="C66" s="86">
        <v>0.42152777777777778</v>
      </c>
      <c r="D66" s="86">
        <v>0.79166666666666663</v>
      </c>
      <c r="E66" s="192">
        <v>0.26041666666666669</v>
      </c>
      <c r="F66" s="86">
        <f t="shared" ref="F66:F68" si="8">D66-C66</f>
        <v>0.37013888888888885</v>
      </c>
      <c r="G66" s="103"/>
      <c r="H66" s="103"/>
      <c r="I66" s="103"/>
      <c r="J66" s="103"/>
      <c r="K66" s="103"/>
      <c r="L66" s="103"/>
      <c r="M66" s="103"/>
      <c r="N66" s="103"/>
    </row>
    <row r="67" spans="1:15">
      <c r="B67" s="74">
        <f t="shared" si="0"/>
        <v>40962</v>
      </c>
      <c r="C67" s="86">
        <v>0.40416666666666662</v>
      </c>
      <c r="D67" s="86">
        <v>0.81388888888888899</v>
      </c>
      <c r="E67" s="192">
        <v>0.26041666666666669</v>
      </c>
      <c r="F67" s="86">
        <f t="shared" si="8"/>
        <v>0.40972222222222238</v>
      </c>
      <c r="G67" s="103"/>
      <c r="H67" s="103"/>
      <c r="I67" s="103"/>
      <c r="J67" s="103"/>
      <c r="K67" s="103"/>
      <c r="L67" s="103"/>
      <c r="M67" s="103"/>
      <c r="N67" s="103"/>
    </row>
    <row r="68" spans="1:15">
      <c r="B68" s="74">
        <f t="shared" si="0"/>
        <v>40963</v>
      </c>
      <c r="C68" s="86">
        <v>0.41666666666666669</v>
      </c>
      <c r="D68" s="86">
        <v>0.8208333333333333</v>
      </c>
      <c r="E68" s="192">
        <v>0.26041666666666669</v>
      </c>
      <c r="F68" s="86">
        <f t="shared" si="8"/>
        <v>0.40416666666666662</v>
      </c>
      <c r="G68" s="103"/>
      <c r="H68" s="103"/>
      <c r="I68" s="103"/>
      <c r="J68" s="103"/>
      <c r="K68" s="103"/>
      <c r="L68" s="118"/>
      <c r="M68" s="118"/>
      <c r="N68" s="118"/>
    </row>
    <row r="69" spans="1:15">
      <c r="B69" s="74">
        <f t="shared" si="0"/>
        <v>40964</v>
      </c>
      <c r="C69" s="86">
        <v>0.4909722222222222</v>
      </c>
      <c r="D69" s="86">
        <v>0.59722222222222221</v>
      </c>
      <c r="E69" s="192"/>
      <c r="F69" s="86">
        <v>0.26041666666666669</v>
      </c>
      <c r="G69" s="103"/>
      <c r="H69" s="103"/>
      <c r="I69" s="103"/>
      <c r="J69" s="103"/>
      <c r="K69" s="103"/>
      <c r="L69" s="103"/>
      <c r="M69" s="103"/>
      <c r="N69" s="103"/>
    </row>
    <row r="70" spans="1:15">
      <c r="B70" s="74">
        <f t="shared" ref="B70:B133" si="9">B69+1</f>
        <v>40965</v>
      </c>
      <c r="C70" s="86"/>
      <c r="D70" s="86"/>
      <c r="E70" s="192"/>
      <c r="F70" s="86"/>
      <c r="G70" s="118"/>
      <c r="H70" s="118"/>
      <c r="I70" s="118"/>
      <c r="J70" s="118"/>
      <c r="K70" s="118"/>
      <c r="L70" s="103"/>
      <c r="M70" s="103"/>
      <c r="N70" s="103"/>
    </row>
    <row r="71" spans="1:15">
      <c r="B71" s="74">
        <f t="shared" si="9"/>
        <v>40966</v>
      </c>
      <c r="C71" s="86"/>
      <c r="D71" s="86"/>
      <c r="E71" s="192"/>
      <c r="F71" s="86"/>
      <c r="G71" s="206"/>
      <c r="H71" s="206"/>
      <c r="I71" s="206"/>
      <c r="J71" s="206"/>
      <c r="K71" s="206"/>
      <c r="L71" s="103"/>
      <c r="M71" s="103"/>
      <c r="N71" s="103"/>
    </row>
    <row r="72" spans="1:15">
      <c r="B72" s="160" t="str">
        <f>"TOTAL SEMAINE "&amp;A65</f>
        <v>TOTAL SEMAINE 8</v>
      </c>
      <c r="C72" s="207"/>
      <c r="D72" s="119"/>
      <c r="E72" s="203">
        <f>SUM(E65:E71)</f>
        <v>0.78125</v>
      </c>
      <c r="F72" s="203">
        <f>SUM(F65:F71)</f>
        <v>1.7048611111111112</v>
      </c>
      <c r="G72" s="215">
        <f>IF(F72-E72&gt;0.677083333333333,0.677083333333333,F72-E72)</f>
        <v>0.67708333333333304</v>
      </c>
      <c r="H72" s="216">
        <f>($H$2*G72)*24</f>
        <v>235.59249999999992</v>
      </c>
      <c r="I72" s="217">
        <f>IF(F72-E72&gt;1.01041666666667,0.333333333333333,F72-E72-G72)</f>
        <v>0.24652777777777812</v>
      </c>
      <c r="J72" s="216">
        <f>($I$2*I72)*24</f>
        <v>97.477083333333468</v>
      </c>
      <c r="K72" s="217">
        <f>F72-G72-I72-E72</f>
        <v>0</v>
      </c>
      <c r="L72" s="216">
        <f>($J$2*K72)*24</f>
        <v>0</v>
      </c>
      <c r="M72" s="217">
        <f>G72+I72+K72</f>
        <v>0.92361111111111116</v>
      </c>
      <c r="N72" s="218">
        <f>H72+J72+L72</f>
        <v>333.06958333333341</v>
      </c>
      <c r="O72" s="201"/>
    </row>
    <row r="73" spans="1:15">
      <c r="A73" s="78">
        <f>A65+1</f>
        <v>9</v>
      </c>
      <c r="B73" s="74">
        <f>B71+1</f>
        <v>40967</v>
      </c>
      <c r="C73" s="86">
        <v>0.4375</v>
      </c>
      <c r="D73" s="86">
        <v>0.75</v>
      </c>
      <c r="E73" s="192"/>
      <c r="F73" s="86">
        <f>D73-C73</f>
        <v>0.3125</v>
      </c>
      <c r="G73" s="226"/>
      <c r="H73" s="226"/>
      <c r="I73" s="103"/>
      <c r="J73" s="103"/>
      <c r="K73" s="103"/>
      <c r="L73" s="103"/>
      <c r="M73" s="103"/>
      <c r="N73" s="103"/>
    </row>
    <row r="74" spans="1:15">
      <c r="B74" s="74">
        <f t="shared" si="9"/>
        <v>40968</v>
      </c>
      <c r="C74" s="86">
        <v>0.40763888888888888</v>
      </c>
      <c r="D74" s="86">
        <v>0.79166666666666663</v>
      </c>
      <c r="E74" s="192">
        <v>0.26041666666666669</v>
      </c>
      <c r="F74" s="86">
        <f>D74-C74</f>
        <v>0.38402777777777775</v>
      </c>
      <c r="G74" s="103"/>
      <c r="H74" s="103"/>
      <c r="I74" s="103"/>
      <c r="J74" s="103"/>
      <c r="K74" s="103"/>
      <c r="L74" s="103"/>
      <c r="M74" s="103"/>
      <c r="N74" s="103"/>
    </row>
    <row r="75" spans="1:15">
      <c r="B75" s="74">
        <f t="shared" si="9"/>
        <v>40969</v>
      </c>
      <c r="C75" s="86">
        <v>0.41875000000000001</v>
      </c>
      <c r="D75" s="86">
        <v>0.75</v>
      </c>
      <c r="E75" s="192">
        <v>0.26041666666666669</v>
      </c>
      <c r="F75" s="86">
        <f t="shared" ref="F75:F77" si="10">D75-C75</f>
        <v>0.33124999999999999</v>
      </c>
      <c r="G75" s="103"/>
      <c r="H75" s="103"/>
      <c r="I75" s="103"/>
      <c r="J75" s="103"/>
      <c r="K75" s="103"/>
      <c r="L75" s="103"/>
      <c r="M75" s="103"/>
      <c r="N75" s="103"/>
    </row>
    <row r="76" spans="1:15">
      <c r="B76" s="74">
        <f t="shared" si="9"/>
        <v>40970</v>
      </c>
      <c r="C76" s="86">
        <v>0.41666666666666669</v>
      </c>
      <c r="D76" s="86">
        <v>0.79166666666666663</v>
      </c>
      <c r="E76" s="192">
        <v>0.26041666666666669</v>
      </c>
      <c r="F76" s="86">
        <f t="shared" si="10"/>
        <v>0.37499999999999994</v>
      </c>
      <c r="G76" s="103"/>
      <c r="H76" s="103"/>
      <c r="I76" s="103"/>
      <c r="J76" s="103"/>
      <c r="K76" s="103"/>
      <c r="L76" s="103"/>
      <c r="M76" s="103"/>
      <c r="N76" s="103"/>
    </row>
    <row r="77" spans="1:15">
      <c r="B77" s="74">
        <f t="shared" si="9"/>
        <v>40971</v>
      </c>
      <c r="C77" s="86">
        <v>0.45833333333333331</v>
      </c>
      <c r="D77" s="86">
        <v>0.86249999999999993</v>
      </c>
      <c r="E77" s="193"/>
      <c r="F77" s="86">
        <f t="shared" si="10"/>
        <v>0.40416666666666662</v>
      </c>
      <c r="G77" s="103"/>
      <c r="H77" s="103"/>
      <c r="I77" s="103"/>
      <c r="J77" s="103"/>
      <c r="K77" s="103"/>
      <c r="L77" s="118"/>
      <c r="M77" s="118"/>
      <c r="N77" s="118"/>
    </row>
    <row r="78" spans="1:15">
      <c r="B78" s="74">
        <f t="shared" si="9"/>
        <v>40972</v>
      </c>
      <c r="C78" s="93"/>
      <c r="D78" s="93"/>
      <c r="E78" s="94"/>
      <c r="F78" s="86"/>
      <c r="G78" s="118"/>
      <c r="H78" s="118"/>
      <c r="I78" s="118"/>
      <c r="J78" s="118"/>
      <c r="K78" s="118"/>
      <c r="L78" s="117"/>
      <c r="M78" s="117"/>
      <c r="N78" s="117"/>
    </row>
    <row r="79" spans="1:15">
      <c r="B79" s="74">
        <f t="shared" si="9"/>
        <v>40973</v>
      </c>
      <c r="C79" s="93"/>
      <c r="D79" s="93"/>
      <c r="E79" s="192"/>
      <c r="F79" s="86"/>
      <c r="G79" s="206"/>
      <c r="H79" s="206"/>
      <c r="I79" s="206"/>
      <c r="J79" s="206"/>
      <c r="K79" s="206"/>
      <c r="L79" s="103"/>
      <c r="M79" s="103"/>
      <c r="N79" s="103"/>
    </row>
    <row r="80" spans="1:15">
      <c r="B80" s="160" t="str">
        <f>"TOTAL SEMAINE "&amp;A73</f>
        <v>TOTAL SEMAINE 9</v>
      </c>
      <c r="C80" s="207"/>
      <c r="D80" s="119"/>
      <c r="E80" s="203">
        <f>SUM(E73:E79)</f>
        <v>0.78125</v>
      </c>
      <c r="F80" s="203">
        <f>SUM(F73:F79)</f>
        <v>1.8069444444444442</v>
      </c>
      <c r="G80" s="215">
        <f>IF(F80-E80&gt;0.677083333333333,0.677083333333333,F80-E80)</f>
        <v>0.67708333333333304</v>
      </c>
      <c r="H80" s="216">
        <f>($H$2*G80)*24</f>
        <v>235.59249999999992</v>
      </c>
      <c r="I80" s="217">
        <f>IF(F80-E80&gt;1.01041666666667,0.333333333333333,F80-E80-G80)</f>
        <v>0.33333333333333298</v>
      </c>
      <c r="J80" s="216">
        <f>($I$2*I80)*24</f>
        <v>131.79999999999987</v>
      </c>
      <c r="K80" s="217">
        <f>F80-G80-I80-E80</f>
        <v>1.5277777777778168E-2</v>
      </c>
      <c r="L80" s="216">
        <f>($J$2*K80)*24</f>
        <v>7.2490000000001853</v>
      </c>
      <c r="M80" s="217">
        <f>G80+I80+K80</f>
        <v>1.0256944444444442</v>
      </c>
      <c r="N80" s="218">
        <f>H80+J80+L80</f>
        <v>374.64150000000001</v>
      </c>
      <c r="O80" s="201"/>
    </row>
    <row r="81" spans="1:15">
      <c r="A81" s="78">
        <f>A73+1</f>
        <v>10</v>
      </c>
      <c r="B81" s="74">
        <f>B79+1</f>
        <v>40974</v>
      </c>
      <c r="C81" s="93"/>
      <c r="D81" s="93"/>
      <c r="E81" s="192"/>
      <c r="F81" s="86"/>
      <c r="G81" s="226"/>
      <c r="H81" s="226"/>
      <c r="I81" s="103"/>
      <c r="J81" s="103"/>
      <c r="K81" s="103"/>
      <c r="L81" s="103"/>
      <c r="M81" s="103"/>
      <c r="N81" s="103"/>
    </row>
    <row r="82" spans="1:15">
      <c r="B82" s="74">
        <f t="shared" si="9"/>
        <v>40975</v>
      </c>
      <c r="C82" s="86">
        <v>0.375</v>
      </c>
      <c r="D82" s="86">
        <v>0.81597222222222221</v>
      </c>
      <c r="E82" s="192">
        <v>0.26041666666666669</v>
      </c>
      <c r="F82" s="86">
        <f>D82-C82</f>
        <v>0.44097222222222221</v>
      </c>
      <c r="G82" s="103"/>
      <c r="H82" s="103"/>
      <c r="I82" s="103"/>
      <c r="J82" s="103"/>
      <c r="K82" s="103"/>
      <c r="L82" s="103"/>
      <c r="M82" s="103"/>
      <c r="N82" s="103"/>
    </row>
    <row r="83" spans="1:15">
      <c r="B83" s="74">
        <f t="shared" si="9"/>
        <v>40976</v>
      </c>
      <c r="C83" s="86">
        <v>0.40416666666666662</v>
      </c>
      <c r="D83" s="86">
        <v>0.82916666666666661</v>
      </c>
      <c r="E83" s="192">
        <v>0.26041666666666669</v>
      </c>
      <c r="F83" s="86">
        <f t="shared" ref="F83:F84" si="11">D83-C83</f>
        <v>0.42499999999999999</v>
      </c>
      <c r="G83" s="103"/>
      <c r="H83" s="103"/>
      <c r="I83" s="103"/>
      <c r="J83" s="103"/>
      <c r="K83" s="103"/>
      <c r="L83" s="103"/>
      <c r="M83" s="103"/>
      <c r="N83" s="103"/>
    </row>
    <row r="84" spans="1:15">
      <c r="B84" s="74">
        <f t="shared" si="9"/>
        <v>40977</v>
      </c>
      <c r="C84" s="86">
        <v>0.3972222222222222</v>
      </c>
      <c r="D84" s="86">
        <v>0.79166666666666663</v>
      </c>
      <c r="E84" s="192">
        <v>0.26041666666666669</v>
      </c>
      <c r="F84" s="86">
        <f t="shared" si="11"/>
        <v>0.39444444444444443</v>
      </c>
      <c r="G84" s="103"/>
      <c r="H84" s="103"/>
      <c r="I84" s="103"/>
      <c r="J84" s="103"/>
      <c r="K84" s="103"/>
      <c r="L84" s="103"/>
      <c r="M84" s="103"/>
      <c r="N84" s="103"/>
    </row>
    <row r="85" spans="1:15" ht="12" customHeight="1">
      <c r="B85" s="74">
        <f t="shared" si="9"/>
        <v>40978</v>
      </c>
      <c r="C85" s="93"/>
      <c r="D85" s="93"/>
      <c r="E85" s="193"/>
      <c r="F85" s="86"/>
      <c r="G85" s="103"/>
      <c r="H85" s="103"/>
      <c r="I85" s="103"/>
      <c r="J85" s="103"/>
      <c r="K85" s="103"/>
      <c r="L85" s="118"/>
      <c r="M85" s="118"/>
      <c r="N85" s="118"/>
      <c r="O85" s="236"/>
    </row>
    <row r="86" spans="1:15">
      <c r="B86" s="74">
        <f t="shared" si="9"/>
        <v>40979</v>
      </c>
      <c r="C86" s="93"/>
      <c r="D86" s="93"/>
      <c r="E86" s="192"/>
      <c r="F86" s="86"/>
      <c r="G86" s="118"/>
      <c r="H86" s="118"/>
      <c r="I86" s="118"/>
      <c r="J86" s="118"/>
      <c r="K86" s="118"/>
      <c r="L86" s="103"/>
      <c r="M86" s="103"/>
      <c r="N86" s="103"/>
      <c r="O86" s="236"/>
    </row>
    <row r="87" spans="1:15">
      <c r="B87" s="74">
        <f t="shared" si="9"/>
        <v>40980</v>
      </c>
      <c r="C87" s="93"/>
      <c r="D87" s="93"/>
      <c r="E87" s="192"/>
      <c r="F87" s="86"/>
      <c r="G87" s="206"/>
      <c r="H87" s="206"/>
      <c r="I87" s="206"/>
      <c r="J87" s="206"/>
      <c r="K87" s="206"/>
      <c r="L87" s="103"/>
      <c r="M87" s="103"/>
      <c r="N87" s="103"/>
      <c r="O87" s="236"/>
    </row>
    <row r="88" spans="1:15">
      <c r="B88" s="160" t="str">
        <f>"TOTAL SEMAINE "&amp;A81</f>
        <v>TOTAL SEMAINE 10</v>
      </c>
      <c r="C88" s="207"/>
      <c r="D88" s="119"/>
      <c r="E88" s="203">
        <f>SUM(E81:E87)</f>
        <v>0.78125</v>
      </c>
      <c r="F88" s="203">
        <f>SUM(F81:F87)</f>
        <v>1.2604166666666665</v>
      </c>
      <c r="G88" s="215">
        <f>IF(F88-E88&gt;0.677083333333333,0.677083333333333,F88-E88)</f>
        <v>0.47916666666666652</v>
      </c>
      <c r="H88" s="216">
        <f>($H$2*G88)*24</f>
        <v>166.72699999999998</v>
      </c>
      <c r="I88" s="217">
        <f>IF(F88-E88&gt;1.01041666666667,0.333333333333333,F88-E88-G88)</f>
        <v>0</v>
      </c>
      <c r="J88" s="216">
        <f>($I$2*I88)*24</f>
        <v>0</v>
      </c>
      <c r="K88" s="217">
        <f>F88-G88-I88-E88</f>
        <v>0</v>
      </c>
      <c r="L88" s="216">
        <f>($J$2*K88)*24</f>
        <v>0</v>
      </c>
      <c r="M88" s="217">
        <f>G88+I88+K88</f>
        <v>0.47916666666666652</v>
      </c>
      <c r="N88" s="218">
        <f>H88+J88+L88</f>
        <v>166.72699999999998</v>
      </c>
      <c r="O88" s="201"/>
    </row>
    <row r="89" spans="1:15" ht="24.75" customHeight="1">
      <c r="A89" s="78">
        <f>A81+1</f>
        <v>11</v>
      </c>
      <c r="B89" s="74">
        <f>B87+1</f>
        <v>40981</v>
      </c>
      <c r="C89" s="93"/>
      <c r="D89" s="93"/>
      <c r="E89" s="192"/>
      <c r="F89" s="86"/>
      <c r="G89" s="226"/>
      <c r="H89" s="226"/>
      <c r="I89" s="103"/>
      <c r="J89" s="103"/>
      <c r="K89" s="103"/>
      <c r="L89" s="103"/>
      <c r="M89" s="103"/>
      <c r="N89" s="103"/>
      <c r="O89" s="236"/>
    </row>
    <row r="90" spans="1:15">
      <c r="B90" s="74">
        <f t="shared" si="9"/>
        <v>40982</v>
      </c>
      <c r="C90" s="86">
        <v>0.40833333333333338</v>
      </c>
      <c r="D90" s="86">
        <v>0.7895833333333333</v>
      </c>
      <c r="E90" s="192">
        <v>0.26041666666666669</v>
      </c>
      <c r="F90" s="86">
        <f>D90-C90</f>
        <v>0.38124999999999992</v>
      </c>
      <c r="G90" s="103"/>
      <c r="H90" s="103"/>
      <c r="I90" s="103"/>
      <c r="J90" s="103"/>
      <c r="K90" s="103"/>
      <c r="L90" s="103"/>
      <c r="M90" s="103"/>
      <c r="N90" s="103"/>
    </row>
    <row r="91" spans="1:15">
      <c r="B91" s="74">
        <f t="shared" si="9"/>
        <v>40983</v>
      </c>
      <c r="C91" s="86">
        <v>0.41805555555555557</v>
      </c>
      <c r="D91" s="86">
        <v>0.8520833333333333</v>
      </c>
      <c r="E91" s="192">
        <v>0.26041666666666669</v>
      </c>
      <c r="F91" s="86">
        <f t="shared" ref="F91:F92" si="12">D91-C91</f>
        <v>0.43402777777777773</v>
      </c>
      <c r="G91" s="103"/>
      <c r="H91" s="103"/>
      <c r="I91" s="103"/>
      <c r="J91" s="103"/>
      <c r="K91" s="103"/>
      <c r="L91" s="103"/>
      <c r="M91" s="103"/>
      <c r="N91" s="103"/>
    </row>
    <row r="92" spans="1:15">
      <c r="B92" s="74">
        <f t="shared" si="9"/>
        <v>40984</v>
      </c>
      <c r="C92" s="86">
        <v>0.42708333333333331</v>
      </c>
      <c r="D92" s="86">
        <v>0.79305555555555562</v>
      </c>
      <c r="E92" s="192">
        <v>0.26041666666666669</v>
      </c>
      <c r="F92" s="86">
        <f t="shared" si="12"/>
        <v>0.36597222222222231</v>
      </c>
      <c r="G92" s="103"/>
      <c r="H92" s="103"/>
      <c r="I92" s="103"/>
      <c r="J92" s="103"/>
      <c r="K92" s="103"/>
      <c r="L92" s="103"/>
      <c r="M92" s="103"/>
      <c r="N92" s="103"/>
    </row>
    <row r="93" spans="1:15">
      <c r="B93" s="74">
        <f t="shared" si="9"/>
        <v>40985</v>
      </c>
      <c r="C93" s="86">
        <v>0.37986111111111115</v>
      </c>
      <c r="D93" s="86">
        <v>0.38194444444444442</v>
      </c>
      <c r="E93" s="193"/>
      <c r="F93" s="86">
        <v>0.26041666666666669</v>
      </c>
      <c r="G93" s="103"/>
      <c r="H93" s="103"/>
      <c r="I93" s="103"/>
      <c r="J93" s="103"/>
      <c r="K93" s="103"/>
      <c r="L93" s="118"/>
      <c r="M93" s="118"/>
      <c r="N93" s="118"/>
    </row>
    <row r="94" spans="1:15">
      <c r="B94" s="74">
        <f t="shared" si="9"/>
        <v>40986</v>
      </c>
      <c r="C94" s="93"/>
      <c r="D94" s="93"/>
      <c r="E94" s="192"/>
      <c r="F94" s="86"/>
      <c r="G94" s="118"/>
      <c r="H94" s="118"/>
      <c r="I94" s="118"/>
      <c r="J94" s="118"/>
      <c r="K94" s="118"/>
      <c r="L94" s="103"/>
      <c r="M94" s="103"/>
      <c r="N94" s="103"/>
    </row>
    <row r="95" spans="1:15">
      <c r="B95" s="74">
        <f t="shared" si="9"/>
        <v>40987</v>
      </c>
      <c r="C95" s="93"/>
      <c r="D95" s="93"/>
      <c r="E95" s="192"/>
      <c r="F95" s="86"/>
      <c r="G95" s="206"/>
      <c r="H95" s="206"/>
      <c r="I95" s="206"/>
      <c r="J95" s="206"/>
      <c r="K95" s="206"/>
      <c r="L95" s="103"/>
      <c r="M95" s="103"/>
      <c r="N95" s="103"/>
    </row>
    <row r="96" spans="1:15">
      <c r="B96" s="160" t="str">
        <f>"TOTAL SEMAINE "&amp;A89</f>
        <v>TOTAL SEMAINE 11</v>
      </c>
      <c r="C96" s="207"/>
      <c r="D96" s="119"/>
      <c r="E96" s="203">
        <f>SUM(E89:E95)</f>
        <v>0.78125</v>
      </c>
      <c r="F96" s="203">
        <f>SUM(F89:F95)</f>
        <v>1.4416666666666667</v>
      </c>
      <c r="G96" s="215">
        <f>IF(F96-E96&gt;0.677083333333333,0.677083333333333,F96-E96)</f>
        <v>0.66041666666666665</v>
      </c>
      <c r="H96" s="216">
        <f>($H$2*G96)*24</f>
        <v>229.79330000000002</v>
      </c>
      <c r="I96" s="217">
        <f>IF(F96-E96&gt;1.01041666666667,0.333333333333333,F96-E96-G96)</f>
        <v>0</v>
      </c>
      <c r="J96" s="216">
        <f>($I$2*I96)*24</f>
        <v>0</v>
      </c>
      <c r="K96" s="217">
        <f>F96-G96-I96-E96</f>
        <v>0</v>
      </c>
      <c r="L96" s="216">
        <f>($J$2*K96)*24</f>
        <v>0</v>
      </c>
      <c r="M96" s="217">
        <f>G96+I96+K96</f>
        <v>0.66041666666666665</v>
      </c>
      <c r="N96" s="218">
        <f>H96+J96+L96</f>
        <v>229.79330000000002</v>
      </c>
      <c r="O96" s="201"/>
    </row>
    <row r="97" spans="1:15">
      <c r="A97" s="78">
        <f>A89+1</f>
        <v>12</v>
      </c>
      <c r="B97" s="74">
        <f>B95+1</f>
        <v>40988</v>
      </c>
      <c r="C97" s="86">
        <v>0.80208333333333337</v>
      </c>
      <c r="D97" s="110">
        <v>0.97569444444444453</v>
      </c>
      <c r="E97" s="192"/>
      <c r="F97" s="86">
        <v>0.26041666666666669</v>
      </c>
      <c r="G97" s="226"/>
      <c r="H97" s="226"/>
      <c r="I97" s="103"/>
      <c r="J97" s="103"/>
      <c r="K97" s="103"/>
      <c r="L97" s="103"/>
      <c r="M97" s="103"/>
      <c r="N97" s="103"/>
    </row>
    <row r="98" spans="1:15">
      <c r="B98" s="74">
        <f t="shared" si="9"/>
        <v>40989</v>
      </c>
      <c r="C98" s="86">
        <v>0.3888888888888889</v>
      </c>
      <c r="D98" s="86">
        <v>0.79166666666666663</v>
      </c>
      <c r="E98" s="192">
        <v>0.26041666666666669</v>
      </c>
      <c r="F98" s="86">
        <f>D98-C98</f>
        <v>0.40277777777777773</v>
      </c>
      <c r="G98" s="103"/>
      <c r="H98" s="103"/>
      <c r="I98" s="103"/>
      <c r="J98" s="103"/>
      <c r="K98" s="103"/>
      <c r="L98" s="103"/>
      <c r="M98" s="103"/>
      <c r="N98" s="103"/>
    </row>
    <row r="99" spans="1:15">
      <c r="B99" s="74">
        <f t="shared" si="9"/>
        <v>40990</v>
      </c>
      <c r="C99" s="86">
        <v>0.41875000000000001</v>
      </c>
      <c r="D99" s="86">
        <v>0.8305555555555556</v>
      </c>
      <c r="E99" s="192">
        <v>0.26041666666666669</v>
      </c>
      <c r="F99" s="86">
        <f t="shared" ref="F99:F100" si="13">D99-C99</f>
        <v>0.41180555555555559</v>
      </c>
      <c r="G99" s="103"/>
      <c r="H99" s="103"/>
      <c r="I99" s="103"/>
      <c r="J99" s="103"/>
      <c r="K99" s="103"/>
      <c r="L99" s="103"/>
      <c r="M99" s="103"/>
      <c r="N99" s="103"/>
    </row>
    <row r="100" spans="1:15">
      <c r="B100" s="74">
        <f t="shared" si="9"/>
        <v>40991</v>
      </c>
      <c r="C100" s="86">
        <v>0.43888888888888888</v>
      </c>
      <c r="D100" s="86">
        <v>0.79166666666666663</v>
      </c>
      <c r="E100" s="192">
        <v>0.26041666666666669</v>
      </c>
      <c r="F100" s="86">
        <f t="shared" si="13"/>
        <v>0.35277777777777775</v>
      </c>
      <c r="G100" s="103"/>
      <c r="H100" s="103"/>
      <c r="I100" s="103"/>
      <c r="J100" s="103"/>
      <c r="K100" s="103"/>
      <c r="L100" s="103"/>
      <c r="M100" s="103"/>
      <c r="N100" s="103"/>
    </row>
    <row r="101" spans="1:15">
      <c r="B101" s="74">
        <f t="shared" si="9"/>
        <v>40992</v>
      </c>
      <c r="C101" s="93"/>
      <c r="D101" s="93"/>
      <c r="E101" s="193"/>
      <c r="F101" s="86"/>
      <c r="G101" s="103"/>
      <c r="H101" s="103"/>
      <c r="I101" s="103"/>
      <c r="J101" s="103"/>
      <c r="K101" s="103"/>
      <c r="L101" s="118"/>
      <c r="M101" s="118"/>
      <c r="N101" s="118"/>
    </row>
    <row r="102" spans="1:15">
      <c r="B102" s="74">
        <f t="shared" si="9"/>
        <v>40993</v>
      </c>
      <c r="C102" s="93"/>
      <c r="D102" s="93"/>
      <c r="E102" s="192"/>
      <c r="F102" s="86"/>
      <c r="G102" s="118"/>
      <c r="H102" s="118"/>
      <c r="I102" s="118"/>
      <c r="J102" s="118"/>
      <c r="K102" s="118"/>
      <c r="L102" s="103"/>
      <c r="M102" s="103"/>
      <c r="N102" s="103"/>
    </row>
    <row r="103" spans="1:15">
      <c r="B103" s="74">
        <f t="shared" si="9"/>
        <v>40994</v>
      </c>
      <c r="C103" s="93"/>
      <c r="D103" s="93"/>
      <c r="E103" s="192"/>
      <c r="F103" s="86"/>
      <c r="G103" s="206"/>
      <c r="H103" s="206"/>
      <c r="I103" s="206"/>
      <c r="J103" s="206"/>
      <c r="K103" s="206"/>
      <c r="L103" s="103"/>
      <c r="M103" s="103"/>
      <c r="N103" s="103"/>
    </row>
    <row r="104" spans="1:15">
      <c r="B104" s="160" t="str">
        <f>"TOTAL SEMAINE "&amp;A97</f>
        <v>TOTAL SEMAINE 12</v>
      </c>
      <c r="C104" s="207"/>
      <c r="D104" s="119"/>
      <c r="E104" s="203">
        <f>SUM(E97:E103)</f>
        <v>0.78125</v>
      </c>
      <c r="F104" s="203">
        <f>SUM(F97:F103)</f>
        <v>1.4277777777777776</v>
      </c>
      <c r="G104" s="215">
        <f>IF(F104-E104&gt;0.677083333333333,0.677083333333333,F104-E104)</f>
        <v>0.64652777777777759</v>
      </c>
      <c r="H104" s="216">
        <f>($H$2*G104)*24</f>
        <v>224.96063333333331</v>
      </c>
      <c r="I104" s="217">
        <f>IF(F104-E104&gt;1.01041666666667,0.333333333333333,F104-E104-G104)</f>
        <v>0</v>
      </c>
      <c r="J104" s="216">
        <f>($I$2*I104)*24</f>
        <v>0</v>
      </c>
      <c r="K104" s="217">
        <f>F104-G104-I104-E104</f>
        <v>0</v>
      </c>
      <c r="L104" s="216">
        <f>($J$2*K104)*24</f>
        <v>0</v>
      </c>
      <c r="M104" s="217">
        <f>G104+I104+K104</f>
        <v>0.64652777777777759</v>
      </c>
      <c r="N104" s="218">
        <f>H104+J104+L104</f>
        <v>224.96063333333331</v>
      </c>
      <c r="O104" s="201"/>
    </row>
    <row r="105" spans="1:15">
      <c r="A105" s="78">
        <f>A97+1</f>
        <v>13</v>
      </c>
      <c r="B105" s="74">
        <f>B103+1</f>
        <v>40995</v>
      </c>
      <c r="C105" s="93"/>
      <c r="D105" s="93"/>
      <c r="E105" s="192"/>
      <c r="F105" s="86"/>
      <c r="G105" s="226"/>
      <c r="H105" s="226"/>
      <c r="I105" s="103"/>
      <c r="J105" s="103"/>
      <c r="K105" s="103"/>
      <c r="L105" s="103"/>
      <c r="M105" s="103"/>
      <c r="N105" s="103"/>
    </row>
    <row r="106" spans="1:15">
      <c r="B106" s="74">
        <f t="shared" si="9"/>
        <v>40996</v>
      </c>
      <c r="C106" s="86">
        <v>0.41666666666666669</v>
      </c>
      <c r="D106" s="86">
        <v>0.79166666666666663</v>
      </c>
      <c r="E106" s="192">
        <v>0.26041666666666669</v>
      </c>
      <c r="F106" s="86">
        <f>D106-C106</f>
        <v>0.37499999999999994</v>
      </c>
      <c r="G106" s="103"/>
      <c r="H106" s="103"/>
      <c r="I106" s="103"/>
      <c r="J106" s="103"/>
      <c r="K106" s="103"/>
      <c r="L106" s="103"/>
      <c r="M106" s="103"/>
      <c r="N106" s="103"/>
    </row>
    <row r="107" spans="1:15">
      <c r="B107" s="74">
        <f t="shared" si="9"/>
        <v>40997</v>
      </c>
      <c r="C107" s="86">
        <v>0.41666666666666669</v>
      </c>
      <c r="D107" s="86">
        <v>0.79166666666666663</v>
      </c>
      <c r="E107" s="192">
        <v>0.26041666666666669</v>
      </c>
      <c r="F107" s="86">
        <f t="shared" ref="F107:F109" si="14">D107-C107</f>
        <v>0.37499999999999994</v>
      </c>
      <c r="G107" s="103"/>
      <c r="H107" s="103"/>
      <c r="I107" s="103"/>
      <c r="J107" s="103"/>
      <c r="K107" s="103"/>
      <c r="L107" s="103"/>
      <c r="M107" s="103"/>
      <c r="N107" s="103"/>
    </row>
    <row r="108" spans="1:15">
      <c r="B108" s="74">
        <f t="shared" si="9"/>
        <v>40998</v>
      </c>
      <c r="C108" s="86">
        <v>0.41805555555555557</v>
      </c>
      <c r="D108" s="86">
        <v>0.78749999999999998</v>
      </c>
      <c r="E108" s="192">
        <v>0.26041666666666669</v>
      </c>
      <c r="F108" s="86">
        <f t="shared" si="14"/>
        <v>0.36944444444444441</v>
      </c>
      <c r="G108" s="103"/>
      <c r="H108" s="103"/>
      <c r="I108" s="103"/>
      <c r="J108" s="103"/>
      <c r="K108" s="103"/>
      <c r="L108" s="103"/>
      <c r="M108" s="103"/>
      <c r="N108" s="103"/>
    </row>
    <row r="109" spans="1:15">
      <c r="B109" s="74">
        <f t="shared" si="9"/>
        <v>40999</v>
      </c>
      <c r="C109" s="86">
        <v>0.44791666666666669</v>
      </c>
      <c r="D109" s="86">
        <v>0.79583333333333339</v>
      </c>
      <c r="E109" s="193"/>
      <c r="F109" s="86">
        <f t="shared" si="14"/>
        <v>0.34791666666666671</v>
      </c>
      <c r="G109" s="103"/>
      <c r="H109" s="103"/>
      <c r="I109" s="103"/>
      <c r="J109" s="103"/>
      <c r="K109" s="103"/>
      <c r="L109" s="118"/>
      <c r="M109" s="118"/>
      <c r="N109" s="118"/>
    </row>
    <row r="110" spans="1:15">
      <c r="B110" s="74">
        <f t="shared" si="9"/>
        <v>41000</v>
      </c>
      <c r="C110" s="93"/>
      <c r="D110" s="93"/>
      <c r="E110" s="192"/>
      <c r="F110" s="86"/>
      <c r="G110" s="118"/>
      <c r="H110" s="118"/>
      <c r="I110" s="118"/>
      <c r="J110" s="118"/>
      <c r="K110" s="118"/>
      <c r="L110" s="103"/>
      <c r="M110" s="103"/>
      <c r="N110" s="103"/>
    </row>
    <row r="111" spans="1:15">
      <c r="B111" s="74">
        <f t="shared" si="9"/>
        <v>41001</v>
      </c>
      <c r="C111" s="113"/>
      <c r="D111" s="113"/>
      <c r="E111" s="94"/>
      <c r="F111" s="92"/>
      <c r="G111" s="206"/>
      <c r="H111" s="206"/>
      <c r="I111" s="206"/>
      <c r="J111" s="206"/>
      <c r="K111" s="206"/>
      <c r="L111" s="103"/>
      <c r="M111" s="103"/>
      <c r="N111" s="103"/>
    </row>
    <row r="112" spans="1:15">
      <c r="B112" s="160" t="str">
        <f>"TOTAL SEMAINE "&amp;A105</f>
        <v>TOTAL SEMAINE 13</v>
      </c>
      <c r="C112" s="207"/>
      <c r="D112" s="119"/>
      <c r="E112" s="203">
        <f>SUM(E105:E111)</f>
        <v>0.78125</v>
      </c>
      <c r="F112" s="203">
        <f>SUM(F105:F111)</f>
        <v>1.4673611111111109</v>
      </c>
      <c r="G112" s="215">
        <f>IF(F112-E112&gt;0.677083333333333,0.677083333333333,F112-E112)</f>
        <v>0.67708333333333304</v>
      </c>
      <c r="H112" s="216">
        <f>($H$2*G112)*24</f>
        <v>235.59249999999992</v>
      </c>
      <c r="I112" s="217">
        <f>IF(F112-E112&gt;1.01041666666667,0.333333333333333,F112-E112-G112)</f>
        <v>9.0277777777778567E-3</v>
      </c>
      <c r="J112" s="216">
        <f>($I$2*I112)*24</f>
        <v>3.5695833333333651</v>
      </c>
      <c r="K112" s="217">
        <f>F112-G112-I112-E112</f>
        <v>0</v>
      </c>
      <c r="L112" s="216">
        <f>($J$2*K112)*24</f>
        <v>0</v>
      </c>
      <c r="M112" s="217">
        <f>G112+I112+K112</f>
        <v>0.68611111111111089</v>
      </c>
      <c r="N112" s="218">
        <f>H112+J112+L112</f>
        <v>239.16208333333327</v>
      </c>
      <c r="O112" s="201"/>
    </row>
    <row r="113" spans="1:15">
      <c r="A113" s="78">
        <f>A105+1</f>
        <v>14</v>
      </c>
      <c r="B113" s="74">
        <f>B111+1</f>
        <v>41002</v>
      </c>
      <c r="C113" s="94">
        <v>0.4604166666666667</v>
      </c>
      <c r="D113" s="94">
        <v>0.81874999999999998</v>
      </c>
      <c r="E113" s="94"/>
      <c r="F113" s="86">
        <f>D113-C113</f>
        <v>0.35833333333333328</v>
      </c>
      <c r="G113" s="226"/>
      <c r="H113" s="226"/>
      <c r="I113" s="103"/>
      <c r="J113" s="103"/>
      <c r="K113" s="103"/>
      <c r="L113" s="103"/>
      <c r="M113" s="103"/>
      <c r="N113" s="103"/>
    </row>
    <row r="114" spans="1:15">
      <c r="B114" s="74">
        <f t="shared" si="9"/>
        <v>41003</v>
      </c>
      <c r="C114" s="86">
        <v>0.43888888888888888</v>
      </c>
      <c r="D114" s="86">
        <v>0.7895833333333333</v>
      </c>
      <c r="E114" s="192">
        <v>0.26041666666666669</v>
      </c>
      <c r="F114" s="86">
        <f>D114-C114</f>
        <v>0.35069444444444442</v>
      </c>
      <c r="G114" s="103"/>
      <c r="H114" s="103"/>
      <c r="I114" s="103"/>
      <c r="J114" s="103"/>
      <c r="K114" s="103"/>
      <c r="L114" s="103"/>
      <c r="M114" s="103"/>
      <c r="N114" s="103"/>
    </row>
    <row r="115" spans="1:15">
      <c r="B115" s="74">
        <f t="shared" si="9"/>
        <v>41004</v>
      </c>
      <c r="C115" s="86">
        <v>0.41666666666666669</v>
      </c>
      <c r="D115" s="86">
        <v>0.79236111111111107</v>
      </c>
      <c r="E115" s="192">
        <v>0.26041666666666669</v>
      </c>
      <c r="F115" s="86">
        <f t="shared" ref="F115:F116" si="15">D115-C115</f>
        <v>0.37569444444444439</v>
      </c>
      <c r="G115" s="103"/>
      <c r="H115" s="103"/>
      <c r="I115" s="103"/>
      <c r="J115" s="103"/>
      <c r="K115" s="103"/>
      <c r="L115" s="103"/>
      <c r="M115" s="103"/>
      <c r="N115" s="103"/>
    </row>
    <row r="116" spans="1:15">
      <c r="B116" s="74">
        <f t="shared" si="9"/>
        <v>41005</v>
      </c>
      <c r="C116" s="86">
        <v>0.41597222222222219</v>
      </c>
      <c r="D116" s="86">
        <v>0.78125</v>
      </c>
      <c r="E116" s="192">
        <v>0.26041666666666669</v>
      </c>
      <c r="F116" s="86">
        <f t="shared" si="15"/>
        <v>0.36527777777777781</v>
      </c>
      <c r="G116" s="103"/>
      <c r="H116" s="103"/>
      <c r="I116" s="103"/>
      <c r="J116" s="103"/>
      <c r="K116" s="103"/>
      <c r="L116" s="103"/>
      <c r="M116" s="103"/>
      <c r="N116" s="103"/>
    </row>
    <row r="117" spans="1:15">
      <c r="B117" s="74">
        <f t="shared" si="9"/>
        <v>41006</v>
      </c>
      <c r="C117" s="86">
        <v>0.625</v>
      </c>
      <c r="D117" s="86">
        <v>0.69791666666666663</v>
      </c>
      <c r="E117" s="193"/>
      <c r="F117" s="86">
        <v>0.26041666666666669</v>
      </c>
      <c r="G117" s="103"/>
      <c r="H117" s="103"/>
      <c r="I117" s="103"/>
      <c r="J117" s="103"/>
      <c r="K117" s="103"/>
      <c r="L117" s="118"/>
      <c r="M117" s="118"/>
      <c r="N117" s="118"/>
    </row>
    <row r="118" spans="1:15">
      <c r="B118" s="74">
        <f t="shared" si="9"/>
        <v>41007</v>
      </c>
      <c r="C118" s="93"/>
      <c r="D118" s="93"/>
      <c r="E118" s="192"/>
      <c r="F118" s="86"/>
      <c r="G118" s="118"/>
      <c r="H118" s="118"/>
      <c r="I118" s="118"/>
      <c r="J118" s="118"/>
      <c r="K118" s="118"/>
      <c r="L118" s="103"/>
      <c r="M118" s="103"/>
      <c r="N118" s="103"/>
    </row>
    <row r="119" spans="1:15">
      <c r="B119" s="74">
        <f t="shared" si="9"/>
        <v>41008</v>
      </c>
      <c r="C119" s="93"/>
      <c r="D119" s="93"/>
      <c r="E119" s="192"/>
      <c r="F119" s="86"/>
      <c r="G119" s="206"/>
      <c r="H119" s="206"/>
      <c r="I119" s="206"/>
      <c r="J119" s="206"/>
      <c r="K119" s="206"/>
      <c r="L119" s="103"/>
      <c r="M119" s="103"/>
      <c r="N119" s="103"/>
    </row>
    <row r="120" spans="1:15">
      <c r="B120" s="160" t="str">
        <f>"TOTAL SEMAINE "&amp;A113</f>
        <v>TOTAL SEMAINE 14</v>
      </c>
      <c r="C120" s="207"/>
      <c r="D120" s="119"/>
      <c r="E120" s="203">
        <f>SUM(E113:E119)</f>
        <v>0.78125</v>
      </c>
      <c r="F120" s="203">
        <f>SUM(F113:F119)</f>
        <v>1.7104166666666667</v>
      </c>
      <c r="G120" s="215">
        <f>IF(F120-E120&gt;0.677083333333333,0.677083333333333,F120-E120)</f>
        <v>0.67708333333333304</v>
      </c>
      <c r="H120" s="216">
        <f>($H$2*G120)*24</f>
        <v>235.59249999999992</v>
      </c>
      <c r="I120" s="217">
        <f>IF(F120-E120&gt;1.01041666666667,0.333333333333333,F120-E120-G120)</f>
        <v>0.25208333333333366</v>
      </c>
      <c r="J120" s="216">
        <f>($I$2*I120)*24</f>
        <v>99.673750000000126</v>
      </c>
      <c r="K120" s="217">
        <f>F120-G120-I120-E120</f>
        <v>0</v>
      </c>
      <c r="L120" s="216">
        <f>($J$2*K120)*24</f>
        <v>0</v>
      </c>
      <c r="M120" s="217">
        <f>G120+I120+K120</f>
        <v>0.9291666666666667</v>
      </c>
      <c r="N120" s="218">
        <f>H120+J120+L120</f>
        <v>335.26625000000001</v>
      </c>
      <c r="O120" s="201"/>
    </row>
    <row r="121" spans="1:15">
      <c r="A121" s="78">
        <f>A113+1</f>
        <v>15</v>
      </c>
      <c r="B121" s="74">
        <f>B119+1</f>
        <v>41009</v>
      </c>
      <c r="C121" s="93"/>
      <c r="D121" s="93"/>
      <c r="E121" s="192"/>
      <c r="F121" s="86"/>
      <c r="G121" s="226"/>
      <c r="H121" s="226"/>
      <c r="I121" s="103"/>
      <c r="J121" s="103"/>
      <c r="K121" s="103"/>
      <c r="L121" s="103"/>
      <c r="M121" s="103"/>
      <c r="N121" s="103"/>
    </row>
    <row r="122" spans="1:15">
      <c r="B122" s="74">
        <f t="shared" si="9"/>
        <v>41010</v>
      </c>
      <c r="C122" s="86">
        <v>0.41736111111111113</v>
      </c>
      <c r="D122" s="86">
        <v>0.78125</v>
      </c>
      <c r="E122" s="192">
        <v>0.26041666666666669</v>
      </c>
      <c r="F122" s="86">
        <f>D122-C122</f>
        <v>0.36388888888888887</v>
      </c>
      <c r="G122" s="103"/>
      <c r="H122" s="103"/>
      <c r="I122" s="103"/>
      <c r="J122" s="103"/>
      <c r="K122" s="103"/>
      <c r="L122" s="103"/>
      <c r="M122" s="103"/>
      <c r="N122" s="103"/>
    </row>
    <row r="123" spans="1:15">
      <c r="B123" s="74">
        <f t="shared" si="9"/>
        <v>41011</v>
      </c>
      <c r="C123" s="86">
        <v>0.39930555555555558</v>
      </c>
      <c r="D123" s="86">
        <v>0.79305555555555562</v>
      </c>
      <c r="E123" s="192">
        <v>0.26041666666666669</v>
      </c>
      <c r="F123" s="86">
        <f t="shared" ref="F123:F124" si="16">D123-C123</f>
        <v>0.39375000000000004</v>
      </c>
      <c r="G123" s="103"/>
      <c r="H123" s="103"/>
      <c r="I123" s="103"/>
      <c r="J123" s="103"/>
      <c r="K123" s="103"/>
      <c r="L123" s="103"/>
      <c r="M123" s="103"/>
      <c r="N123" s="103"/>
    </row>
    <row r="124" spans="1:15">
      <c r="B124" s="74">
        <f t="shared" si="9"/>
        <v>41012</v>
      </c>
      <c r="C124" s="86">
        <v>0.39652777777777781</v>
      </c>
      <c r="D124" s="86">
        <v>0.7729166666666667</v>
      </c>
      <c r="E124" s="192">
        <v>0.26041666666666669</v>
      </c>
      <c r="F124" s="86">
        <f t="shared" si="16"/>
        <v>0.37638888888888888</v>
      </c>
      <c r="G124" s="103"/>
      <c r="H124" s="103"/>
      <c r="I124" s="103"/>
      <c r="J124" s="103"/>
      <c r="K124" s="103"/>
      <c r="L124" s="103"/>
      <c r="M124" s="103"/>
      <c r="N124" s="103"/>
    </row>
    <row r="125" spans="1:15">
      <c r="B125" s="74">
        <f t="shared" si="9"/>
        <v>41013</v>
      </c>
      <c r="C125" s="93"/>
      <c r="D125" s="93"/>
      <c r="E125" s="193"/>
      <c r="F125" s="86"/>
      <c r="G125" s="103"/>
      <c r="H125" s="103"/>
      <c r="I125" s="103"/>
      <c r="J125" s="103"/>
      <c r="K125" s="103"/>
      <c r="L125" s="118"/>
      <c r="M125" s="118"/>
      <c r="N125" s="118"/>
    </row>
    <row r="126" spans="1:15">
      <c r="B126" s="74">
        <f t="shared" si="9"/>
        <v>41014</v>
      </c>
      <c r="C126" s="93"/>
      <c r="D126" s="93"/>
      <c r="E126" s="192"/>
      <c r="F126" s="86"/>
      <c r="G126" s="118"/>
      <c r="H126" s="118"/>
      <c r="I126" s="118"/>
      <c r="J126" s="118"/>
      <c r="K126" s="118"/>
      <c r="L126" s="103"/>
      <c r="M126" s="103"/>
      <c r="N126" s="103"/>
    </row>
    <row r="127" spans="1:15">
      <c r="B127" s="74">
        <f t="shared" si="9"/>
        <v>41015</v>
      </c>
      <c r="C127" s="93"/>
      <c r="D127" s="93"/>
      <c r="E127" s="192"/>
      <c r="F127" s="86"/>
      <c r="G127" s="206"/>
      <c r="H127" s="206"/>
      <c r="I127" s="206"/>
      <c r="J127" s="206"/>
      <c r="K127" s="206"/>
      <c r="L127" s="103"/>
      <c r="M127" s="103"/>
      <c r="N127" s="103"/>
    </row>
    <row r="128" spans="1:15">
      <c r="B128" s="160" t="str">
        <f>"TOTAL SEMAINE "&amp;A121</f>
        <v>TOTAL SEMAINE 15</v>
      </c>
      <c r="C128" s="207"/>
      <c r="D128" s="119"/>
      <c r="E128" s="203">
        <f>SUM(E121:E127)</f>
        <v>0.78125</v>
      </c>
      <c r="F128" s="203">
        <f>SUM(F121:F127)</f>
        <v>1.1340277777777779</v>
      </c>
      <c r="G128" s="215">
        <f>IF(F128-E128&gt;0.677083333333333,0.677083333333333,F128-E128)</f>
        <v>0.35277777777777786</v>
      </c>
      <c r="H128" s="216">
        <f>($H$2*G128)*24</f>
        <v>122.74973333333337</v>
      </c>
      <c r="I128" s="217">
        <f>IF(F128-E128&gt;1.01041666666667,0.333333333333333,F128-E128-G128)</f>
        <v>0</v>
      </c>
      <c r="J128" s="216">
        <f>($I$2*I128)*24</f>
        <v>0</v>
      </c>
      <c r="K128" s="217">
        <f>F128-G128-I128-E128</f>
        <v>0</v>
      </c>
      <c r="L128" s="216">
        <f>($J$2*K128)*24</f>
        <v>0</v>
      </c>
      <c r="M128" s="217">
        <f>G128+I128+K128</f>
        <v>0.35277777777777786</v>
      </c>
      <c r="N128" s="218">
        <f>H128+J128+L128</f>
        <v>122.74973333333337</v>
      </c>
      <c r="O128" s="201"/>
    </row>
    <row r="129" spans="1:15">
      <c r="A129" s="78">
        <f>A121+1</f>
        <v>16</v>
      </c>
      <c r="B129" s="74">
        <f>B127+1</f>
        <v>41016</v>
      </c>
      <c r="C129" s="93"/>
      <c r="D129" s="93"/>
      <c r="E129" s="192"/>
      <c r="F129" s="86"/>
      <c r="G129" s="226"/>
      <c r="H129" s="226"/>
      <c r="I129" s="103"/>
      <c r="J129" s="103"/>
      <c r="K129" s="103"/>
      <c r="L129" s="103"/>
      <c r="M129" s="103"/>
      <c r="N129" s="103"/>
    </row>
    <row r="130" spans="1:15">
      <c r="B130" s="74">
        <f t="shared" si="9"/>
        <v>41017</v>
      </c>
      <c r="C130" s="86">
        <v>0.41666666666666669</v>
      </c>
      <c r="D130" s="86">
        <v>0.68819444444444444</v>
      </c>
      <c r="E130" s="192">
        <v>0.26041666666666669</v>
      </c>
      <c r="F130" s="86">
        <f>D130-C130</f>
        <v>0.27152777777777776</v>
      </c>
      <c r="G130" s="103"/>
      <c r="H130" s="103"/>
      <c r="I130" s="103"/>
      <c r="J130" s="103"/>
      <c r="K130" s="103"/>
      <c r="L130" s="103"/>
      <c r="M130" s="103"/>
      <c r="N130" s="103"/>
    </row>
    <row r="131" spans="1:15">
      <c r="B131" s="74">
        <f t="shared" si="9"/>
        <v>41018</v>
      </c>
      <c r="C131" s="186" t="s">
        <v>42</v>
      </c>
      <c r="D131" s="187"/>
      <c r="E131" s="187"/>
      <c r="F131" s="86"/>
      <c r="G131" s="103"/>
      <c r="H131" s="103"/>
      <c r="I131" s="103"/>
      <c r="J131" s="103"/>
      <c r="K131" s="103"/>
      <c r="L131" s="103"/>
      <c r="M131" s="103"/>
      <c r="N131" s="103"/>
    </row>
    <row r="132" spans="1:15">
      <c r="B132" s="74">
        <f t="shared" si="9"/>
        <v>41019</v>
      </c>
      <c r="C132" s="188"/>
      <c r="D132" s="189"/>
      <c r="E132" s="189"/>
      <c r="F132" s="86"/>
      <c r="G132" s="103"/>
      <c r="H132" s="103"/>
      <c r="I132" s="103"/>
      <c r="J132" s="103"/>
      <c r="K132" s="103"/>
      <c r="L132" s="103"/>
      <c r="M132" s="103"/>
      <c r="N132" s="103"/>
    </row>
    <row r="133" spans="1:15">
      <c r="B133" s="74">
        <f t="shared" si="9"/>
        <v>41020</v>
      </c>
      <c r="C133" s="188"/>
      <c r="D133" s="189"/>
      <c r="E133" s="189"/>
      <c r="F133" s="86"/>
      <c r="G133" s="103"/>
      <c r="H133" s="103"/>
      <c r="I133" s="103"/>
      <c r="J133" s="103"/>
      <c r="K133" s="103"/>
      <c r="L133" s="103"/>
      <c r="M133" s="103"/>
      <c r="N133" s="103"/>
    </row>
    <row r="134" spans="1:15">
      <c r="B134" s="74">
        <f t="shared" ref="B134:B151" si="17">B133+1</f>
        <v>41021</v>
      </c>
      <c r="C134" s="188"/>
      <c r="D134" s="189"/>
      <c r="E134" s="189"/>
      <c r="F134" s="86"/>
      <c r="G134" s="118"/>
      <c r="H134" s="118"/>
      <c r="I134" s="118"/>
      <c r="J134" s="118"/>
      <c r="K134" s="118"/>
      <c r="L134" s="118"/>
      <c r="M134" s="118"/>
      <c r="N134" s="118"/>
    </row>
    <row r="135" spans="1:15">
      <c r="B135" s="74">
        <f t="shared" si="17"/>
        <v>41022</v>
      </c>
      <c r="C135" s="190"/>
      <c r="D135" s="191"/>
      <c r="E135" s="191"/>
      <c r="F135" s="86"/>
      <c r="G135" s="206"/>
      <c r="H135" s="206"/>
      <c r="I135" s="206"/>
      <c r="J135" s="206"/>
      <c r="K135" s="206"/>
      <c r="L135" s="103"/>
      <c r="M135" s="103"/>
      <c r="N135" s="103"/>
    </row>
    <row r="136" spans="1:15">
      <c r="B136" s="160" t="str">
        <f>"TOTAL SEMAINE "&amp;A129</f>
        <v>TOTAL SEMAINE 16</v>
      </c>
      <c r="C136" s="207"/>
      <c r="D136" s="119"/>
      <c r="E136" s="203">
        <f>SUM(E129:E135)</f>
        <v>0.26041666666666669</v>
      </c>
      <c r="F136" s="203">
        <f>SUM(F129:F135)</f>
        <v>0.27152777777777776</v>
      </c>
      <c r="G136" s="215">
        <f>IF(F136-E136&gt;0.677083333333333,0.677083333333333,F136-E136)</f>
        <v>1.1111111111111072E-2</v>
      </c>
      <c r="H136" s="216">
        <f>($H$2*G136)*24</f>
        <v>3.8661333333333201</v>
      </c>
      <c r="I136" s="217">
        <f>IF(F136-E136&gt;1.01041666666667,0.333333333333333,F136-E136-G136)</f>
        <v>0</v>
      </c>
      <c r="J136" s="216">
        <f>($I$2*I136)*24</f>
        <v>0</v>
      </c>
      <c r="K136" s="217">
        <f>F136-G136-I136-E136</f>
        <v>0</v>
      </c>
      <c r="L136" s="216">
        <f>($J$2*K136)*24</f>
        <v>0</v>
      </c>
      <c r="M136" s="217">
        <f>G136+I136+K136</f>
        <v>1.1111111111111072E-2</v>
      </c>
      <c r="N136" s="218">
        <f>H136+J136+L136</f>
        <v>3.8661333333333201</v>
      </c>
      <c r="O136" s="201"/>
    </row>
    <row r="137" spans="1:15">
      <c r="A137" s="78">
        <f>A129+1</f>
        <v>17</v>
      </c>
      <c r="B137" s="74">
        <f>B135+1</f>
        <v>41023</v>
      </c>
      <c r="C137" s="186" t="s">
        <v>42</v>
      </c>
      <c r="D137" s="187"/>
      <c r="E137" s="187"/>
      <c r="F137" s="86"/>
      <c r="G137" s="226"/>
      <c r="H137" s="226"/>
      <c r="I137" s="103"/>
      <c r="J137" s="103"/>
      <c r="K137" s="103"/>
      <c r="L137" s="103"/>
      <c r="M137" s="103"/>
      <c r="N137" s="103"/>
    </row>
    <row r="138" spans="1:15">
      <c r="B138" s="74">
        <f t="shared" si="17"/>
        <v>41024</v>
      </c>
      <c r="C138" s="188"/>
      <c r="D138" s="189"/>
      <c r="E138" s="189"/>
      <c r="F138" s="86"/>
      <c r="G138" s="103"/>
      <c r="H138" s="103"/>
      <c r="I138" s="103"/>
      <c r="J138" s="103"/>
      <c r="K138" s="103"/>
      <c r="L138" s="103"/>
      <c r="M138" s="103"/>
      <c r="N138" s="103"/>
    </row>
    <row r="139" spans="1:15">
      <c r="B139" s="74">
        <f t="shared" si="17"/>
        <v>41025</v>
      </c>
      <c r="C139" s="188"/>
      <c r="D139" s="189"/>
      <c r="E139" s="189"/>
      <c r="F139" s="86"/>
      <c r="G139" s="103"/>
      <c r="H139" s="103"/>
      <c r="I139" s="103"/>
      <c r="J139" s="103"/>
      <c r="K139" s="103"/>
      <c r="L139" s="103"/>
      <c r="M139" s="103"/>
      <c r="N139" s="103"/>
    </row>
    <row r="140" spans="1:15">
      <c r="B140" s="74">
        <f t="shared" si="17"/>
        <v>41026</v>
      </c>
      <c r="C140" s="188"/>
      <c r="D140" s="189"/>
      <c r="E140" s="189"/>
      <c r="F140" s="86"/>
      <c r="G140" s="103"/>
      <c r="H140" s="103"/>
      <c r="I140" s="103"/>
      <c r="J140" s="103"/>
      <c r="K140" s="103"/>
      <c r="L140" s="103"/>
      <c r="M140" s="103"/>
      <c r="N140" s="103"/>
    </row>
    <row r="141" spans="1:15">
      <c r="B141" s="74">
        <f t="shared" si="17"/>
        <v>41027</v>
      </c>
      <c r="C141" s="188"/>
      <c r="D141" s="189"/>
      <c r="E141" s="189"/>
      <c r="F141" s="92"/>
      <c r="G141" s="103"/>
      <c r="H141" s="103"/>
      <c r="I141" s="103"/>
      <c r="J141" s="103"/>
      <c r="K141" s="103"/>
      <c r="L141" s="118"/>
      <c r="M141" s="118"/>
      <c r="N141" s="118"/>
    </row>
    <row r="142" spans="1:15">
      <c r="B142" s="74">
        <f t="shared" si="17"/>
        <v>41028</v>
      </c>
      <c r="C142" s="188"/>
      <c r="D142" s="189"/>
      <c r="E142" s="189"/>
      <c r="F142" s="86"/>
      <c r="G142" s="118"/>
      <c r="H142" s="118"/>
      <c r="I142" s="118"/>
      <c r="J142" s="118"/>
      <c r="K142" s="118"/>
      <c r="L142" s="103"/>
      <c r="M142" s="103"/>
      <c r="N142" s="103"/>
    </row>
    <row r="143" spans="1:15">
      <c r="B143" s="74">
        <f t="shared" si="17"/>
        <v>41029</v>
      </c>
      <c r="C143" s="190"/>
      <c r="D143" s="191"/>
      <c r="E143" s="191"/>
      <c r="F143" s="86"/>
      <c r="G143" s="206"/>
      <c r="H143" s="206"/>
      <c r="I143" s="206"/>
      <c r="J143" s="206"/>
      <c r="K143" s="206"/>
      <c r="L143" s="103"/>
      <c r="M143" s="103"/>
      <c r="N143" s="103"/>
    </row>
    <row r="144" spans="1:15">
      <c r="B144" s="160" t="str">
        <f>"TOTAL SEMAINE "&amp;A137</f>
        <v>TOTAL SEMAINE 17</v>
      </c>
      <c r="C144" s="207"/>
      <c r="D144" s="119"/>
      <c r="E144" s="203">
        <f>SUM(E137:E143)</f>
        <v>0</v>
      </c>
      <c r="F144" s="203">
        <f>SUM(F137:F143)</f>
        <v>0</v>
      </c>
      <c r="G144" s="215">
        <f>IF(F144-E144&gt;0.677083333333333,0.677083333333333,F144-E144)</f>
        <v>0</v>
      </c>
      <c r="H144" s="216">
        <f>($H$2*G144)*24</f>
        <v>0</v>
      </c>
      <c r="I144" s="217">
        <f>IF(F144-E144&gt;1.01041666666667,0.333333333333333,F144-E144-G144)</f>
        <v>0</v>
      </c>
      <c r="J144" s="216">
        <f>($I$2*I144)*24</f>
        <v>0</v>
      </c>
      <c r="K144" s="217">
        <f>F144-G144-I144-E144</f>
        <v>0</v>
      </c>
      <c r="L144" s="216">
        <f>($J$2*K144)*24</f>
        <v>0</v>
      </c>
      <c r="M144" s="217">
        <f>G144+I144+K144</f>
        <v>0</v>
      </c>
      <c r="N144" s="218">
        <f>H144+J144+L144</f>
        <v>0</v>
      </c>
      <c r="O144" s="201"/>
    </row>
    <row r="145" spans="1:15" ht="12" customHeight="1">
      <c r="A145" s="78">
        <f>A137+1</f>
        <v>18</v>
      </c>
      <c r="B145" s="74">
        <f>B143+1</f>
        <v>41030</v>
      </c>
      <c r="C145" s="186" t="s">
        <v>42</v>
      </c>
      <c r="D145" s="187"/>
      <c r="E145" s="187"/>
      <c r="F145" s="86"/>
      <c r="G145" s="226"/>
      <c r="H145" s="226"/>
      <c r="I145" s="103"/>
      <c r="J145" s="103"/>
      <c r="K145" s="103"/>
      <c r="L145" s="103"/>
      <c r="M145" s="103"/>
      <c r="N145" s="103"/>
    </row>
    <row r="146" spans="1:15">
      <c r="B146" s="74">
        <f t="shared" si="17"/>
        <v>41031</v>
      </c>
      <c r="C146" s="188"/>
      <c r="D146" s="189"/>
      <c r="E146" s="189"/>
      <c r="F146" s="86"/>
      <c r="G146" s="103"/>
      <c r="H146" s="103"/>
      <c r="I146" s="103"/>
      <c r="J146" s="103"/>
      <c r="K146" s="103"/>
      <c r="L146" s="103"/>
      <c r="M146" s="103"/>
      <c r="N146" s="103"/>
    </row>
    <row r="147" spans="1:15">
      <c r="B147" s="74">
        <f t="shared" si="17"/>
        <v>41032</v>
      </c>
      <c r="C147" s="188"/>
      <c r="D147" s="189"/>
      <c r="E147" s="189"/>
      <c r="F147" s="86"/>
      <c r="G147" s="103"/>
      <c r="H147" s="103"/>
      <c r="I147" s="103"/>
      <c r="J147" s="103"/>
      <c r="K147" s="103"/>
      <c r="L147" s="103"/>
      <c r="M147" s="103"/>
      <c r="N147" s="103"/>
    </row>
    <row r="148" spans="1:15">
      <c r="B148" s="74">
        <f t="shared" si="17"/>
        <v>41033</v>
      </c>
      <c r="C148" s="188"/>
      <c r="D148" s="189"/>
      <c r="E148" s="189"/>
      <c r="F148" s="86"/>
      <c r="G148" s="103"/>
      <c r="H148" s="103"/>
      <c r="I148" s="103"/>
      <c r="J148" s="103"/>
      <c r="K148" s="103"/>
      <c r="L148" s="103"/>
      <c r="M148" s="103"/>
      <c r="N148" s="103"/>
    </row>
    <row r="149" spans="1:15">
      <c r="B149" s="74">
        <f t="shared" si="17"/>
        <v>41034</v>
      </c>
      <c r="C149" s="188"/>
      <c r="D149" s="189"/>
      <c r="E149" s="189"/>
      <c r="F149" s="92"/>
      <c r="G149" s="103"/>
      <c r="H149" s="103"/>
      <c r="I149" s="103"/>
      <c r="J149" s="103"/>
      <c r="K149" s="103"/>
      <c r="L149" s="118"/>
      <c r="M149" s="118"/>
      <c r="N149" s="118"/>
    </row>
    <row r="150" spans="1:15">
      <c r="B150" s="74">
        <f t="shared" si="17"/>
        <v>41035</v>
      </c>
      <c r="C150" s="188"/>
      <c r="D150" s="189"/>
      <c r="E150" s="189"/>
      <c r="F150" s="86"/>
      <c r="G150" s="118"/>
      <c r="H150" s="118"/>
      <c r="I150" s="118"/>
      <c r="J150" s="118"/>
      <c r="K150" s="118"/>
      <c r="L150" s="103"/>
      <c r="M150" s="103"/>
      <c r="N150" s="103"/>
    </row>
    <row r="151" spans="1:15">
      <c r="B151" s="74">
        <f t="shared" si="17"/>
        <v>41036</v>
      </c>
      <c r="C151" s="190"/>
      <c r="D151" s="191"/>
      <c r="E151" s="191"/>
      <c r="F151" s="86"/>
      <c r="G151" s="206"/>
      <c r="H151" s="206"/>
      <c r="I151" s="206"/>
      <c r="J151" s="206"/>
      <c r="K151" s="206"/>
      <c r="L151" s="103"/>
      <c r="M151" s="103"/>
      <c r="N151" s="103"/>
    </row>
    <row r="152" spans="1:15">
      <c r="B152" s="160" t="str">
        <f>"TOTAL SEMAINE "&amp;A145</f>
        <v>TOTAL SEMAINE 18</v>
      </c>
      <c r="C152" s="207"/>
      <c r="D152" s="119"/>
      <c r="E152" s="203">
        <f>SUM(E145:E151)</f>
        <v>0</v>
      </c>
      <c r="F152" s="203">
        <f>SUM(F145:F151)</f>
        <v>0</v>
      </c>
      <c r="G152" s="215">
        <f>IF(F152-E152&gt;0.677083333333333,0.677083333333333,F152-E152)</f>
        <v>0</v>
      </c>
      <c r="H152" s="216">
        <f>($H$2*G152)*24</f>
        <v>0</v>
      </c>
      <c r="I152" s="217">
        <f>IF(F152-E152&gt;1.01041666666667,0.333333333333333,F152-E152-G152)</f>
        <v>0</v>
      </c>
      <c r="J152" s="216">
        <f>($I$2*I152)*24</f>
        <v>0</v>
      </c>
      <c r="K152" s="217">
        <f>F152-G152-I152-E152</f>
        <v>0</v>
      </c>
      <c r="L152" s="216">
        <f>($J$2*K152)*24</f>
        <v>0</v>
      </c>
      <c r="M152" s="217">
        <f>G152+I152+K152</f>
        <v>0</v>
      </c>
      <c r="N152" s="218">
        <f>H152+J152+L152</f>
        <v>0</v>
      </c>
      <c r="O152" s="201"/>
    </row>
    <row r="153" spans="1:15">
      <c r="A153" s="78">
        <f>A145+1</f>
        <v>19</v>
      </c>
      <c r="B153" s="74">
        <f>B151+1</f>
        <v>41037</v>
      </c>
      <c r="C153" s="186" t="s">
        <v>24</v>
      </c>
      <c r="D153" s="187"/>
      <c r="E153" s="187"/>
      <c r="F153" s="86"/>
      <c r="G153" s="226"/>
      <c r="H153" s="226"/>
      <c r="I153" s="103"/>
      <c r="J153" s="103"/>
      <c r="K153" s="103"/>
      <c r="L153" s="103"/>
      <c r="M153" s="103"/>
      <c r="N153" s="103"/>
    </row>
    <row r="154" spans="1:15">
      <c r="B154" s="74">
        <f t="shared" ref="B154:B215" si="18">B153+1</f>
        <v>41038</v>
      </c>
      <c r="C154" s="188"/>
      <c r="D154" s="189"/>
      <c r="E154" s="189"/>
      <c r="F154" s="86"/>
      <c r="G154" s="103"/>
      <c r="H154" s="103"/>
      <c r="I154" s="103"/>
      <c r="J154" s="103"/>
      <c r="K154" s="103"/>
      <c r="L154" s="103"/>
      <c r="M154" s="103"/>
      <c r="N154" s="103"/>
    </row>
    <row r="155" spans="1:15">
      <c r="B155" s="74">
        <f t="shared" si="18"/>
        <v>41039</v>
      </c>
      <c r="C155" s="188"/>
      <c r="D155" s="189"/>
      <c r="E155" s="189"/>
      <c r="F155" s="86"/>
      <c r="G155" s="103"/>
      <c r="H155" s="103"/>
      <c r="I155" s="103"/>
      <c r="J155" s="103"/>
      <c r="K155" s="103"/>
      <c r="L155" s="103"/>
      <c r="M155" s="103"/>
      <c r="N155" s="103"/>
    </row>
    <row r="156" spans="1:15">
      <c r="B156" s="74">
        <f t="shared" si="18"/>
        <v>41040</v>
      </c>
      <c r="C156" s="188"/>
      <c r="D156" s="189"/>
      <c r="E156" s="189"/>
      <c r="F156" s="92"/>
      <c r="G156" s="103"/>
      <c r="H156" s="103"/>
      <c r="I156" s="103"/>
      <c r="J156" s="103"/>
      <c r="K156" s="103"/>
      <c r="L156" s="103"/>
      <c r="M156" s="103"/>
      <c r="N156" s="103"/>
    </row>
    <row r="157" spans="1:15">
      <c r="B157" s="74">
        <f t="shared" si="18"/>
        <v>41041</v>
      </c>
      <c r="C157" s="188"/>
      <c r="D157" s="189"/>
      <c r="E157" s="189"/>
      <c r="F157" s="86"/>
      <c r="G157" s="103"/>
      <c r="H157" s="103"/>
      <c r="I157" s="103"/>
      <c r="J157" s="103"/>
      <c r="K157" s="103"/>
      <c r="L157" s="118"/>
      <c r="M157" s="118"/>
      <c r="N157" s="118"/>
    </row>
    <row r="158" spans="1:15">
      <c r="B158" s="74">
        <f t="shared" si="18"/>
        <v>41042</v>
      </c>
      <c r="C158" s="188"/>
      <c r="D158" s="189"/>
      <c r="E158" s="189"/>
      <c r="F158" s="86"/>
      <c r="G158" s="118"/>
      <c r="H158" s="118"/>
      <c r="I158" s="118"/>
      <c r="J158" s="118"/>
      <c r="K158" s="118"/>
      <c r="L158" s="103"/>
      <c r="M158" s="103"/>
      <c r="N158" s="103"/>
    </row>
    <row r="159" spans="1:15">
      <c r="B159" s="74">
        <f t="shared" si="18"/>
        <v>41043</v>
      </c>
      <c r="C159" s="190"/>
      <c r="D159" s="191"/>
      <c r="E159" s="191"/>
      <c r="F159" s="86"/>
      <c r="G159" s="206"/>
      <c r="H159" s="206"/>
      <c r="I159" s="206"/>
      <c r="J159" s="206"/>
      <c r="K159" s="206"/>
      <c r="L159" s="103"/>
      <c r="M159" s="103"/>
      <c r="N159" s="103"/>
    </row>
    <row r="160" spans="1:15">
      <c r="B160" s="160" t="str">
        <f>"TOTAL SEMAINE "&amp;A153</f>
        <v>TOTAL SEMAINE 19</v>
      </c>
      <c r="C160" s="207"/>
      <c r="D160" s="119"/>
      <c r="E160" s="203">
        <f>SUM(E153:E159)</f>
        <v>0</v>
      </c>
      <c r="F160" s="203">
        <f>SUM(F153:F159)</f>
        <v>0</v>
      </c>
      <c r="G160" s="215">
        <f>IF(F160-E160&gt;0.677083333333333,0.677083333333333,F160-E160)</f>
        <v>0</v>
      </c>
      <c r="H160" s="216">
        <f>($H$2*G160)*24</f>
        <v>0</v>
      </c>
      <c r="I160" s="217">
        <f>IF(F160-E160&gt;1.01041666666667,0.333333333333333,F160-E160-G160)</f>
        <v>0</v>
      </c>
      <c r="J160" s="216">
        <f>($I$2*I160)*24</f>
        <v>0</v>
      </c>
      <c r="K160" s="217">
        <f>F160-G160-I160-E160</f>
        <v>0</v>
      </c>
      <c r="L160" s="216">
        <f>($J$2*K160)*24</f>
        <v>0</v>
      </c>
      <c r="M160" s="217">
        <f>G160+I160+K160</f>
        <v>0</v>
      </c>
      <c r="N160" s="218">
        <f>H160+J160+L160</f>
        <v>0</v>
      </c>
      <c r="O160" s="201"/>
    </row>
    <row r="161" spans="1:15">
      <c r="A161" s="78">
        <f>A153+1</f>
        <v>20</v>
      </c>
      <c r="B161" s="74">
        <f>B159+1</f>
        <v>41044</v>
      </c>
      <c r="C161" s="186" t="s">
        <v>24</v>
      </c>
      <c r="D161" s="187"/>
      <c r="E161" s="187"/>
      <c r="F161" s="86"/>
      <c r="G161" s="226"/>
      <c r="H161" s="226"/>
      <c r="I161" s="103"/>
      <c r="J161" s="103"/>
      <c r="K161" s="103"/>
      <c r="L161" s="103"/>
      <c r="M161" s="103"/>
      <c r="N161" s="103"/>
    </row>
    <row r="162" spans="1:15">
      <c r="B162" s="74">
        <f t="shared" si="18"/>
        <v>41045</v>
      </c>
      <c r="C162" s="188"/>
      <c r="D162" s="189"/>
      <c r="E162" s="189"/>
      <c r="F162" s="86"/>
      <c r="G162" s="103"/>
      <c r="H162" s="103"/>
      <c r="I162" s="103"/>
      <c r="J162" s="103"/>
      <c r="K162" s="103"/>
      <c r="L162" s="103"/>
      <c r="M162" s="103"/>
      <c r="N162" s="103"/>
    </row>
    <row r="163" spans="1:15">
      <c r="B163" s="74">
        <f t="shared" si="18"/>
        <v>41046</v>
      </c>
      <c r="C163" s="188"/>
      <c r="D163" s="189"/>
      <c r="E163" s="189"/>
      <c r="F163" s="86"/>
      <c r="G163" s="103"/>
      <c r="H163" s="103"/>
      <c r="I163" s="103"/>
      <c r="J163" s="103"/>
      <c r="K163" s="103"/>
      <c r="L163" s="103"/>
      <c r="M163" s="103"/>
      <c r="N163" s="103"/>
    </row>
    <row r="164" spans="1:15">
      <c r="B164" s="74">
        <f t="shared" si="18"/>
        <v>41047</v>
      </c>
      <c r="C164" s="188"/>
      <c r="D164" s="189"/>
      <c r="E164" s="189"/>
      <c r="F164" s="86"/>
      <c r="G164" s="103"/>
      <c r="H164" s="103"/>
      <c r="I164" s="103"/>
      <c r="J164" s="103"/>
      <c r="K164" s="103"/>
      <c r="L164" s="103"/>
      <c r="M164" s="103"/>
      <c r="N164" s="103"/>
    </row>
    <row r="165" spans="1:15">
      <c r="B165" s="74">
        <f t="shared" si="18"/>
        <v>41048</v>
      </c>
      <c r="C165" s="188"/>
      <c r="D165" s="189"/>
      <c r="E165" s="189"/>
      <c r="F165" s="86"/>
      <c r="G165" s="103"/>
      <c r="H165" s="103"/>
      <c r="I165" s="103"/>
      <c r="J165" s="103"/>
      <c r="K165" s="103"/>
      <c r="L165" s="118"/>
      <c r="M165" s="118"/>
      <c r="N165" s="118"/>
    </row>
    <row r="166" spans="1:15">
      <c r="B166" s="74">
        <f t="shared" si="18"/>
        <v>41049</v>
      </c>
      <c r="C166" s="188"/>
      <c r="D166" s="189"/>
      <c r="E166" s="189"/>
      <c r="F166" s="86"/>
      <c r="G166" s="118"/>
      <c r="H166" s="118"/>
      <c r="I166" s="118"/>
      <c r="J166" s="118"/>
      <c r="K166" s="118"/>
      <c r="L166" s="103"/>
      <c r="M166" s="103"/>
      <c r="N166" s="103"/>
    </row>
    <row r="167" spans="1:15">
      <c r="B167" s="74">
        <f t="shared" si="18"/>
        <v>41050</v>
      </c>
      <c r="C167" s="190"/>
      <c r="D167" s="191"/>
      <c r="E167" s="191"/>
      <c r="F167" s="92"/>
      <c r="G167" s="206"/>
      <c r="H167" s="206"/>
      <c r="I167" s="206"/>
      <c r="J167" s="206"/>
      <c r="K167" s="206"/>
      <c r="L167" s="103"/>
      <c r="M167" s="103"/>
      <c r="N167" s="103"/>
    </row>
    <row r="168" spans="1:15">
      <c r="B168" s="160" t="str">
        <f>"TOTAL SEMAINE "&amp;A161</f>
        <v>TOTAL SEMAINE 20</v>
      </c>
      <c r="C168" s="207"/>
      <c r="D168" s="119"/>
      <c r="E168" s="203">
        <f>SUM(E161:E167)</f>
        <v>0</v>
      </c>
      <c r="F168" s="203">
        <f>SUM(F161:F167)</f>
        <v>0</v>
      </c>
      <c r="G168" s="215">
        <f>IF(F168-E168&gt;0.677083333333333,0.677083333333333,F168-E168)</f>
        <v>0</v>
      </c>
      <c r="H168" s="216">
        <f>($H$2*G168)*24</f>
        <v>0</v>
      </c>
      <c r="I168" s="217">
        <f>IF(F168-E168&gt;1.01041666666667,0.333333333333333,F168-E168-G168)</f>
        <v>0</v>
      </c>
      <c r="J168" s="216">
        <f>($I$2*I168)*24</f>
        <v>0</v>
      </c>
      <c r="K168" s="217">
        <f>F168-G168-I168-E168</f>
        <v>0</v>
      </c>
      <c r="L168" s="216">
        <f>($J$2*K168)*24</f>
        <v>0</v>
      </c>
      <c r="M168" s="217">
        <f>G168+I168+K168</f>
        <v>0</v>
      </c>
      <c r="N168" s="218">
        <f>H168+J168+L168</f>
        <v>0</v>
      </c>
      <c r="O168" s="201"/>
    </row>
    <row r="169" spans="1:15">
      <c r="A169" s="78">
        <f>A161+1</f>
        <v>21</v>
      </c>
      <c r="B169" s="74">
        <f>B167+1</f>
        <v>41051</v>
      </c>
      <c r="C169" s="186" t="s">
        <v>24</v>
      </c>
      <c r="D169" s="187"/>
      <c r="E169" s="187"/>
      <c r="F169" s="92"/>
      <c r="G169" s="226"/>
      <c r="H169" s="226"/>
      <c r="I169" s="103"/>
      <c r="J169" s="103"/>
      <c r="K169" s="103"/>
      <c r="L169" s="103"/>
      <c r="M169" s="103"/>
      <c r="N169" s="103"/>
    </row>
    <row r="170" spans="1:15">
      <c r="B170" s="74">
        <f t="shared" si="18"/>
        <v>41052</v>
      </c>
      <c r="C170" s="188"/>
      <c r="D170" s="189"/>
      <c r="E170" s="189"/>
      <c r="F170" s="86"/>
      <c r="G170" s="103"/>
      <c r="H170" s="103"/>
      <c r="I170" s="103"/>
      <c r="J170" s="103"/>
      <c r="K170" s="103"/>
      <c r="L170" s="103"/>
      <c r="M170" s="103"/>
      <c r="N170" s="103"/>
    </row>
    <row r="171" spans="1:15">
      <c r="B171" s="74">
        <f t="shared" si="18"/>
        <v>41053</v>
      </c>
      <c r="C171" s="188"/>
      <c r="D171" s="189"/>
      <c r="E171" s="189"/>
      <c r="F171" s="86"/>
      <c r="G171" s="103"/>
      <c r="H171" s="103"/>
      <c r="I171" s="103"/>
      <c r="J171" s="103"/>
      <c r="K171" s="103"/>
      <c r="L171" s="103"/>
      <c r="M171" s="103"/>
      <c r="N171" s="103"/>
    </row>
    <row r="172" spans="1:15">
      <c r="B172" s="74">
        <f t="shared" si="18"/>
        <v>41054</v>
      </c>
      <c r="C172" s="188"/>
      <c r="D172" s="189"/>
      <c r="E172" s="189"/>
      <c r="F172" s="86"/>
      <c r="G172" s="103"/>
      <c r="H172" s="103"/>
      <c r="I172" s="103"/>
      <c r="J172" s="103"/>
      <c r="K172" s="103"/>
      <c r="L172" s="103"/>
      <c r="M172" s="103"/>
      <c r="N172" s="103"/>
    </row>
    <row r="173" spans="1:15">
      <c r="B173" s="74">
        <f t="shared" si="18"/>
        <v>41055</v>
      </c>
      <c r="C173" s="188"/>
      <c r="D173" s="189"/>
      <c r="E173" s="189"/>
      <c r="F173" s="86"/>
      <c r="G173" s="103"/>
      <c r="H173" s="103"/>
      <c r="I173" s="103"/>
      <c r="J173" s="103"/>
      <c r="K173" s="103"/>
      <c r="L173" s="118"/>
      <c r="M173" s="118"/>
      <c r="N173" s="118"/>
    </row>
    <row r="174" spans="1:15">
      <c r="B174" s="74">
        <f t="shared" si="18"/>
        <v>41056</v>
      </c>
      <c r="C174" s="188"/>
      <c r="D174" s="189"/>
      <c r="E174" s="189"/>
      <c r="F174" s="86"/>
      <c r="G174" s="118"/>
      <c r="H174" s="118"/>
      <c r="I174" s="118"/>
      <c r="J174" s="118"/>
      <c r="K174" s="118"/>
      <c r="L174" s="103"/>
      <c r="M174" s="103"/>
      <c r="N174" s="103"/>
    </row>
    <row r="175" spans="1:15">
      <c r="B175" s="74">
        <f t="shared" si="18"/>
        <v>41057</v>
      </c>
      <c r="C175" s="190"/>
      <c r="D175" s="191"/>
      <c r="E175" s="191"/>
      <c r="F175" s="86"/>
      <c r="G175" s="206"/>
      <c r="H175" s="206"/>
      <c r="I175" s="206"/>
      <c r="J175" s="206"/>
      <c r="K175" s="206"/>
      <c r="L175" s="103"/>
      <c r="M175" s="103"/>
      <c r="N175" s="103"/>
    </row>
    <row r="176" spans="1:15">
      <c r="B176" s="160" t="str">
        <f>"TOTAL SEMAINE "&amp;A169</f>
        <v>TOTAL SEMAINE 21</v>
      </c>
      <c r="C176" s="207"/>
      <c r="D176" s="119"/>
      <c r="E176" s="203">
        <f>SUM(E169:E175)</f>
        <v>0</v>
      </c>
      <c r="F176" s="203">
        <f>SUM(F169:F175)</f>
        <v>0</v>
      </c>
      <c r="G176" s="215">
        <f>IF(F176-E176&gt;0.677083333333333,0.677083333333333,F176-E176)</f>
        <v>0</v>
      </c>
      <c r="H176" s="216">
        <f>($H$2*G176)*24</f>
        <v>0</v>
      </c>
      <c r="I176" s="217">
        <f>IF(F176-E176&gt;1.01041666666667,0.333333333333333,F176-E176-G176)</f>
        <v>0</v>
      </c>
      <c r="J176" s="216">
        <f>($I$2*I176)*24</f>
        <v>0</v>
      </c>
      <c r="K176" s="217">
        <f>F176-G176-I176-E176</f>
        <v>0</v>
      </c>
      <c r="L176" s="216">
        <f>($J$2*K176)*24</f>
        <v>0</v>
      </c>
      <c r="M176" s="217">
        <f>G176+I176+K176</f>
        <v>0</v>
      </c>
      <c r="N176" s="218">
        <f>H176+J176+L176</f>
        <v>0</v>
      </c>
      <c r="O176" s="201"/>
    </row>
    <row r="177" spans="1:15">
      <c r="A177" s="78">
        <f>A169+1</f>
        <v>22</v>
      </c>
      <c r="B177" s="74">
        <f>B175+1</f>
        <v>41058</v>
      </c>
      <c r="C177" s="186" t="s">
        <v>24</v>
      </c>
      <c r="D177" s="187"/>
      <c r="E177" s="187"/>
      <c r="F177" s="86"/>
      <c r="G177" s="226"/>
      <c r="H177" s="226"/>
      <c r="I177" s="103"/>
      <c r="J177" s="103"/>
      <c r="K177" s="103"/>
      <c r="L177" s="103"/>
      <c r="M177" s="103"/>
      <c r="N177" s="103"/>
    </row>
    <row r="178" spans="1:15">
      <c r="B178" s="74">
        <f t="shared" si="18"/>
        <v>41059</v>
      </c>
      <c r="C178" s="188"/>
      <c r="D178" s="189"/>
      <c r="E178" s="189"/>
      <c r="F178" s="86"/>
      <c r="G178" s="103"/>
      <c r="H178" s="103"/>
      <c r="I178" s="103"/>
      <c r="J178" s="103"/>
      <c r="K178" s="103"/>
      <c r="L178" s="103"/>
      <c r="M178" s="103"/>
      <c r="N178" s="103"/>
    </row>
    <row r="179" spans="1:15">
      <c r="B179" s="74">
        <f t="shared" si="18"/>
        <v>41060</v>
      </c>
      <c r="C179" s="188"/>
      <c r="D179" s="189"/>
      <c r="E179" s="189"/>
      <c r="F179" s="86"/>
      <c r="G179" s="103"/>
      <c r="H179" s="103"/>
      <c r="I179" s="103"/>
      <c r="J179" s="103"/>
      <c r="K179" s="103"/>
      <c r="L179" s="103"/>
      <c r="M179" s="103"/>
      <c r="N179" s="103"/>
    </row>
    <row r="180" spans="1:15">
      <c r="B180" s="74">
        <f t="shared" si="18"/>
        <v>41061</v>
      </c>
      <c r="C180" s="188"/>
      <c r="D180" s="189"/>
      <c r="E180" s="189"/>
      <c r="F180" s="86"/>
      <c r="G180" s="103"/>
      <c r="H180" s="103"/>
      <c r="I180" s="103"/>
      <c r="J180" s="103"/>
      <c r="K180" s="103"/>
      <c r="L180" s="103"/>
      <c r="M180" s="103"/>
      <c r="N180" s="103"/>
    </row>
    <row r="181" spans="1:15">
      <c r="B181" s="74">
        <f t="shared" si="18"/>
        <v>41062</v>
      </c>
      <c r="C181" s="188"/>
      <c r="D181" s="189"/>
      <c r="E181" s="189"/>
      <c r="F181" s="86"/>
      <c r="G181" s="103"/>
      <c r="H181" s="103"/>
      <c r="I181" s="103"/>
      <c r="J181" s="103"/>
      <c r="K181" s="103"/>
      <c r="L181" s="118"/>
      <c r="M181" s="118"/>
      <c r="N181" s="118"/>
    </row>
    <row r="182" spans="1:15">
      <c r="B182" s="74">
        <f t="shared" si="18"/>
        <v>41063</v>
      </c>
      <c r="C182" s="188"/>
      <c r="D182" s="189"/>
      <c r="E182" s="189"/>
      <c r="F182" s="86"/>
      <c r="G182" s="118"/>
      <c r="H182" s="118"/>
      <c r="I182" s="118"/>
      <c r="J182" s="118"/>
      <c r="K182" s="118"/>
      <c r="L182" s="103"/>
      <c r="M182" s="103"/>
      <c r="N182" s="103"/>
    </row>
    <row r="183" spans="1:15">
      <c r="B183" s="74">
        <f t="shared" si="18"/>
        <v>41064</v>
      </c>
      <c r="C183" s="190"/>
      <c r="D183" s="191"/>
      <c r="E183" s="191"/>
      <c r="F183" s="86"/>
      <c r="G183" s="206"/>
      <c r="H183" s="206"/>
      <c r="I183" s="206"/>
      <c r="J183" s="206"/>
      <c r="K183" s="206"/>
      <c r="L183" s="103"/>
      <c r="M183" s="103"/>
      <c r="N183" s="103"/>
    </row>
    <row r="184" spans="1:15">
      <c r="B184" s="160" t="str">
        <f>"TOTAL SEMAINE "&amp;A177</f>
        <v>TOTAL SEMAINE 22</v>
      </c>
      <c r="C184" s="207"/>
      <c r="D184" s="119"/>
      <c r="E184" s="203">
        <f>SUM(E177:E183)</f>
        <v>0</v>
      </c>
      <c r="F184" s="203">
        <f>SUM(F177:F183)</f>
        <v>0</v>
      </c>
      <c r="G184" s="215">
        <f>IF(F184-E184&gt;0.677083333333333,0.677083333333333,F184-E184)</f>
        <v>0</v>
      </c>
      <c r="H184" s="216">
        <f>($H$2*G184)*24</f>
        <v>0</v>
      </c>
      <c r="I184" s="217">
        <f>IF(F184-E184&gt;1.01041666666667,0.333333333333333,F184-E184-G184)</f>
        <v>0</v>
      </c>
      <c r="J184" s="216">
        <f>($I$2*I184)*24</f>
        <v>0</v>
      </c>
      <c r="K184" s="217">
        <f>F184-G184-I184-E184</f>
        <v>0</v>
      </c>
      <c r="L184" s="216">
        <f>($J$2*K184)*24</f>
        <v>0</v>
      </c>
      <c r="M184" s="217">
        <f>G184+I184+K184</f>
        <v>0</v>
      </c>
      <c r="N184" s="218">
        <f>H184+J184+L184</f>
        <v>0</v>
      </c>
      <c r="O184" s="201"/>
    </row>
    <row r="185" spans="1:15">
      <c r="A185" s="78">
        <f>A177+1</f>
        <v>23</v>
      </c>
      <c r="B185" s="74">
        <f>B183+1</f>
        <v>41065</v>
      </c>
      <c r="C185" s="86">
        <v>0.45833333333333331</v>
      </c>
      <c r="D185" s="86">
        <v>0.81458333333333333</v>
      </c>
      <c r="E185" s="192"/>
      <c r="F185" s="184"/>
      <c r="G185" s="226"/>
      <c r="H185" s="226"/>
      <c r="I185" s="103"/>
      <c r="J185" s="103"/>
      <c r="K185" s="103"/>
      <c r="L185" s="103"/>
      <c r="M185" s="103"/>
      <c r="N185" s="103"/>
    </row>
    <row r="186" spans="1:15">
      <c r="B186" s="74">
        <f t="shared" si="18"/>
        <v>41066</v>
      </c>
      <c r="C186" s="86">
        <v>0.39999999999999997</v>
      </c>
      <c r="D186" s="86">
        <v>0.83333333333333337</v>
      </c>
      <c r="E186" s="192">
        <v>0.26041666666666669</v>
      </c>
      <c r="F186" s="86">
        <f>D186-C186</f>
        <v>0.4333333333333334</v>
      </c>
      <c r="G186" s="103"/>
      <c r="H186" s="103"/>
      <c r="I186" s="103"/>
      <c r="J186" s="103"/>
      <c r="K186" s="103"/>
      <c r="L186" s="103"/>
      <c r="M186" s="103"/>
      <c r="N186" s="103"/>
    </row>
    <row r="187" spans="1:15">
      <c r="B187" s="74">
        <f t="shared" si="18"/>
        <v>41067</v>
      </c>
      <c r="C187" s="86">
        <v>0.41666666666666669</v>
      </c>
      <c r="D187" s="86">
        <v>0.83333333333333337</v>
      </c>
      <c r="E187" s="192">
        <v>0.26041666666666669</v>
      </c>
      <c r="F187" s="86">
        <f t="shared" ref="F187:F189" si="19">D187-C187</f>
        <v>0.41666666666666669</v>
      </c>
      <c r="G187" s="103"/>
      <c r="H187" s="103"/>
      <c r="I187" s="103"/>
      <c r="J187" s="103"/>
      <c r="K187" s="103"/>
      <c r="L187" s="103"/>
      <c r="M187" s="103"/>
      <c r="N187" s="103"/>
    </row>
    <row r="188" spans="1:15">
      <c r="B188" s="74">
        <f t="shared" si="18"/>
        <v>41068</v>
      </c>
      <c r="C188" s="86">
        <v>0.41666666666666669</v>
      </c>
      <c r="D188" s="86">
        <v>0.83333333333333337</v>
      </c>
      <c r="E188" s="192">
        <v>0.26041666666666669</v>
      </c>
      <c r="F188" s="86">
        <f t="shared" si="19"/>
        <v>0.41666666666666669</v>
      </c>
      <c r="G188" s="103"/>
      <c r="H188" s="103"/>
      <c r="I188" s="103"/>
      <c r="J188" s="103"/>
      <c r="K188" s="103"/>
      <c r="L188" s="103"/>
      <c r="M188" s="103"/>
      <c r="N188" s="103"/>
    </row>
    <row r="189" spans="1:15">
      <c r="B189" s="74">
        <f t="shared" si="18"/>
        <v>41069</v>
      </c>
      <c r="C189" s="86">
        <v>0.41666666666666669</v>
      </c>
      <c r="D189" s="86">
        <v>0.83333333333333337</v>
      </c>
      <c r="E189" s="192"/>
      <c r="F189" s="86">
        <f t="shared" si="19"/>
        <v>0.41666666666666669</v>
      </c>
      <c r="G189" s="103"/>
      <c r="H189" s="103"/>
      <c r="I189" s="103"/>
      <c r="J189" s="103"/>
      <c r="K189" s="103"/>
      <c r="L189" s="103"/>
      <c r="M189" s="103"/>
      <c r="N189" s="103"/>
    </row>
    <row r="190" spans="1:15">
      <c r="B190" s="74">
        <f t="shared" si="18"/>
        <v>41070</v>
      </c>
      <c r="C190" s="93"/>
      <c r="D190" s="93"/>
      <c r="E190" s="192"/>
      <c r="F190" s="86"/>
      <c r="G190" s="118"/>
      <c r="H190" s="118"/>
      <c r="I190" s="118"/>
      <c r="J190" s="118"/>
      <c r="K190" s="118"/>
      <c r="L190" s="118"/>
      <c r="M190" s="118"/>
      <c r="N190" s="118"/>
    </row>
    <row r="191" spans="1:15">
      <c r="B191" s="74">
        <f t="shared" si="18"/>
        <v>41071</v>
      </c>
      <c r="C191" s="93"/>
      <c r="D191" s="93"/>
      <c r="E191" s="192"/>
      <c r="F191" s="86"/>
      <c r="G191" s="206"/>
      <c r="H191" s="206"/>
      <c r="I191" s="206"/>
      <c r="J191" s="206"/>
      <c r="K191" s="206"/>
      <c r="L191" s="103"/>
      <c r="M191" s="103"/>
      <c r="N191" s="103"/>
    </row>
    <row r="192" spans="1:15">
      <c r="B192" s="160" t="str">
        <f>"TOTAL SEMAINE "&amp;A185</f>
        <v>TOTAL SEMAINE 23</v>
      </c>
      <c r="C192" s="207"/>
      <c r="D192" s="119"/>
      <c r="E192" s="203">
        <f>SUM(E185:E191)</f>
        <v>0.78125</v>
      </c>
      <c r="F192" s="203">
        <f>SUM(F185:F191)</f>
        <v>1.6833333333333336</v>
      </c>
      <c r="G192" s="215">
        <f>IF(F192-E192&gt;0.677083333333333,0.677083333333333,F192-E192)</f>
        <v>0.67708333333333304</v>
      </c>
      <c r="H192" s="216">
        <f>($H$2*G192)*24</f>
        <v>235.59249999999992</v>
      </c>
      <c r="I192" s="217">
        <f>IF(F192-E192&gt;1.01041666666667,0.333333333333333,F192-E192-G192)</f>
        <v>0.22500000000000053</v>
      </c>
      <c r="J192" s="216">
        <f>($I$2*I192)*24</f>
        <v>88.965000000000217</v>
      </c>
      <c r="K192" s="217">
        <f>F192-G192-I192-E192</f>
        <v>0</v>
      </c>
      <c r="L192" s="216">
        <f>($J$2*K192)*24</f>
        <v>0</v>
      </c>
      <c r="M192" s="217">
        <f>G192+I192+K192</f>
        <v>0.90208333333333357</v>
      </c>
      <c r="N192" s="218">
        <f>H192+J192+L192</f>
        <v>324.55750000000012</v>
      </c>
      <c r="O192" s="201"/>
    </row>
    <row r="193" spans="1:15">
      <c r="A193" s="78">
        <f>A185+1</f>
        <v>24</v>
      </c>
      <c r="B193" s="74">
        <f>B191+1</f>
        <v>41072</v>
      </c>
      <c r="C193" s="86">
        <v>0.46111111111111108</v>
      </c>
      <c r="D193" s="86">
        <v>0.67847222222222225</v>
      </c>
      <c r="E193" s="192"/>
      <c r="F193" s="86">
        <v>0.26041666666666669</v>
      </c>
      <c r="G193" s="226"/>
      <c r="H193" s="226"/>
      <c r="I193" s="103"/>
      <c r="J193" s="103"/>
      <c r="K193" s="103"/>
      <c r="L193" s="103"/>
      <c r="M193" s="103"/>
      <c r="N193" s="103"/>
    </row>
    <row r="194" spans="1:15">
      <c r="B194" s="74">
        <f t="shared" si="18"/>
        <v>41073</v>
      </c>
      <c r="C194" s="86">
        <v>0.39583333333333331</v>
      </c>
      <c r="D194" s="86">
        <v>0.73055555555555562</v>
      </c>
      <c r="E194" s="192">
        <v>0.26041666666666669</v>
      </c>
      <c r="F194" s="86">
        <f>D194-C194</f>
        <v>0.33472222222222231</v>
      </c>
      <c r="G194" s="103"/>
      <c r="H194" s="103"/>
      <c r="I194" s="103"/>
      <c r="J194" s="103"/>
      <c r="K194" s="103"/>
      <c r="L194" s="103"/>
      <c r="M194" s="103"/>
      <c r="N194" s="103"/>
    </row>
    <row r="195" spans="1:15">
      <c r="B195" s="74">
        <f t="shared" si="18"/>
        <v>41074</v>
      </c>
      <c r="C195" s="86">
        <v>0.39444444444444443</v>
      </c>
      <c r="D195" s="86">
        <v>0.75</v>
      </c>
      <c r="E195" s="192">
        <v>0.26041666666666669</v>
      </c>
      <c r="F195" s="86">
        <f t="shared" ref="F195:F196" si="20">D195-C195</f>
        <v>0.35555555555555557</v>
      </c>
      <c r="G195" s="103"/>
      <c r="H195" s="103"/>
      <c r="I195" s="103"/>
      <c r="J195" s="103"/>
      <c r="K195" s="103"/>
      <c r="L195" s="103"/>
      <c r="M195" s="103"/>
      <c r="N195" s="103"/>
    </row>
    <row r="196" spans="1:15">
      <c r="B196" s="74">
        <f t="shared" si="18"/>
        <v>41075</v>
      </c>
      <c r="C196" s="86">
        <v>0.40138888888888885</v>
      </c>
      <c r="D196" s="86">
        <v>0.75069444444444444</v>
      </c>
      <c r="E196" s="192">
        <v>0.26041666666666669</v>
      </c>
      <c r="F196" s="86">
        <f t="shared" si="20"/>
        <v>0.34930555555555559</v>
      </c>
      <c r="G196" s="103"/>
      <c r="H196" s="103"/>
      <c r="I196" s="103"/>
      <c r="J196" s="103"/>
      <c r="K196" s="103"/>
      <c r="L196" s="103"/>
      <c r="M196" s="103"/>
      <c r="N196" s="103"/>
    </row>
    <row r="197" spans="1:15">
      <c r="B197" s="74">
        <f t="shared" si="18"/>
        <v>41076</v>
      </c>
      <c r="C197" s="93"/>
      <c r="D197" s="93"/>
      <c r="E197" s="193"/>
      <c r="F197" s="86"/>
      <c r="G197" s="103"/>
      <c r="H197" s="103"/>
      <c r="I197" s="103"/>
      <c r="J197" s="103"/>
      <c r="K197" s="103"/>
      <c r="L197" s="118"/>
      <c r="M197" s="118"/>
      <c r="N197" s="118"/>
    </row>
    <row r="198" spans="1:15">
      <c r="B198" s="74">
        <f t="shared" si="18"/>
        <v>41077</v>
      </c>
      <c r="C198" s="93"/>
      <c r="D198" s="93"/>
      <c r="E198" s="192"/>
      <c r="F198" s="86"/>
      <c r="G198" s="118"/>
      <c r="H198" s="118"/>
      <c r="I198" s="118"/>
      <c r="J198" s="118"/>
      <c r="K198" s="118"/>
      <c r="L198" s="103"/>
      <c r="M198" s="103"/>
      <c r="N198" s="103"/>
    </row>
    <row r="199" spans="1:15">
      <c r="B199" s="74">
        <f t="shared" si="18"/>
        <v>41078</v>
      </c>
      <c r="C199" s="93"/>
      <c r="D199" s="93"/>
      <c r="E199" s="192"/>
      <c r="F199" s="86"/>
      <c r="G199" s="206"/>
      <c r="H199" s="206"/>
      <c r="I199" s="206"/>
      <c r="J199" s="206"/>
      <c r="K199" s="206"/>
      <c r="L199" s="103"/>
      <c r="M199" s="103"/>
      <c r="N199" s="103"/>
    </row>
    <row r="200" spans="1:15">
      <c r="B200" s="160" t="str">
        <f>"TOTAL SEMAINE "&amp;A193</f>
        <v>TOTAL SEMAINE 24</v>
      </c>
      <c r="C200" s="207"/>
      <c r="D200" s="119"/>
      <c r="E200" s="203">
        <f>SUM(E193:E199)</f>
        <v>0.78125</v>
      </c>
      <c r="F200" s="203">
        <f>SUM(F193:F199)</f>
        <v>1.3</v>
      </c>
      <c r="G200" s="215">
        <f>IF(F200-E200&gt;0.677083333333333,0.677083333333333,F200-E200)</f>
        <v>0.51875000000000004</v>
      </c>
      <c r="H200" s="216">
        <f>($H$2*G200)*24</f>
        <v>180.50010000000003</v>
      </c>
      <c r="I200" s="217">
        <f>IF(F200-E200&gt;1.01041666666667,0.333333333333333,F200-E200-G200)</f>
        <v>0</v>
      </c>
      <c r="J200" s="216">
        <f>($I$2*I200)*24</f>
        <v>0</v>
      </c>
      <c r="K200" s="217">
        <f>F200-G200-I200-E200</f>
        <v>0</v>
      </c>
      <c r="L200" s="216">
        <f>($J$2*K200)*24</f>
        <v>0</v>
      </c>
      <c r="M200" s="217">
        <f>G200+I200+K200</f>
        <v>0.51875000000000004</v>
      </c>
      <c r="N200" s="218">
        <f>H200+J200+L200</f>
        <v>180.50010000000003</v>
      </c>
      <c r="O200" s="201"/>
    </row>
    <row r="201" spans="1:15">
      <c r="A201" s="78">
        <f>A193+1</f>
        <v>25</v>
      </c>
      <c r="B201" s="74">
        <f>B199+1</f>
        <v>41079</v>
      </c>
      <c r="C201" s="86"/>
      <c r="D201" s="86"/>
      <c r="E201" s="192"/>
      <c r="F201" s="86">
        <f>D201-C201</f>
        <v>0</v>
      </c>
      <c r="G201" s="226"/>
      <c r="H201" s="226"/>
      <c r="I201" s="103"/>
      <c r="J201" s="103"/>
      <c r="K201" s="103"/>
      <c r="L201" s="103"/>
      <c r="M201" s="103"/>
      <c r="N201" s="103"/>
    </row>
    <row r="202" spans="1:15">
      <c r="B202" s="74">
        <f t="shared" si="18"/>
        <v>41080</v>
      </c>
      <c r="C202" s="86">
        <v>0.41666666666666669</v>
      </c>
      <c r="D202" s="86">
        <v>0.80208333333333337</v>
      </c>
      <c r="E202" s="192">
        <v>0.26041666666666669</v>
      </c>
      <c r="F202" s="86">
        <f t="shared" ref="F202:F204" si="21">D202-C202</f>
        <v>0.38541666666666669</v>
      </c>
      <c r="G202" s="103"/>
      <c r="H202" s="103"/>
      <c r="I202" s="103"/>
      <c r="J202" s="103"/>
      <c r="K202" s="103"/>
      <c r="L202" s="103"/>
      <c r="M202" s="103"/>
      <c r="N202" s="103"/>
    </row>
    <row r="203" spans="1:15">
      <c r="B203" s="74">
        <f t="shared" si="18"/>
        <v>41081</v>
      </c>
      <c r="C203" s="86">
        <v>0.41805555555555557</v>
      </c>
      <c r="D203" s="86">
        <v>0.77083333333333337</v>
      </c>
      <c r="E203" s="192">
        <v>0.26041666666666669</v>
      </c>
      <c r="F203" s="86">
        <f t="shared" si="21"/>
        <v>0.3527777777777778</v>
      </c>
      <c r="G203" s="103"/>
      <c r="H203" s="103"/>
      <c r="I203" s="103"/>
      <c r="J203" s="103"/>
      <c r="K203" s="103"/>
      <c r="L203" s="103"/>
      <c r="M203" s="103"/>
      <c r="N203" s="103"/>
    </row>
    <row r="204" spans="1:15">
      <c r="B204" s="74">
        <f t="shared" si="18"/>
        <v>41082</v>
      </c>
      <c r="C204" s="86">
        <v>0.41736111111111113</v>
      </c>
      <c r="D204" s="86">
        <v>0.8208333333333333</v>
      </c>
      <c r="E204" s="192">
        <v>0.26041666666666669</v>
      </c>
      <c r="F204" s="86">
        <f t="shared" si="21"/>
        <v>0.40347222222222218</v>
      </c>
      <c r="G204" s="103"/>
      <c r="H204" s="103"/>
      <c r="I204" s="103"/>
      <c r="J204" s="103"/>
      <c r="K204" s="103"/>
      <c r="L204" s="103"/>
      <c r="M204" s="103"/>
      <c r="N204" s="103"/>
    </row>
    <row r="205" spans="1:15">
      <c r="B205" s="74">
        <f t="shared" si="18"/>
        <v>41083</v>
      </c>
      <c r="C205" s="93"/>
      <c r="D205" s="93"/>
      <c r="E205" s="193"/>
      <c r="F205" s="86"/>
      <c r="G205" s="103"/>
      <c r="H205" s="103"/>
      <c r="I205" s="103"/>
      <c r="J205" s="103"/>
      <c r="K205" s="103"/>
      <c r="L205" s="118"/>
      <c r="M205" s="118"/>
      <c r="N205" s="118"/>
    </row>
    <row r="206" spans="1:15">
      <c r="B206" s="74">
        <f t="shared" si="18"/>
        <v>41084</v>
      </c>
      <c r="C206" s="93"/>
      <c r="D206" s="93"/>
      <c r="E206" s="192"/>
      <c r="F206" s="86"/>
      <c r="G206" s="118"/>
      <c r="H206" s="118"/>
      <c r="I206" s="118"/>
      <c r="J206" s="118"/>
      <c r="K206" s="118"/>
      <c r="L206" s="103"/>
      <c r="M206" s="103"/>
      <c r="N206" s="103"/>
    </row>
    <row r="207" spans="1:15">
      <c r="B207" s="74">
        <f t="shared" si="18"/>
        <v>41085</v>
      </c>
      <c r="C207" s="93"/>
      <c r="D207" s="93"/>
      <c r="E207" s="192"/>
      <c r="F207" s="86"/>
      <c r="G207" s="206"/>
      <c r="H207" s="206"/>
      <c r="I207" s="206"/>
      <c r="J207" s="206"/>
      <c r="K207" s="206"/>
      <c r="L207" s="103"/>
      <c r="M207" s="103"/>
      <c r="N207" s="103"/>
    </row>
    <row r="208" spans="1:15">
      <c r="B208" s="160" t="str">
        <f>"TOTAL SEMAINE "&amp;A201</f>
        <v>TOTAL SEMAINE 25</v>
      </c>
      <c r="C208" s="207"/>
      <c r="D208" s="119"/>
      <c r="E208" s="203">
        <f>SUM(E201:E207)</f>
        <v>0.78125</v>
      </c>
      <c r="F208" s="203">
        <f>SUM(F201:F207)</f>
        <v>1.1416666666666666</v>
      </c>
      <c r="G208" s="215">
        <f>IF(F208-E208&gt;0.677083333333333,0.677083333333333,F208-E208)</f>
        <v>0.36041666666666661</v>
      </c>
      <c r="H208" s="216">
        <f>($H$2*G208)*24</f>
        <v>125.40769999999999</v>
      </c>
      <c r="I208" s="217">
        <f>IF(F208-E208&gt;1.01041666666667,0.333333333333333,F208-E208-G208)</f>
        <v>0</v>
      </c>
      <c r="J208" s="216">
        <f>($I$2*I208)*24</f>
        <v>0</v>
      </c>
      <c r="K208" s="217">
        <f>F208-G208-I208-E208</f>
        <v>0</v>
      </c>
      <c r="L208" s="216">
        <f>($J$2*K208)*24</f>
        <v>0</v>
      </c>
      <c r="M208" s="217">
        <f>G208+I208+K208</f>
        <v>0.36041666666666661</v>
      </c>
      <c r="N208" s="218">
        <f>H208+J208+L208</f>
        <v>125.40769999999999</v>
      </c>
      <c r="O208" s="201"/>
    </row>
    <row r="209" spans="1:17">
      <c r="A209" s="78">
        <f>A201+1</f>
        <v>26</v>
      </c>
      <c r="B209" s="74">
        <f>B207+1</f>
        <v>41086</v>
      </c>
      <c r="C209" s="86"/>
      <c r="D209" s="86"/>
      <c r="E209" s="192"/>
      <c r="F209" s="86"/>
      <c r="G209" s="226"/>
      <c r="H209" s="226"/>
      <c r="I209" s="103"/>
      <c r="J209" s="103"/>
      <c r="K209" s="103"/>
      <c r="L209" s="103"/>
      <c r="M209" s="103"/>
      <c r="N209" s="103"/>
    </row>
    <row r="210" spans="1:17" s="71" customFormat="1">
      <c r="A210" s="78"/>
      <c r="B210" s="74">
        <f t="shared" si="18"/>
        <v>41087</v>
      </c>
      <c r="C210" s="86">
        <v>0.41597222222222219</v>
      </c>
      <c r="D210" s="86">
        <v>0.84166666666666667</v>
      </c>
      <c r="E210" s="192">
        <v>0.26041666666666669</v>
      </c>
      <c r="F210" s="86">
        <f t="shared" ref="F210:F213" si="22">D210-C210</f>
        <v>0.42569444444444449</v>
      </c>
      <c r="G210" s="103"/>
      <c r="H210" s="103"/>
      <c r="I210" s="103"/>
      <c r="J210" s="103"/>
      <c r="K210" s="103"/>
      <c r="L210" s="103"/>
      <c r="M210" s="103"/>
      <c r="N210" s="103"/>
      <c r="O210" s="72"/>
      <c r="P210" s="78"/>
      <c r="Q210" s="78"/>
    </row>
    <row r="211" spans="1:17" s="71" customFormat="1">
      <c r="A211" s="78"/>
      <c r="B211" s="74">
        <f t="shared" si="18"/>
        <v>41088</v>
      </c>
      <c r="C211" s="86">
        <v>0.41666666666666669</v>
      </c>
      <c r="D211" s="86">
        <v>0.86875000000000002</v>
      </c>
      <c r="E211" s="192">
        <v>0.26041666666666669</v>
      </c>
      <c r="F211" s="86">
        <f t="shared" si="22"/>
        <v>0.45208333333333334</v>
      </c>
      <c r="G211" s="103"/>
      <c r="H211" s="103"/>
      <c r="I211" s="103"/>
      <c r="J211" s="103"/>
      <c r="K211" s="103"/>
      <c r="L211" s="103"/>
      <c r="M211" s="103"/>
      <c r="N211" s="103"/>
      <c r="O211" s="72"/>
      <c r="P211" s="78"/>
      <c r="Q211" s="78"/>
    </row>
    <row r="212" spans="1:17" s="71" customFormat="1">
      <c r="A212" s="78"/>
      <c r="B212" s="74">
        <f t="shared" si="18"/>
        <v>41089</v>
      </c>
      <c r="C212" s="86">
        <v>0.42708333333333331</v>
      </c>
      <c r="D212" s="86">
        <v>0.82013888888888886</v>
      </c>
      <c r="E212" s="192">
        <v>0.26041666666666669</v>
      </c>
      <c r="F212" s="86">
        <f t="shared" si="22"/>
        <v>0.39305555555555555</v>
      </c>
      <c r="G212" s="103"/>
      <c r="H212" s="103"/>
      <c r="I212" s="103"/>
      <c r="J212" s="103"/>
      <c r="K212" s="103"/>
      <c r="L212" s="103"/>
      <c r="M212" s="103"/>
      <c r="N212" s="103"/>
      <c r="O212" s="72"/>
      <c r="P212" s="78"/>
      <c r="Q212" s="78"/>
    </row>
    <row r="213" spans="1:17" s="71" customFormat="1">
      <c r="A213" s="78"/>
      <c r="B213" s="74">
        <f t="shared" si="18"/>
        <v>41090</v>
      </c>
      <c r="C213" s="86">
        <v>0.46388888888888885</v>
      </c>
      <c r="D213" s="86">
        <v>0.73055555555555562</v>
      </c>
      <c r="E213" s="193"/>
      <c r="F213" s="86">
        <f t="shared" si="22"/>
        <v>0.26666666666666677</v>
      </c>
      <c r="G213" s="103"/>
      <c r="H213" s="103"/>
      <c r="I213" s="103"/>
      <c r="J213" s="103"/>
      <c r="K213" s="103"/>
      <c r="L213" s="103"/>
      <c r="M213" s="103"/>
      <c r="N213" s="103"/>
      <c r="O213" s="72"/>
      <c r="P213" s="78"/>
      <c r="Q213" s="78"/>
    </row>
    <row r="214" spans="1:17" s="71" customFormat="1">
      <c r="A214" s="78"/>
      <c r="B214" s="74">
        <f t="shared" si="18"/>
        <v>41091</v>
      </c>
      <c r="C214" s="93"/>
      <c r="D214" s="93"/>
      <c r="E214" s="192"/>
      <c r="F214" s="86"/>
      <c r="G214" s="118"/>
      <c r="H214" s="118"/>
      <c r="I214" s="118"/>
      <c r="J214" s="118"/>
      <c r="K214" s="118"/>
      <c r="L214" s="103"/>
      <c r="M214" s="103"/>
      <c r="N214" s="103"/>
      <c r="O214" s="72"/>
      <c r="P214" s="78"/>
      <c r="Q214" s="78"/>
    </row>
    <row r="215" spans="1:17" s="71" customFormat="1">
      <c r="A215" s="78"/>
      <c r="B215" s="74">
        <f t="shared" si="18"/>
        <v>41092</v>
      </c>
      <c r="C215" s="93"/>
      <c r="D215" s="93"/>
      <c r="E215" s="192"/>
      <c r="F215" s="86"/>
      <c r="G215" s="206"/>
      <c r="H215" s="206"/>
      <c r="I215" s="206"/>
      <c r="J215" s="206"/>
      <c r="K215" s="206"/>
      <c r="L215" s="103"/>
      <c r="M215" s="103"/>
      <c r="N215" s="103"/>
      <c r="O215" s="72"/>
      <c r="P215" s="78"/>
      <c r="Q215" s="78"/>
    </row>
    <row r="216" spans="1:17">
      <c r="B216" s="160" t="str">
        <f>"TOTAL SEMAINE "&amp;A209</f>
        <v>TOTAL SEMAINE 26</v>
      </c>
      <c r="C216" s="207"/>
      <c r="D216" s="119"/>
      <c r="E216" s="203">
        <f>SUM(E209:E215)</f>
        <v>0.78125</v>
      </c>
      <c r="F216" s="203">
        <f>SUM(F209:F215)</f>
        <v>1.5375000000000001</v>
      </c>
      <c r="G216" s="215">
        <f>IF(F216-E216&gt;0.677083333333333,0.677083333333333,F216-E216)</f>
        <v>0.67708333333333304</v>
      </c>
      <c r="H216" s="216">
        <f>($H$2*G216)*24</f>
        <v>235.59249999999992</v>
      </c>
      <c r="I216" s="217">
        <f>IF(F216-E216&gt;1.01041666666667,0.333333333333333,F216-E216-G216)</f>
        <v>7.9166666666667052E-2</v>
      </c>
      <c r="J216" s="216">
        <f>($I$2*I216)*24</f>
        <v>31.302500000000151</v>
      </c>
      <c r="K216" s="217">
        <f>F216-G216-I216-E216</f>
        <v>0</v>
      </c>
      <c r="L216" s="216">
        <f>($J$2*K216)*24</f>
        <v>0</v>
      </c>
      <c r="M216" s="217">
        <f>G216+I216+K216</f>
        <v>0.75625000000000009</v>
      </c>
      <c r="N216" s="218">
        <f>H216+J216+L216</f>
        <v>266.8950000000001</v>
      </c>
      <c r="O216" s="201"/>
    </row>
    <row r="217" spans="1:17" s="71" customFormat="1">
      <c r="A217" s="78">
        <f>A209+1</f>
        <v>27</v>
      </c>
      <c r="B217" s="74">
        <f>B215+1</f>
        <v>41093</v>
      </c>
      <c r="C217" s="86">
        <v>0.75</v>
      </c>
      <c r="D217" s="86">
        <v>0.89930555555555547</v>
      </c>
      <c r="E217" s="193"/>
      <c r="F217" s="86">
        <f t="shared" ref="F217:F220" si="23">D217-C217</f>
        <v>0.14930555555555547</v>
      </c>
      <c r="G217" s="226"/>
      <c r="H217" s="226"/>
      <c r="I217" s="103"/>
      <c r="J217" s="103"/>
      <c r="K217" s="103"/>
      <c r="L217" s="103"/>
      <c r="M217" s="103"/>
      <c r="N217" s="103"/>
      <c r="O217" s="72"/>
      <c r="P217" s="78"/>
      <c r="Q217" s="78"/>
    </row>
    <row r="218" spans="1:17" s="71" customFormat="1">
      <c r="A218" s="78"/>
      <c r="B218" s="74">
        <f t="shared" ref="B218:B223" si="24">B217+1</f>
        <v>41094</v>
      </c>
      <c r="C218" s="86">
        <v>0.35833333333333334</v>
      </c>
      <c r="D218" s="86">
        <v>0.75902777777777775</v>
      </c>
      <c r="E218" s="192">
        <v>0.26041666666666669</v>
      </c>
      <c r="F218" s="86">
        <f t="shared" si="23"/>
        <v>0.40069444444444441</v>
      </c>
      <c r="G218" s="103"/>
      <c r="H218" s="103"/>
      <c r="I218" s="103"/>
      <c r="J218" s="103"/>
      <c r="K218" s="103"/>
      <c r="L218" s="103"/>
      <c r="M218" s="103"/>
      <c r="N218" s="103"/>
      <c r="O218" s="72"/>
      <c r="P218" s="78"/>
      <c r="Q218" s="78"/>
    </row>
    <row r="219" spans="1:17" s="71" customFormat="1">
      <c r="A219" s="78"/>
      <c r="B219" s="74">
        <f t="shared" si="24"/>
        <v>41095</v>
      </c>
      <c r="C219" s="86">
        <v>0.41666666666666669</v>
      </c>
      <c r="D219" s="98">
        <v>2.4305555555555556E-2</v>
      </c>
      <c r="E219" s="192">
        <v>0.26041666666666669</v>
      </c>
      <c r="F219" s="98">
        <f>D219+C219</f>
        <v>0.44097222222222227</v>
      </c>
      <c r="G219" s="103"/>
      <c r="H219" s="103"/>
      <c r="I219" s="103"/>
      <c r="J219" s="103"/>
      <c r="K219" s="103"/>
      <c r="L219" s="103"/>
      <c r="M219" s="103"/>
      <c r="N219" s="103"/>
      <c r="O219" s="72"/>
      <c r="P219" s="78"/>
      <c r="Q219" s="78"/>
    </row>
    <row r="220" spans="1:17" s="71" customFormat="1">
      <c r="A220" s="78"/>
      <c r="B220" s="74">
        <f t="shared" si="24"/>
        <v>41096</v>
      </c>
      <c r="C220" s="86">
        <v>0.43888888888888888</v>
      </c>
      <c r="D220" s="86">
        <v>0.84722222222222221</v>
      </c>
      <c r="E220" s="192">
        <v>0.26041666666666669</v>
      </c>
      <c r="F220" s="86">
        <f t="shared" si="23"/>
        <v>0.40833333333333333</v>
      </c>
      <c r="G220" s="103"/>
      <c r="H220" s="103"/>
      <c r="I220" s="103"/>
      <c r="J220" s="103"/>
      <c r="K220" s="103"/>
      <c r="L220" s="103"/>
      <c r="M220" s="103"/>
      <c r="N220" s="103"/>
      <c r="O220" s="72"/>
      <c r="P220" s="78"/>
      <c r="Q220" s="78"/>
    </row>
    <row r="221" spans="1:17" s="71" customFormat="1">
      <c r="A221" s="78"/>
      <c r="B221" s="74">
        <f t="shared" si="24"/>
        <v>41097</v>
      </c>
      <c r="C221" s="93"/>
      <c r="D221" s="93"/>
      <c r="E221" s="193"/>
      <c r="F221" s="86"/>
      <c r="G221" s="103"/>
      <c r="H221" s="103"/>
      <c r="I221" s="103"/>
      <c r="J221" s="103"/>
      <c r="K221" s="103"/>
      <c r="L221" s="103"/>
      <c r="M221" s="103"/>
      <c r="N221" s="103"/>
      <c r="O221" s="72"/>
      <c r="P221" s="78"/>
      <c r="Q221" s="78"/>
    </row>
    <row r="222" spans="1:17" s="71" customFormat="1">
      <c r="A222" s="78"/>
      <c r="B222" s="74">
        <f t="shared" si="24"/>
        <v>41098</v>
      </c>
      <c r="C222" s="93"/>
      <c r="D222" s="93"/>
      <c r="E222" s="192"/>
      <c r="F222" s="86"/>
      <c r="G222" s="118"/>
      <c r="H222" s="118"/>
      <c r="I222" s="118"/>
      <c r="J222" s="118"/>
      <c r="K222" s="118"/>
      <c r="L222" s="103"/>
      <c r="M222" s="103"/>
      <c r="N222" s="103"/>
      <c r="O222" s="72"/>
      <c r="P222" s="78"/>
      <c r="Q222" s="78"/>
    </row>
    <row r="223" spans="1:17" s="71" customFormat="1">
      <c r="A223" s="78"/>
      <c r="B223" s="74">
        <f t="shared" si="24"/>
        <v>41099</v>
      </c>
      <c r="C223" s="93"/>
      <c r="D223" s="93"/>
      <c r="E223" s="192"/>
      <c r="F223" s="86"/>
      <c r="G223" s="206"/>
      <c r="H223" s="206"/>
      <c r="I223" s="206"/>
      <c r="J223" s="206"/>
      <c r="K223" s="206"/>
      <c r="L223" s="103"/>
      <c r="M223" s="103"/>
      <c r="N223" s="103"/>
      <c r="O223" s="72"/>
      <c r="P223" s="78"/>
      <c r="Q223" s="78"/>
    </row>
    <row r="224" spans="1:17">
      <c r="B224" s="160" t="str">
        <f>"TOTAL SEMAINE "&amp;A217</f>
        <v>TOTAL SEMAINE 27</v>
      </c>
      <c r="C224" s="207"/>
      <c r="D224" s="119"/>
      <c r="E224" s="203">
        <f>SUM(E217:E223)</f>
        <v>0.78125</v>
      </c>
      <c r="F224" s="203">
        <f>SUM(F217:F223)</f>
        <v>1.3993055555555554</v>
      </c>
      <c r="G224" s="215">
        <f>IF(F224-E224&gt;0.677083333333333,0.677083333333333,F224-E224)</f>
        <v>0.61805555555555536</v>
      </c>
      <c r="H224" s="216">
        <f>($H$2*G224)*24</f>
        <v>215.0536666666666</v>
      </c>
      <c r="I224" s="217">
        <f>IF(F224-E224&gt;1.01041666666667,0.333333333333333,F224-E224-G224)</f>
        <v>0</v>
      </c>
      <c r="J224" s="216">
        <f>($I$2*I224)*24</f>
        <v>0</v>
      </c>
      <c r="K224" s="217">
        <f>F224-G224-I224-E224</f>
        <v>0</v>
      </c>
      <c r="L224" s="216">
        <f>($J$2*K224)*24</f>
        <v>0</v>
      </c>
      <c r="M224" s="217">
        <f>G224+I224+K224</f>
        <v>0.61805555555555536</v>
      </c>
      <c r="N224" s="218">
        <f>H224+J224+L224</f>
        <v>215.0536666666666</v>
      </c>
      <c r="O224" s="201"/>
    </row>
    <row r="225" spans="1:17" s="71" customFormat="1">
      <c r="A225" s="78">
        <f>A217+1</f>
        <v>28</v>
      </c>
      <c r="B225" s="74">
        <f>B223+1</f>
        <v>41100</v>
      </c>
      <c r="C225" s="93" t="s">
        <v>10</v>
      </c>
      <c r="D225" s="93"/>
      <c r="E225" s="192"/>
      <c r="F225" s="86"/>
      <c r="G225" s="226"/>
      <c r="H225" s="226"/>
      <c r="I225" s="103"/>
      <c r="J225" s="103"/>
      <c r="K225" s="103"/>
      <c r="L225" s="103"/>
      <c r="M225" s="103"/>
      <c r="N225" s="103"/>
      <c r="O225" s="72"/>
      <c r="P225" s="78"/>
      <c r="Q225" s="78"/>
    </row>
    <row r="226" spans="1:17">
      <c r="B226" s="74">
        <f t="shared" ref="B226:B287" si="25">B225+1</f>
        <v>41101</v>
      </c>
      <c r="C226" s="93" t="s">
        <v>10</v>
      </c>
      <c r="D226" s="113"/>
      <c r="E226" s="192"/>
      <c r="F226" s="92"/>
      <c r="G226" s="103"/>
      <c r="H226" s="103"/>
      <c r="I226" s="103"/>
      <c r="J226" s="103"/>
      <c r="K226" s="103"/>
      <c r="L226" s="103"/>
      <c r="M226" s="103"/>
      <c r="N226" s="103"/>
    </row>
    <row r="227" spans="1:17">
      <c r="B227" s="74">
        <f t="shared" si="25"/>
        <v>41102</v>
      </c>
      <c r="C227" s="93" t="s">
        <v>10</v>
      </c>
      <c r="D227" s="93"/>
      <c r="E227" s="192"/>
      <c r="F227" s="86"/>
      <c r="G227" s="103"/>
      <c r="H227" s="103"/>
      <c r="I227" s="103"/>
      <c r="J227" s="103"/>
      <c r="K227" s="103"/>
      <c r="L227" s="103"/>
      <c r="M227" s="103"/>
      <c r="N227" s="103"/>
    </row>
    <row r="228" spans="1:17">
      <c r="B228" s="74">
        <f t="shared" si="25"/>
        <v>41103</v>
      </c>
      <c r="C228" s="93" t="s">
        <v>10</v>
      </c>
      <c r="D228" s="197"/>
      <c r="E228" s="192"/>
      <c r="F228" s="86"/>
      <c r="G228" s="103"/>
      <c r="H228" s="103"/>
      <c r="I228" s="103"/>
      <c r="J228" s="103"/>
      <c r="K228" s="103"/>
      <c r="L228" s="103"/>
      <c r="M228" s="103"/>
      <c r="N228" s="103"/>
    </row>
    <row r="229" spans="1:17">
      <c r="B229" s="74">
        <f t="shared" si="25"/>
        <v>41104</v>
      </c>
      <c r="C229" s="93" t="s">
        <v>10</v>
      </c>
      <c r="D229" s="93"/>
      <c r="E229" s="192"/>
      <c r="F229" s="86"/>
      <c r="G229" s="103"/>
      <c r="H229" s="103"/>
      <c r="I229" s="103"/>
      <c r="J229" s="103"/>
      <c r="K229" s="103"/>
      <c r="L229" s="103"/>
      <c r="M229" s="103"/>
      <c r="N229" s="103"/>
    </row>
    <row r="230" spans="1:17">
      <c r="B230" s="74">
        <f t="shared" si="25"/>
        <v>41105</v>
      </c>
      <c r="C230" s="93" t="s">
        <v>10</v>
      </c>
      <c r="D230" s="93"/>
      <c r="E230" s="192"/>
      <c r="F230" s="86"/>
      <c r="G230" s="118"/>
      <c r="H230" s="118"/>
      <c r="I230" s="118"/>
      <c r="J230" s="118"/>
      <c r="K230" s="118"/>
      <c r="L230" s="103"/>
      <c r="M230" s="103"/>
      <c r="N230" s="103"/>
    </row>
    <row r="231" spans="1:17">
      <c r="B231" s="74">
        <f t="shared" si="25"/>
        <v>41106</v>
      </c>
      <c r="C231" s="93" t="s">
        <v>10</v>
      </c>
      <c r="D231" s="93"/>
      <c r="E231" s="192"/>
      <c r="F231" s="86"/>
      <c r="G231" s="206"/>
      <c r="H231" s="206"/>
      <c r="I231" s="206"/>
      <c r="J231" s="206"/>
      <c r="K231" s="206"/>
      <c r="L231" s="103"/>
      <c r="M231" s="103"/>
      <c r="N231" s="103"/>
    </row>
    <row r="232" spans="1:17">
      <c r="B232" s="160" t="str">
        <f>"TOTAL SEMAINE "&amp;A225</f>
        <v>TOTAL SEMAINE 28</v>
      </c>
      <c r="C232" s="207"/>
      <c r="D232" s="119"/>
      <c r="E232" s="203">
        <f>SUM(E225:E231)</f>
        <v>0</v>
      </c>
      <c r="F232" s="203">
        <f>SUM(F225:F231)</f>
        <v>0</v>
      </c>
      <c r="G232" s="215">
        <f>IF(F232-E232&gt;0.677083333333333,0.677083333333333,F232-E232)</f>
        <v>0</v>
      </c>
      <c r="H232" s="216">
        <f>($H$2*G232)*24</f>
        <v>0</v>
      </c>
      <c r="I232" s="217">
        <f>IF(F232-E232&gt;1.01041666666667,0.333333333333333,F232-E232-G232)</f>
        <v>0</v>
      </c>
      <c r="J232" s="216">
        <f>($I$2*I232)*24</f>
        <v>0</v>
      </c>
      <c r="K232" s="217">
        <f>F232-G232-I232-E232</f>
        <v>0</v>
      </c>
      <c r="L232" s="216">
        <f>($J$2*K232)*24</f>
        <v>0</v>
      </c>
      <c r="M232" s="217">
        <f>G232+I232+K232</f>
        <v>0</v>
      </c>
      <c r="N232" s="218">
        <f>H232+J232+L232</f>
        <v>0</v>
      </c>
      <c r="O232" s="201"/>
    </row>
    <row r="233" spans="1:17">
      <c r="A233" s="78">
        <f>A225+1</f>
        <v>29</v>
      </c>
      <c r="B233" s="74">
        <f>B231+1</f>
        <v>41107</v>
      </c>
      <c r="C233" s="93" t="s">
        <v>10</v>
      </c>
      <c r="D233" s="93"/>
      <c r="E233" s="192"/>
      <c r="F233" s="86"/>
      <c r="G233" s="226"/>
      <c r="H233" s="226"/>
      <c r="I233" s="103"/>
      <c r="J233" s="103"/>
      <c r="K233" s="103"/>
      <c r="L233" s="103"/>
      <c r="M233" s="103"/>
      <c r="N233" s="103"/>
    </row>
    <row r="234" spans="1:17">
      <c r="B234" s="74">
        <f t="shared" si="25"/>
        <v>41108</v>
      </c>
      <c r="C234" s="93" t="s">
        <v>10</v>
      </c>
      <c r="D234" s="86"/>
      <c r="E234" s="192"/>
      <c r="F234" s="86"/>
      <c r="G234" s="103"/>
      <c r="H234" s="103"/>
      <c r="I234" s="103"/>
      <c r="J234" s="103"/>
      <c r="K234" s="103"/>
      <c r="L234" s="103"/>
      <c r="M234" s="103"/>
      <c r="N234" s="103"/>
    </row>
    <row r="235" spans="1:17">
      <c r="B235" s="74">
        <f t="shared" si="25"/>
        <v>41109</v>
      </c>
      <c r="C235" s="93" t="s">
        <v>10</v>
      </c>
      <c r="D235" s="86"/>
      <c r="E235" s="192"/>
      <c r="F235" s="86"/>
      <c r="G235" s="103"/>
      <c r="H235" s="103"/>
      <c r="I235" s="103"/>
      <c r="J235" s="103"/>
      <c r="K235" s="103"/>
      <c r="L235" s="103"/>
      <c r="M235" s="103"/>
      <c r="N235" s="103"/>
    </row>
    <row r="236" spans="1:17">
      <c r="B236" s="74">
        <f t="shared" si="25"/>
        <v>41110</v>
      </c>
      <c r="C236" s="93" t="s">
        <v>10</v>
      </c>
      <c r="D236" s="86"/>
      <c r="E236" s="192"/>
      <c r="F236" s="86"/>
      <c r="G236" s="103"/>
      <c r="H236" s="103"/>
      <c r="I236" s="103"/>
      <c r="J236" s="103"/>
      <c r="K236" s="103"/>
      <c r="L236" s="103"/>
      <c r="M236" s="103"/>
      <c r="N236" s="103"/>
    </row>
    <row r="237" spans="1:17">
      <c r="B237" s="74">
        <f t="shared" si="25"/>
        <v>41111</v>
      </c>
      <c r="C237" s="93" t="s">
        <v>10</v>
      </c>
      <c r="D237" s="86"/>
      <c r="E237" s="192"/>
      <c r="F237" s="86"/>
      <c r="G237" s="103"/>
      <c r="H237" s="103"/>
      <c r="I237" s="103"/>
      <c r="J237" s="103"/>
      <c r="K237" s="103"/>
      <c r="L237" s="103"/>
      <c r="M237" s="103"/>
      <c r="N237" s="103"/>
    </row>
    <row r="238" spans="1:17">
      <c r="B238" s="74">
        <f t="shared" si="25"/>
        <v>41112</v>
      </c>
      <c r="C238" s="93"/>
      <c r="D238" s="93"/>
      <c r="E238" s="193"/>
      <c r="F238" s="86"/>
      <c r="G238" s="118"/>
      <c r="H238" s="118"/>
      <c r="I238" s="118"/>
      <c r="J238" s="118"/>
      <c r="K238" s="118"/>
      <c r="L238" s="118"/>
      <c r="M238" s="118"/>
      <c r="N238" s="118"/>
    </row>
    <row r="239" spans="1:17">
      <c r="B239" s="74">
        <f t="shared" si="25"/>
        <v>41113</v>
      </c>
      <c r="C239" s="93"/>
      <c r="D239" s="93"/>
      <c r="E239" s="192"/>
      <c r="F239" s="86"/>
      <c r="G239" s="206"/>
      <c r="H239" s="206"/>
      <c r="I239" s="206"/>
      <c r="J239" s="206"/>
      <c r="K239" s="206"/>
      <c r="L239" s="103"/>
      <c r="M239" s="103"/>
      <c r="N239" s="103"/>
    </row>
    <row r="240" spans="1:17">
      <c r="B240" s="160" t="str">
        <f>"TOTAL SEMAINE "&amp;A233</f>
        <v>TOTAL SEMAINE 29</v>
      </c>
      <c r="C240" s="207"/>
      <c r="D240" s="119"/>
      <c r="E240" s="203">
        <f>SUM(E233:E239)</f>
        <v>0</v>
      </c>
      <c r="F240" s="203">
        <f>SUM(F233:F239)</f>
        <v>0</v>
      </c>
      <c r="G240" s="215">
        <f>IF(F240-E240&gt;0.677083333333333,0.677083333333333,F240-E240)</f>
        <v>0</v>
      </c>
      <c r="H240" s="216">
        <f>($H$2*G240)*24</f>
        <v>0</v>
      </c>
      <c r="I240" s="217">
        <f>IF(F240-E240&gt;1.01041666666667,0.333333333333333,F240-E240-G240)</f>
        <v>0</v>
      </c>
      <c r="J240" s="216">
        <f>($I$2*I240)*24</f>
        <v>0</v>
      </c>
      <c r="K240" s="217">
        <f>F240-G240-I240-E240</f>
        <v>0</v>
      </c>
      <c r="L240" s="216">
        <f>($J$2*K240)*24</f>
        <v>0</v>
      </c>
      <c r="M240" s="217">
        <f>G240+I240+K240</f>
        <v>0</v>
      </c>
      <c r="N240" s="218">
        <f>H240+J240+L240</f>
        <v>0</v>
      </c>
      <c r="O240" s="201"/>
    </row>
    <row r="241" spans="1:15">
      <c r="A241" s="78">
        <f>A233+1</f>
        <v>30</v>
      </c>
      <c r="B241" s="74">
        <f>B239+1</f>
        <v>41114</v>
      </c>
      <c r="C241" s="93"/>
      <c r="D241" s="93"/>
      <c r="E241" s="192"/>
      <c r="F241" s="86"/>
      <c r="G241" s="226"/>
      <c r="H241" s="226"/>
      <c r="I241" s="103"/>
      <c r="J241" s="103"/>
      <c r="K241" s="103"/>
      <c r="L241" s="103"/>
      <c r="M241" s="103"/>
      <c r="N241" s="103"/>
    </row>
    <row r="242" spans="1:15">
      <c r="B242" s="74">
        <f t="shared" si="25"/>
        <v>41115</v>
      </c>
      <c r="C242" s="86">
        <v>0.41805555555555557</v>
      </c>
      <c r="D242" s="86">
        <v>0.86805555555555547</v>
      </c>
      <c r="E242" s="192">
        <v>0.26041666666666669</v>
      </c>
      <c r="F242" s="86">
        <f>D242-C242</f>
        <v>0.4499999999999999</v>
      </c>
      <c r="G242" s="103"/>
      <c r="H242" s="103"/>
      <c r="I242" s="103"/>
      <c r="J242" s="103"/>
      <c r="K242" s="103"/>
      <c r="L242" s="103"/>
      <c r="M242" s="103"/>
      <c r="N242" s="103"/>
    </row>
    <row r="243" spans="1:15">
      <c r="B243" s="74">
        <f t="shared" si="25"/>
        <v>41116</v>
      </c>
      <c r="C243" s="86">
        <v>0.41736111111111113</v>
      </c>
      <c r="D243" s="86">
        <v>0.8027777777777777</v>
      </c>
      <c r="E243" s="192">
        <v>0.26041666666666669</v>
      </c>
      <c r="F243" s="86">
        <f t="shared" ref="F243:F244" si="26">D243-C243</f>
        <v>0.38541666666666657</v>
      </c>
      <c r="G243" s="103"/>
      <c r="H243" s="103"/>
      <c r="I243" s="103"/>
      <c r="J243" s="103"/>
      <c r="K243" s="103"/>
      <c r="L243" s="103"/>
      <c r="M243" s="103"/>
      <c r="N243" s="103"/>
    </row>
    <row r="244" spans="1:15">
      <c r="B244" s="74">
        <f t="shared" si="25"/>
        <v>41117</v>
      </c>
      <c r="C244" s="86">
        <v>0.41666666666666669</v>
      </c>
      <c r="D244" s="86">
        <v>0.87916666666666676</v>
      </c>
      <c r="E244" s="192">
        <v>0.26041666666666669</v>
      </c>
      <c r="F244" s="86">
        <f t="shared" si="26"/>
        <v>0.46250000000000008</v>
      </c>
      <c r="G244" s="103"/>
      <c r="H244" s="103"/>
      <c r="I244" s="103"/>
      <c r="J244" s="103"/>
      <c r="K244" s="103"/>
      <c r="L244" s="103"/>
      <c r="M244" s="103"/>
      <c r="N244" s="103"/>
    </row>
    <row r="245" spans="1:15">
      <c r="B245" s="74">
        <f t="shared" si="25"/>
        <v>41118</v>
      </c>
      <c r="C245" s="93"/>
      <c r="D245" s="93"/>
      <c r="E245" s="193"/>
      <c r="F245" s="86"/>
      <c r="G245" s="103"/>
      <c r="H245" s="103"/>
      <c r="I245" s="103"/>
      <c r="J245" s="103"/>
      <c r="K245" s="103"/>
      <c r="L245" s="118"/>
      <c r="M245" s="118"/>
      <c r="N245" s="118"/>
    </row>
    <row r="246" spans="1:15">
      <c r="B246" s="74">
        <f t="shared" si="25"/>
        <v>41119</v>
      </c>
      <c r="C246" s="93"/>
      <c r="D246" s="93"/>
      <c r="E246" s="192"/>
      <c r="F246" s="86"/>
      <c r="G246" s="118"/>
      <c r="H246" s="118"/>
      <c r="I246" s="118"/>
      <c r="J246" s="118"/>
      <c r="K246" s="118"/>
      <c r="L246" s="103"/>
      <c r="M246" s="103"/>
      <c r="N246" s="103"/>
    </row>
    <row r="247" spans="1:15">
      <c r="B247" s="74">
        <f t="shared" si="25"/>
        <v>41120</v>
      </c>
      <c r="C247" s="93"/>
      <c r="D247" s="93"/>
      <c r="E247" s="192"/>
      <c r="F247" s="86"/>
      <c r="G247" s="206"/>
      <c r="H247" s="206"/>
      <c r="I247" s="206"/>
      <c r="J247" s="206"/>
      <c r="K247" s="206"/>
      <c r="L247" s="103"/>
      <c r="M247" s="103"/>
      <c r="N247" s="103"/>
    </row>
    <row r="248" spans="1:15">
      <c r="B248" s="160" t="str">
        <f>"TOTAL SEMAINE "&amp;A241</f>
        <v>TOTAL SEMAINE 30</v>
      </c>
      <c r="C248" s="207"/>
      <c r="D248" s="119"/>
      <c r="E248" s="203">
        <f>SUM(E241:E247)</f>
        <v>0.78125</v>
      </c>
      <c r="F248" s="203">
        <f>SUM(F241:F247)</f>
        <v>1.2979166666666666</v>
      </c>
      <c r="G248" s="215">
        <f>IF(F248-E248&gt;0.677083333333333,0.677083333333333,F248-E248)</f>
        <v>0.51666666666666661</v>
      </c>
      <c r="H248" s="216">
        <f>($H$2*G248)*24</f>
        <v>179.77519999999998</v>
      </c>
      <c r="I248" s="217">
        <f>IF(F248-E248&gt;1.01041666666667,0.333333333333333,F248-E248-G248)</f>
        <v>0</v>
      </c>
      <c r="J248" s="216">
        <f>($I$2*I248)*24</f>
        <v>0</v>
      </c>
      <c r="K248" s="217">
        <f>F248-G248-I248-E248</f>
        <v>0</v>
      </c>
      <c r="L248" s="216">
        <f>($J$2*K248)*24</f>
        <v>0</v>
      </c>
      <c r="M248" s="217">
        <f>G248+I248+K248</f>
        <v>0.51666666666666661</v>
      </c>
      <c r="N248" s="218">
        <f>H248+J248+L248</f>
        <v>179.77519999999998</v>
      </c>
      <c r="O248" s="201"/>
    </row>
    <row r="249" spans="1:15">
      <c r="A249" s="78">
        <f>A241+1</f>
        <v>31</v>
      </c>
      <c r="B249" s="74">
        <f>B247+1</f>
        <v>41121</v>
      </c>
      <c r="C249" s="86"/>
      <c r="D249" s="86"/>
      <c r="E249" s="192"/>
      <c r="F249" s="86"/>
      <c r="G249" s="226"/>
      <c r="H249" s="226"/>
      <c r="I249" s="103"/>
      <c r="J249" s="103"/>
      <c r="K249" s="103"/>
      <c r="L249" s="103"/>
      <c r="M249" s="103"/>
      <c r="N249" s="103"/>
    </row>
    <row r="250" spans="1:15">
      <c r="B250" s="74">
        <f t="shared" si="25"/>
        <v>41122</v>
      </c>
      <c r="C250" s="86">
        <v>0.41666666666666669</v>
      </c>
      <c r="D250" s="86">
        <v>0.80555555555555547</v>
      </c>
      <c r="E250" s="192">
        <v>0.26041666666666669</v>
      </c>
      <c r="F250" s="86">
        <f t="shared" ref="F250:F252" si="27">D250-C250</f>
        <v>0.38888888888888878</v>
      </c>
      <c r="G250" s="103"/>
      <c r="H250" s="103"/>
      <c r="I250" s="103"/>
      <c r="J250" s="103"/>
      <c r="K250" s="103"/>
      <c r="L250" s="103"/>
      <c r="M250" s="103"/>
      <c r="N250" s="103"/>
    </row>
    <row r="251" spans="1:15">
      <c r="B251" s="74">
        <f t="shared" si="25"/>
        <v>41123</v>
      </c>
      <c r="C251" s="86">
        <v>0.41666666666666669</v>
      </c>
      <c r="D251" s="86">
        <v>0.84583333333333333</v>
      </c>
      <c r="E251" s="192">
        <v>0.26041666666666669</v>
      </c>
      <c r="F251" s="86">
        <f t="shared" si="27"/>
        <v>0.42916666666666664</v>
      </c>
      <c r="G251" s="103"/>
      <c r="H251" s="103"/>
      <c r="I251" s="103"/>
      <c r="J251" s="103"/>
      <c r="K251" s="103"/>
      <c r="L251" s="103"/>
      <c r="M251" s="103"/>
      <c r="N251" s="103"/>
    </row>
    <row r="252" spans="1:15">
      <c r="B252" s="74">
        <f t="shared" si="25"/>
        <v>41124</v>
      </c>
      <c r="C252" s="86">
        <v>0.41666666666666669</v>
      </c>
      <c r="D252" s="86">
        <v>0.79861111111111116</v>
      </c>
      <c r="E252" s="192">
        <v>0.26041666666666669</v>
      </c>
      <c r="F252" s="86">
        <f t="shared" si="27"/>
        <v>0.38194444444444448</v>
      </c>
      <c r="G252" s="103"/>
      <c r="H252" s="103"/>
      <c r="I252" s="103"/>
      <c r="J252" s="103"/>
      <c r="K252" s="103"/>
      <c r="L252" s="103"/>
      <c r="M252" s="103"/>
      <c r="N252" s="103"/>
    </row>
    <row r="253" spans="1:15">
      <c r="B253" s="74">
        <f t="shared" si="25"/>
        <v>41125</v>
      </c>
      <c r="C253" s="86"/>
      <c r="D253" s="86"/>
      <c r="E253" s="192"/>
      <c r="F253" s="86"/>
      <c r="G253" s="103"/>
      <c r="H253" s="103"/>
      <c r="I253" s="103"/>
      <c r="J253" s="103"/>
      <c r="K253" s="103"/>
      <c r="L253" s="103"/>
      <c r="M253" s="103"/>
      <c r="N253" s="103"/>
    </row>
    <row r="254" spans="1:15">
      <c r="B254" s="74">
        <f t="shared" si="25"/>
        <v>41126</v>
      </c>
      <c r="C254" s="93"/>
      <c r="D254" s="93"/>
      <c r="E254" s="193"/>
      <c r="F254" s="86"/>
      <c r="G254" s="118"/>
      <c r="H254" s="118"/>
      <c r="I254" s="118"/>
      <c r="J254" s="118"/>
      <c r="K254" s="118"/>
      <c r="L254" s="118"/>
      <c r="M254" s="118"/>
      <c r="N254" s="118"/>
    </row>
    <row r="255" spans="1:15">
      <c r="B255" s="74">
        <f t="shared" si="25"/>
        <v>41127</v>
      </c>
      <c r="C255" s="93"/>
      <c r="D255" s="93"/>
      <c r="E255" s="192"/>
      <c r="F255" s="86"/>
      <c r="G255" s="206"/>
      <c r="H255" s="206"/>
      <c r="I255" s="206"/>
      <c r="J255" s="206"/>
      <c r="K255" s="206"/>
      <c r="L255" s="103"/>
      <c r="M255" s="103"/>
      <c r="N255" s="103"/>
    </row>
    <row r="256" spans="1:15">
      <c r="B256" s="160" t="str">
        <f>"TOTAL SEMAINE "&amp;A249</f>
        <v>TOTAL SEMAINE 31</v>
      </c>
      <c r="C256" s="207"/>
      <c r="D256" s="119"/>
      <c r="E256" s="203">
        <f>SUM(E249:E255)</f>
        <v>0.78125</v>
      </c>
      <c r="F256" s="203">
        <f>SUM(F249:F255)</f>
        <v>1.2</v>
      </c>
      <c r="G256" s="215">
        <f>IF(F256-E256&gt;0.677083333333333,0.677083333333333,F256-E256)</f>
        <v>0.41874999999999996</v>
      </c>
      <c r="H256" s="216">
        <f>($H$2*G256)*24</f>
        <v>145.70490000000001</v>
      </c>
      <c r="I256" s="217">
        <f>IF(F256-E256&gt;1.01041666666667,0.333333333333333,F256-E256-G256)</f>
        <v>0</v>
      </c>
      <c r="J256" s="216">
        <f>($I$2*I256)*24</f>
        <v>0</v>
      </c>
      <c r="K256" s="217">
        <f>F256-G256-I256-E256</f>
        <v>0</v>
      </c>
      <c r="L256" s="216">
        <f>($J$2*K256)*24</f>
        <v>0</v>
      </c>
      <c r="M256" s="217">
        <f>G256+I256+K256</f>
        <v>0.41874999999999996</v>
      </c>
      <c r="N256" s="218">
        <f>H256+J256+L256</f>
        <v>145.70490000000001</v>
      </c>
      <c r="O256" s="201"/>
    </row>
    <row r="257" spans="1:15">
      <c r="A257" s="78">
        <f>A249+1</f>
        <v>32</v>
      </c>
      <c r="B257" s="74">
        <f>B255+1</f>
        <v>41128</v>
      </c>
      <c r="C257" s="86">
        <v>0.59930555555555554</v>
      </c>
      <c r="D257" s="86">
        <v>0.75694444444444453</v>
      </c>
      <c r="E257" s="192"/>
      <c r="F257" s="86">
        <v>0.26041666666666669</v>
      </c>
      <c r="G257" s="226"/>
      <c r="H257" s="226"/>
      <c r="I257" s="103"/>
      <c r="J257" s="103"/>
      <c r="K257" s="103"/>
      <c r="L257" s="103"/>
      <c r="M257" s="103"/>
      <c r="N257" s="103"/>
    </row>
    <row r="258" spans="1:15">
      <c r="B258" s="74">
        <f t="shared" si="25"/>
        <v>41129</v>
      </c>
      <c r="C258" s="86">
        <v>0.41736111111111113</v>
      </c>
      <c r="D258" s="86">
        <v>0.78680555555555554</v>
      </c>
      <c r="E258" s="192">
        <v>0.26041666666666669</v>
      </c>
      <c r="F258" s="86">
        <f>D258-C258</f>
        <v>0.36944444444444441</v>
      </c>
      <c r="G258" s="103"/>
      <c r="H258" s="103"/>
      <c r="I258" s="103"/>
      <c r="J258" s="103"/>
      <c r="K258" s="103"/>
      <c r="L258" s="103"/>
      <c r="M258" s="103"/>
      <c r="N258" s="103"/>
    </row>
    <row r="259" spans="1:15">
      <c r="B259" s="74">
        <f t="shared" si="25"/>
        <v>41130</v>
      </c>
      <c r="C259" s="86">
        <v>0.41666666666666669</v>
      </c>
      <c r="D259" s="86">
        <v>0.75208333333333333</v>
      </c>
      <c r="E259" s="192">
        <v>0.26041666666666669</v>
      </c>
      <c r="F259" s="86">
        <f t="shared" ref="F259:F260" si="28">D259-C259</f>
        <v>0.33541666666666664</v>
      </c>
      <c r="G259" s="103"/>
      <c r="H259" s="103"/>
      <c r="I259" s="103"/>
      <c r="J259" s="103"/>
      <c r="K259" s="103"/>
      <c r="L259" s="103"/>
      <c r="M259" s="103"/>
      <c r="N259" s="103"/>
    </row>
    <row r="260" spans="1:15">
      <c r="B260" s="74">
        <f t="shared" si="25"/>
        <v>41131</v>
      </c>
      <c r="C260" s="86">
        <v>0.4152777777777778</v>
      </c>
      <c r="D260" s="86">
        <v>0.75138888888888899</v>
      </c>
      <c r="E260" s="192">
        <v>0.26041666666666669</v>
      </c>
      <c r="F260" s="86">
        <f t="shared" si="28"/>
        <v>0.33611111111111119</v>
      </c>
      <c r="G260" s="103"/>
      <c r="H260" s="103"/>
      <c r="I260" s="103"/>
      <c r="J260" s="103"/>
      <c r="K260" s="103"/>
      <c r="L260" s="103"/>
      <c r="M260" s="103"/>
      <c r="N260" s="103"/>
    </row>
    <row r="261" spans="1:15">
      <c r="B261" s="74">
        <f t="shared" si="25"/>
        <v>41132</v>
      </c>
      <c r="C261" s="86" t="s">
        <v>10</v>
      </c>
      <c r="D261" s="86"/>
      <c r="E261" s="192"/>
      <c r="F261" s="86"/>
      <c r="G261" s="103"/>
      <c r="H261" s="103"/>
      <c r="I261" s="103"/>
      <c r="J261" s="103"/>
      <c r="K261" s="103"/>
      <c r="L261" s="103"/>
      <c r="M261" s="103"/>
      <c r="N261" s="103"/>
    </row>
    <row r="262" spans="1:15">
      <c r="B262" s="74">
        <f t="shared" si="25"/>
        <v>41133</v>
      </c>
      <c r="C262" s="86" t="s">
        <v>10</v>
      </c>
      <c r="D262" s="86"/>
      <c r="E262" s="192"/>
      <c r="F262" s="86"/>
      <c r="G262" s="118"/>
      <c r="H262" s="118"/>
      <c r="I262" s="118"/>
      <c r="J262" s="118"/>
      <c r="K262" s="118"/>
      <c r="L262" s="103"/>
      <c r="M262" s="103"/>
      <c r="N262" s="103"/>
    </row>
    <row r="263" spans="1:15">
      <c r="B263" s="74">
        <f t="shared" si="25"/>
        <v>41134</v>
      </c>
      <c r="C263" s="86" t="s">
        <v>10</v>
      </c>
      <c r="D263" s="93"/>
      <c r="E263" s="193"/>
      <c r="F263" s="86"/>
      <c r="G263" s="206"/>
      <c r="H263" s="206"/>
      <c r="I263" s="206"/>
      <c r="J263" s="206"/>
      <c r="K263" s="206"/>
      <c r="L263" s="118"/>
      <c r="M263" s="118"/>
      <c r="N263" s="118"/>
    </row>
    <row r="264" spans="1:15">
      <c r="B264" s="160" t="str">
        <f>"TOTAL SEMAINE "&amp;A257</f>
        <v>TOTAL SEMAINE 32</v>
      </c>
      <c r="C264" s="207"/>
      <c r="D264" s="119"/>
      <c r="E264" s="203">
        <f>SUM(E257:E263)</f>
        <v>0.78125</v>
      </c>
      <c r="F264" s="203">
        <f>SUM(F257:F263)</f>
        <v>1.3013888888888889</v>
      </c>
      <c r="G264" s="215">
        <f>IF(F264-E264&gt;0.677083333333333,0.677083333333333,F264-E264)</f>
        <v>0.52013888888888893</v>
      </c>
      <c r="H264" s="216">
        <f>($H$2*G264)*24</f>
        <v>180.98336666666668</v>
      </c>
      <c r="I264" s="217">
        <f>IF(F264-E264&gt;1.01041666666667,0.333333333333333,F264-E264-G264)</f>
        <v>0</v>
      </c>
      <c r="J264" s="216">
        <f>($I$2*I264)*24</f>
        <v>0</v>
      </c>
      <c r="K264" s="217">
        <f>F264-G264-I264-E264</f>
        <v>0</v>
      </c>
      <c r="L264" s="216">
        <f>($J$2*K264)*24</f>
        <v>0</v>
      </c>
      <c r="M264" s="217">
        <f>G264+I264+K264</f>
        <v>0.52013888888888893</v>
      </c>
      <c r="N264" s="218">
        <f>H264+J264+L264</f>
        <v>180.98336666666668</v>
      </c>
      <c r="O264" s="201"/>
    </row>
    <row r="265" spans="1:15">
      <c r="A265" s="78">
        <f>A257+1</f>
        <v>33</v>
      </c>
      <c r="B265" s="74">
        <f>B263+1</f>
        <v>41135</v>
      </c>
      <c r="C265" s="168" t="s">
        <v>11</v>
      </c>
      <c r="D265" s="169"/>
      <c r="E265" s="169"/>
      <c r="F265" s="86"/>
      <c r="G265" s="226"/>
      <c r="H265" s="226"/>
      <c r="I265" s="103"/>
      <c r="J265" s="103"/>
      <c r="K265" s="103"/>
      <c r="L265" s="103"/>
      <c r="M265" s="103"/>
      <c r="N265" s="103"/>
    </row>
    <row r="266" spans="1:15">
      <c r="B266" s="74">
        <f t="shared" si="25"/>
        <v>41136</v>
      </c>
      <c r="C266" s="86" t="s">
        <v>10</v>
      </c>
      <c r="D266" s="86"/>
      <c r="E266" s="192"/>
      <c r="F266" s="86"/>
      <c r="G266" s="103"/>
      <c r="H266" s="103"/>
      <c r="I266" s="103"/>
      <c r="J266" s="103"/>
      <c r="K266" s="103"/>
      <c r="L266" s="103"/>
      <c r="M266" s="103"/>
      <c r="N266" s="103"/>
    </row>
    <row r="267" spans="1:15">
      <c r="B267" s="74">
        <f t="shared" si="25"/>
        <v>41137</v>
      </c>
      <c r="C267" s="86" t="s">
        <v>10</v>
      </c>
      <c r="D267" s="86"/>
      <c r="E267" s="192"/>
      <c r="F267" s="86"/>
      <c r="G267" s="103"/>
      <c r="H267" s="103"/>
      <c r="I267" s="103"/>
      <c r="J267" s="103"/>
      <c r="K267" s="103"/>
      <c r="L267" s="103"/>
      <c r="M267" s="103"/>
      <c r="N267" s="103"/>
    </row>
    <row r="268" spans="1:15">
      <c r="B268" s="74">
        <f t="shared" si="25"/>
        <v>41138</v>
      </c>
      <c r="C268" s="86" t="s">
        <v>10</v>
      </c>
      <c r="D268" s="86"/>
      <c r="E268" s="192"/>
      <c r="F268" s="86"/>
      <c r="G268" s="103"/>
      <c r="H268" s="103"/>
      <c r="I268" s="103"/>
      <c r="J268" s="103"/>
      <c r="K268" s="103"/>
      <c r="L268" s="103"/>
      <c r="M268" s="103"/>
      <c r="N268" s="103"/>
    </row>
    <row r="269" spans="1:15">
      <c r="B269" s="74">
        <f t="shared" si="25"/>
        <v>41139</v>
      </c>
      <c r="C269" s="86" t="s">
        <v>10</v>
      </c>
      <c r="D269" s="86"/>
      <c r="E269" s="192"/>
      <c r="F269" s="86"/>
      <c r="G269" s="103"/>
      <c r="H269" s="103"/>
      <c r="I269" s="103"/>
      <c r="J269" s="103"/>
      <c r="K269" s="103"/>
      <c r="L269" s="103"/>
      <c r="M269" s="103"/>
      <c r="N269" s="103"/>
    </row>
    <row r="270" spans="1:15">
      <c r="B270" s="74">
        <f t="shared" si="25"/>
        <v>41140</v>
      </c>
      <c r="C270" s="86" t="s">
        <v>10</v>
      </c>
      <c r="D270" s="86"/>
      <c r="E270" s="193"/>
      <c r="F270" s="86"/>
      <c r="G270" s="118"/>
      <c r="H270" s="118"/>
      <c r="I270" s="118"/>
      <c r="J270" s="118"/>
      <c r="K270" s="118"/>
      <c r="L270" s="118"/>
      <c r="M270" s="118"/>
      <c r="N270" s="118"/>
    </row>
    <row r="271" spans="1:15">
      <c r="B271" s="74">
        <f t="shared" si="25"/>
        <v>41141</v>
      </c>
      <c r="C271" s="86" t="s">
        <v>10</v>
      </c>
      <c r="D271" s="93"/>
      <c r="E271" s="193"/>
      <c r="F271" s="86"/>
      <c r="G271" s="206"/>
      <c r="H271" s="206"/>
      <c r="I271" s="206"/>
      <c r="J271" s="206"/>
      <c r="K271" s="206"/>
      <c r="L271" s="118"/>
      <c r="M271" s="118"/>
      <c r="N271" s="118"/>
    </row>
    <row r="272" spans="1:15">
      <c r="B272" s="160" t="str">
        <f>"TOTAL SEMAINE "&amp;A265</f>
        <v>TOTAL SEMAINE 33</v>
      </c>
      <c r="C272" s="207"/>
      <c r="D272" s="119"/>
      <c r="E272" s="203">
        <f>SUM(E265:E271)</f>
        <v>0</v>
      </c>
      <c r="F272" s="203">
        <f>SUM(F265:F271)</f>
        <v>0</v>
      </c>
      <c r="G272" s="215">
        <f>IF(F272-E272&gt;0.677083333333333,0.677083333333333,F272-E272)</f>
        <v>0</v>
      </c>
      <c r="H272" s="216">
        <f>($H$2*G272)*24</f>
        <v>0</v>
      </c>
      <c r="I272" s="217">
        <f>IF(F272-E272&gt;1.01041666666667,0.333333333333333,F272-E272-G272)</f>
        <v>0</v>
      </c>
      <c r="J272" s="216">
        <f>($I$2*I272)*24</f>
        <v>0</v>
      </c>
      <c r="K272" s="217">
        <f>F272-G272-I272-E272</f>
        <v>0</v>
      </c>
      <c r="L272" s="216">
        <f>($J$2*K272)*24</f>
        <v>0</v>
      </c>
      <c r="M272" s="217">
        <f>G272+I272+K272</f>
        <v>0</v>
      </c>
      <c r="N272" s="218">
        <f>H272+J272+L272</f>
        <v>0</v>
      </c>
      <c r="O272" s="201"/>
    </row>
    <row r="273" spans="1:15">
      <c r="A273" s="78">
        <f>A265+1</f>
        <v>34</v>
      </c>
      <c r="B273" s="74">
        <f>B271+1</f>
        <v>41142</v>
      </c>
      <c r="C273" s="86" t="s">
        <v>10</v>
      </c>
      <c r="D273" s="86"/>
      <c r="E273" s="192"/>
      <c r="F273" s="86"/>
      <c r="G273" s="226"/>
      <c r="H273" s="226"/>
      <c r="I273" s="103"/>
      <c r="J273" s="103"/>
      <c r="K273" s="103"/>
      <c r="L273" s="103"/>
      <c r="M273" s="103"/>
      <c r="N273" s="103"/>
    </row>
    <row r="274" spans="1:15">
      <c r="B274" s="74">
        <f t="shared" si="25"/>
        <v>41143</v>
      </c>
      <c r="C274" s="86" t="s">
        <v>10</v>
      </c>
      <c r="D274" s="86"/>
      <c r="E274" s="192"/>
      <c r="F274" s="86"/>
      <c r="G274" s="103"/>
      <c r="H274" s="103"/>
      <c r="I274" s="103"/>
      <c r="J274" s="103"/>
      <c r="K274" s="103"/>
      <c r="L274" s="103"/>
      <c r="M274" s="103"/>
      <c r="N274" s="103"/>
    </row>
    <row r="275" spans="1:15">
      <c r="B275" s="74">
        <f t="shared" si="25"/>
        <v>41144</v>
      </c>
      <c r="C275" s="86" t="s">
        <v>10</v>
      </c>
      <c r="D275" s="86"/>
      <c r="E275" s="192"/>
      <c r="F275" s="86"/>
      <c r="G275" s="103"/>
      <c r="H275" s="103"/>
      <c r="I275" s="103"/>
      <c r="J275" s="103"/>
      <c r="K275" s="103"/>
      <c r="L275" s="103"/>
      <c r="M275" s="103"/>
      <c r="N275" s="103"/>
    </row>
    <row r="276" spans="1:15">
      <c r="B276" s="74">
        <f t="shared" si="25"/>
        <v>41145</v>
      </c>
      <c r="C276" s="86" t="s">
        <v>10</v>
      </c>
      <c r="D276" s="86"/>
      <c r="E276" s="192"/>
      <c r="F276" s="86"/>
      <c r="G276" s="103"/>
      <c r="H276" s="103"/>
      <c r="I276" s="103"/>
      <c r="J276" s="103"/>
      <c r="K276" s="103"/>
      <c r="L276" s="103"/>
      <c r="M276" s="103"/>
      <c r="N276" s="103"/>
    </row>
    <row r="277" spans="1:15">
      <c r="B277" s="74">
        <f t="shared" si="25"/>
        <v>41146</v>
      </c>
      <c r="C277" s="86"/>
      <c r="D277" s="86"/>
      <c r="E277" s="192"/>
      <c r="F277" s="86"/>
      <c r="G277" s="103"/>
      <c r="H277" s="103"/>
      <c r="I277" s="103"/>
      <c r="J277" s="103"/>
      <c r="K277" s="103"/>
      <c r="L277" s="103"/>
      <c r="M277" s="103"/>
      <c r="N277" s="103"/>
    </row>
    <row r="278" spans="1:15">
      <c r="B278" s="74">
        <f t="shared" si="25"/>
        <v>41147</v>
      </c>
      <c r="C278" s="93"/>
      <c r="D278" s="93"/>
      <c r="E278" s="193"/>
      <c r="F278" s="86"/>
      <c r="G278" s="118"/>
      <c r="H278" s="118"/>
      <c r="I278" s="118"/>
      <c r="J278" s="118"/>
      <c r="K278" s="118"/>
      <c r="L278" s="118"/>
      <c r="M278" s="118"/>
      <c r="N278" s="118"/>
    </row>
    <row r="279" spans="1:15">
      <c r="B279" s="74">
        <f t="shared" si="25"/>
        <v>41148</v>
      </c>
      <c r="C279" s="93"/>
      <c r="D279" s="93"/>
      <c r="E279" s="192"/>
      <c r="F279" s="86"/>
      <c r="G279" s="206"/>
      <c r="H279" s="206"/>
      <c r="I279" s="206"/>
      <c r="J279" s="206"/>
      <c r="K279" s="206"/>
      <c r="L279" s="103"/>
      <c r="M279" s="103"/>
      <c r="N279" s="103"/>
    </row>
    <row r="280" spans="1:15">
      <c r="B280" s="160" t="str">
        <f>"TOTAL SEMAINE "&amp;A273</f>
        <v>TOTAL SEMAINE 34</v>
      </c>
      <c r="C280" s="207"/>
      <c r="D280" s="119"/>
      <c r="E280" s="203">
        <f>SUM(E273:E279)</f>
        <v>0</v>
      </c>
      <c r="F280" s="203">
        <f>SUM(F273:F279)</f>
        <v>0</v>
      </c>
      <c r="G280" s="215">
        <f>IF(F280-E280&gt;0.677083333333333,0.677083333333333,F280-E280)</f>
        <v>0</v>
      </c>
      <c r="H280" s="216">
        <f>($H$2*G280)*24</f>
        <v>0</v>
      </c>
      <c r="I280" s="217">
        <f>IF(F280-E280&gt;1.01041666666667,0.333333333333333,F280-E280-G280)</f>
        <v>0</v>
      </c>
      <c r="J280" s="216">
        <f>($I$2*I280)*24</f>
        <v>0</v>
      </c>
      <c r="K280" s="217">
        <f>F280-G280-I280-E280</f>
        <v>0</v>
      </c>
      <c r="L280" s="216">
        <f>($J$2*K280)*24</f>
        <v>0</v>
      </c>
      <c r="M280" s="217">
        <f>G280+I280+K280</f>
        <v>0</v>
      </c>
      <c r="N280" s="218">
        <f>H280+J280+L280</f>
        <v>0</v>
      </c>
      <c r="O280" s="201"/>
    </row>
    <row r="281" spans="1:15">
      <c r="A281" s="78">
        <f>A273+1</f>
        <v>35</v>
      </c>
      <c r="B281" s="74">
        <f>B279+1</f>
        <v>41149</v>
      </c>
      <c r="C281" s="86"/>
      <c r="D281" s="86"/>
      <c r="E281" s="192"/>
      <c r="F281" s="86"/>
      <c r="G281" s="226"/>
      <c r="H281" s="226"/>
      <c r="I281" s="103"/>
      <c r="J281" s="103"/>
      <c r="K281" s="103"/>
      <c r="L281" s="103"/>
      <c r="M281" s="103"/>
      <c r="N281" s="103"/>
    </row>
    <row r="282" spans="1:15">
      <c r="B282" s="74">
        <f t="shared" si="25"/>
        <v>41150</v>
      </c>
      <c r="C282" s="86">
        <v>0.41666666666666669</v>
      </c>
      <c r="D282" s="86">
        <v>0.75069444444444444</v>
      </c>
      <c r="E282" s="192">
        <v>0.26041666666666669</v>
      </c>
      <c r="F282" s="86">
        <f t="shared" ref="F282:F284" si="29">D282-C282</f>
        <v>0.33402777777777776</v>
      </c>
      <c r="G282" s="103"/>
      <c r="H282" s="103"/>
      <c r="I282" s="103"/>
      <c r="J282" s="103"/>
      <c r="K282" s="103"/>
      <c r="L282" s="103"/>
      <c r="M282" s="103"/>
      <c r="N282" s="103"/>
    </row>
    <row r="283" spans="1:15">
      <c r="B283" s="74">
        <f t="shared" si="25"/>
        <v>41151</v>
      </c>
      <c r="C283" s="86">
        <v>0.41597222222222219</v>
      </c>
      <c r="D283" s="86">
        <v>0.78888888888888886</v>
      </c>
      <c r="E283" s="192">
        <v>0.26041666666666669</v>
      </c>
      <c r="F283" s="86">
        <f t="shared" si="29"/>
        <v>0.37291666666666667</v>
      </c>
      <c r="G283" s="103"/>
      <c r="H283" s="103"/>
      <c r="I283" s="103"/>
      <c r="J283" s="103"/>
      <c r="K283" s="103"/>
      <c r="L283" s="103"/>
      <c r="M283" s="103"/>
      <c r="N283" s="103"/>
    </row>
    <row r="284" spans="1:15">
      <c r="B284" s="74">
        <f t="shared" si="25"/>
        <v>41152</v>
      </c>
      <c r="C284" s="86">
        <v>0.41805555555555557</v>
      </c>
      <c r="D284" s="86">
        <v>0.79652777777777783</v>
      </c>
      <c r="E284" s="192">
        <v>0.26041666666666669</v>
      </c>
      <c r="F284" s="86">
        <f t="shared" si="29"/>
        <v>0.37847222222222227</v>
      </c>
      <c r="G284" s="103"/>
      <c r="H284" s="103"/>
      <c r="I284" s="103"/>
      <c r="J284" s="103"/>
      <c r="K284" s="103"/>
      <c r="L284" s="103"/>
      <c r="M284" s="103"/>
      <c r="N284" s="103"/>
    </row>
    <row r="285" spans="1:15">
      <c r="B285" s="74">
        <f t="shared" si="25"/>
        <v>41153</v>
      </c>
      <c r="C285" s="86"/>
      <c r="D285" s="86"/>
      <c r="E285" s="192"/>
      <c r="F285" s="86"/>
      <c r="G285" s="103"/>
      <c r="H285" s="103"/>
      <c r="I285" s="103"/>
      <c r="J285" s="103"/>
      <c r="K285" s="103"/>
      <c r="L285" s="103"/>
      <c r="M285" s="103"/>
      <c r="N285" s="103"/>
    </row>
    <row r="286" spans="1:15">
      <c r="B286" s="74">
        <f t="shared" si="25"/>
        <v>41154</v>
      </c>
      <c r="C286" s="93"/>
      <c r="D286" s="93"/>
      <c r="E286" s="193"/>
      <c r="F286" s="86"/>
      <c r="G286" s="118"/>
      <c r="H286" s="118"/>
      <c r="I286" s="118"/>
      <c r="J286" s="118"/>
      <c r="K286" s="118"/>
      <c r="L286" s="118"/>
      <c r="M286" s="118"/>
      <c r="N286" s="118"/>
    </row>
    <row r="287" spans="1:15">
      <c r="B287" s="74">
        <f t="shared" si="25"/>
        <v>41155</v>
      </c>
      <c r="C287" s="93"/>
      <c r="D287" s="93"/>
      <c r="E287" s="192"/>
      <c r="F287" s="86"/>
      <c r="G287" s="206"/>
      <c r="H287" s="206"/>
      <c r="I287" s="206"/>
      <c r="J287" s="206"/>
      <c r="K287" s="206"/>
      <c r="L287" s="103"/>
      <c r="M287" s="103"/>
      <c r="N287" s="103"/>
    </row>
    <row r="288" spans="1:15">
      <c r="B288" s="160" t="str">
        <f>"TOTAL SEMAINE "&amp;A281</f>
        <v>TOTAL SEMAINE 35</v>
      </c>
      <c r="C288" s="207"/>
      <c r="D288" s="119"/>
      <c r="E288" s="203">
        <f>SUM(E281:E287)</f>
        <v>0.78125</v>
      </c>
      <c r="F288" s="203">
        <f>SUM(F281:F287)</f>
        <v>1.0854166666666667</v>
      </c>
      <c r="G288" s="215">
        <f>IF(F288-E288&gt;0.677083333333333,0.677083333333333,F288-E288)</f>
        <v>0.3041666666666667</v>
      </c>
      <c r="H288" s="216">
        <f>($H$2*G288)*24</f>
        <v>105.83540000000002</v>
      </c>
      <c r="I288" s="217">
        <f>IF(F288-E288&gt;1.01041666666667,0.333333333333333,F288-E288-G288)</f>
        <v>0</v>
      </c>
      <c r="J288" s="216">
        <f>($I$2*I288)*24</f>
        <v>0</v>
      </c>
      <c r="K288" s="217">
        <f>F288-G288-I288-E288</f>
        <v>0</v>
      </c>
      <c r="L288" s="216">
        <f>($J$2*K288)*24</f>
        <v>0</v>
      </c>
      <c r="M288" s="217">
        <f>G288+I288+K288</f>
        <v>0.3041666666666667</v>
      </c>
      <c r="N288" s="218">
        <f>H288+J288+L288</f>
        <v>105.83540000000002</v>
      </c>
      <c r="O288" s="201"/>
    </row>
    <row r="289" spans="1:15">
      <c r="A289" s="78">
        <f>A281+1</f>
        <v>36</v>
      </c>
      <c r="B289" s="74">
        <f>B287+1</f>
        <v>41156</v>
      </c>
      <c r="C289" s="86"/>
      <c r="D289" s="86"/>
      <c r="E289" s="192"/>
      <c r="F289" s="86"/>
      <c r="G289" s="226"/>
      <c r="H289" s="226"/>
      <c r="I289" s="103"/>
      <c r="J289" s="103"/>
      <c r="K289" s="103"/>
      <c r="L289" s="103"/>
      <c r="M289" s="103"/>
      <c r="N289" s="103"/>
    </row>
    <row r="290" spans="1:15">
      <c r="B290" s="74">
        <f t="shared" ref="B290:B351" si="30">B289+1</f>
        <v>41157</v>
      </c>
      <c r="C290" s="86">
        <v>0.41736111111111113</v>
      </c>
      <c r="D290" s="86">
        <v>0.79305555555555562</v>
      </c>
      <c r="E290" s="192">
        <v>0.26041666666666669</v>
      </c>
      <c r="F290" s="86">
        <f t="shared" ref="F290:F292" si="31">D290-C290</f>
        <v>0.3756944444444445</v>
      </c>
      <c r="G290" s="103"/>
      <c r="H290" s="103"/>
      <c r="I290" s="103"/>
      <c r="J290" s="103"/>
      <c r="K290" s="103"/>
      <c r="L290" s="103"/>
      <c r="M290" s="103"/>
      <c r="N290" s="103"/>
    </row>
    <row r="291" spans="1:15">
      <c r="B291" s="74">
        <f t="shared" si="30"/>
        <v>41158</v>
      </c>
      <c r="C291" s="86">
        <v>0.41666666666666669</v>
      </c>
      <c r="D291" s="86">
        <v>0.75138888888888899</v>
      </c>
      <c r="E291" s="192">
        <v>0.26041666666666669</v>
      </c>
      <c r="F291" s="86">
        <f t="shared" si="31"/>
        <v>0.33472222222222231</v>
      </c>
      <c r="G291" s="103"/>
      <c r="H291" s="103"/>
      <c r="I291" s="103"/>
      <c r="J291" s="103"/>
      <c r="K291" s="103"/>
      <c r="L291" s="103"/>
      <c r="M291" s="103"/>
      <c r="N291" s="103"/>
    </row>
    <row r="292" spans="1:15">
      <c r="B292" s="74">
        <f t="shared" si="30"/>
        <v>41159</v>
      </c>
      <c r="C292" s="86">
        <v>0.41805555555555557</v>
      </c>
      <c r="D292" s="86">
        <v>0.75</v>
      </c>
      <c r="E292" s="192">
        <v>0.26041666666666669</v>
      </c>
      <c r="F292" s="86">
        <f t="shared" si="31"/>
        <v>0.33194444444444443</v>
      </c>
      <c r="G292" s="103"/>
      <c r="H292" s="103"/>
      <c r="I292" s="103"/>
      <c r="J292" s="103"/>
      <c r="K292" s="103"/>
      <c r="L292" s="103"/>
      <c r="M292" s="103"/>
      <c r="N292" s="103"/>
    </row>
    <row r="293" spans="1:15">
      <c r="B293" s="74">
        <f t="shared" si="30"/>
        <v>41160</v>
      </c>
      <c r="C293" s="93"/>
      <c r="D293" s="93"/>
      <c r="E293" s="193"/>
      <c r="F293" s="86"/>
      <c r="G293" s="103"/>
      <c r="H293" s="103"/>
      <c r="I293" s="103"/>
      <c r="J293" s="103"/>
      <c r="K293" s="103"/>
      <c r="L293" s="118"/>
      <c r="M293" s="118"/>
      <c r="N293" s="118"/>
    </row>
    <row r="294" spans="1:15">
      <c r="B294" s="74">
        <f t="shared" si="30"/>
        <v>41161</v>
      </c>
      <c r="C294" s="93"/>
      <c r="D294" s="93"/>
      <c r="E294" s="192"/>
      <c r="F294" s="86"/>
      <c r="G294" s="118"/>
      <c r="H294" s="118"/>
      <c r="I294" s="118"/>
      <c r="J294" s="118"/>
      <c r="K294" s="118"/>
      <c r="L294" s="103"/>
      <c r="M294" s="103"/>
      <c r="N294" s="103"/>
    </row>
    <row r="295" spans="1:15">
      <c r="B295" s="74">
        <f t="shared" si="30"/>
        <v>41162</v>
      </c>
      <c r="C295" s="93"/>
      <c r="D295" s="93"/>
      <c r="E295" s="192"/>
      <c r="F295" s="86"/>
      <c r="G295" s="206"/>
      <c r="H295" s="206"/>
      <c r="I295" s="206"/>
      <c r="J295" s="206"/>
      <c r="K295" s="206"/>
      <c r="L295" s="103"/>
      <c r="M295" s="103"/>
      <c r="N295" s="103"/>
    </row>
    <row r="296" spans="1:15">
      <c r="B296" s="160" t="str">
        <f>"TOTAL SEMAINE "&amp;A289</f>
        <v>TOTAL SEMAINE 36</v>
      </c>
      <c r="C296" s="207"/>
      <c r="D296" s="119"/>
      <c r="E296" s="203">
        <f>SUM(E289:E295)</f>
        <v>0.78125</v>
      </c>
      <c r="F296" s="203">
        <f>SUM(F289:F295)</f>
        <v>1.0423611111111113</v>
      </c>
      <c r="G296" s="215">
        <f>IF(F296-E296&gt;0.677083333333333,0.677083333333333,F296-E296)</f>
        <v>0.26111111111111129</v>
      </c>
      <c r="H296" s="216">
        <f>($H$2*G296)*24</f>
        <v>90.854133333333408</v>
      </c>
      <c r="I296" s="217">
        <f>IF(F296-E296&gt;1.01041666666667,0.333333333333333,F296-E296-G296)</f>
        <v>0</v>
      </c>
      <c r="J296" s="216">
        <f>($I$2*I296)*24</f>
        <v>0</v>
      </c>
      <c r="K296" s="217">
        <f>F296-G296-I296-E296</f>
        <v>0</v>
      </c>
      <c r="L296" s="216">
        <f>($J$2*K296)*24</f>
        <v>0</v>
      </c>
      <c r="M296" s="217">
        <f>G296+I296+K296</f>
        <v>0.26111111111111129</v>
      </c>
      <c r="N296" s="218">
        <f>H296+J296+L296</f>
        <v>90.854133333333408</v>
      </c>
      <c r="O296" s="201"/>
    </row>
    <row r="297" spans="1:15">
      <c r="A297" s="78">
        <f>A289+1</f>
        <v>37</v>
      </c>
      <c r="B297" s="74">
        <f>B295+1</f>
        <v>41163</v>
      </c>
      <c r="C297" s="86">
        <v>0.41666666666666669</v>
      </c>
      <c r="D297" s="86">
        <v>0.90277777777777779</v>
      </c>
      <c r="E297" s="192"/>
      <c r="F297" s="86">
        <f>D297-C297</f>
        <v>0.4861111111111111</v>
      </c>
      <c r="G297" s="226"/>
      <c r="H297" s="226"/>
      <c r="I297" s="103"/>
      <c r="J297" s="103"/>
      <c r="K297" s="103"/>
      <c r="L297" s="103"/>
      <c r="M297" s="103"/>
      <c r="N297" s="103"/>
    </row>
    <row r="298" spans="1:15">
      <c r="B298" s="74">
        <f t="shared" si="30"/>
        <v>41164</v>
      </c>
      <c r="C298" s="86">
        <v>0.42777777777777781</v>
      </c>
      <c r="D298" s="86">
        <v>0.84027777777777779</v>
      </c>
      <c r="E298" s="192">
        <v>0.26041666666666669</v>
      </c>
      <c r="F298" s="86">
        <f t="shared" ref="F298:F300" si="32">D298-C298</f>
        <v>0.41249999999999998</v>
      </c>
      <c r="G298" s="103"/>
      <c r="H298" s="103"/>
      <c r="I298" s="103"/>
      <c r="J298" s="103"/>
      <c r="K298" s="103"/>
      <c r="L298" s="103"/>
      <c r="M298" s="103"/>
      <c r="N298" s="103"/>
    </row>
    <row r="299" spans="1:15">
      <c r="B299" s="74">
        <f t="shared" si="30"/>
        <v>41165</v>
      </c>
      <c r="C299" s="86">
        <v>0.41875000000000001</v>
      </c>
      <c r="D299" s="86">
        <v>0.79166666666666663</v>
      </c>
      <c r="E299" s="192">
        <v>0.26041666666666669</v>
      </c>
      <c r="F299" s="86">
        <f t="shared" si="32"/>
        <v>0.37291666666666662</v>
      </c>
      <c r="G299" s="103"/>
      <c r="H299" s="103"/>
      <c r="I299" s="103"/>
      <c r="J299" s="103"/>
      <c r="K299" s="103"/>
      <c r="L299" s="103"/>
      <c r="M299" s="103"/>
      <c r="N299" s="103"/>
    </row>
    <row r="300" spans="1:15">
      <c r="B300" s="74">
        <f t="shared" si="30"/>
        <v>41166</v>
      </c>
      <c r="C300" s="86">
        <v>0.4152777777777778</v>
      </c>
      <c r="D300" s="86">
        <v>0.7944444444444444</v>
      </c>
      <c r="E300" s="192">
        <v>0.26041666666666669</v>
      </c>
      <c r="F300" s="86">
        <f t="shared" si="32"/>
        <v>0.3791666666666666</v>
      </c>
      <c r="G300" s="103"/>
      <c r="H300" s="103"/>
      <c r="I300" s="103"/>
      <c r="J300" s="103"/>
      <c r="K300" s="103"/>
      <c r="L300" s="103"/>
      <c r="M300" s="103"/>
      <c r="N300" s="103"/>
    </row>
    <row r="301" spans="1:15">
      <c r="B301" s="74">
        <f t="shared" si="30"/>
        <v>41167</v>
      </c>
      <c r="C301" s="86">
        <v>0.43611111111111112</v>
      </c>
      <c r="D301" s="86">
        <v>0.78749999999999998</v>
      </c>
      <c r="E301" s="192"/>
      <c r="F301" s="86">
        <v>0.27777777777777779</v>
      </c>
      <c r="G301" s="103"/>
      <c r="H301" s="103"/>
      <c r="I301" s="103"/>
      <c r="J301" s="103"/>
      <c r="K301" s="103"/>
      <c r="L301" s="103"/>
      <c r="M301" s="103"/>
      <c r="N301" s="103"/>
    </row>
    <row r="302" spans="1:15">
      <c r="B302" s="74">
        <f t="shared" si="30"/>
        <v>41168</v>
      </c>
      <c r="C302" s="86">
        <v>0.38125000000000003</v>
      </c>
      <c r="D302" s="86">
        <v>0.38472222222222219</v>
      </c>
      <c r="E302" s="193"/>
      <c r="F302" s="86">
        <v>0.26041666666666669</v>
      </c>
      <c r="G302" s="118"/>
      <c r="H302" s="118"/>
      <c r="I302" s="118"/>
      <c r="J302" s="118"/>
      <c r="K302" s="118"/>
      <c r="L302" s="118"/>
      <c r="M302" s="118"/>
      <c r="N302" s="118"/>
    </row>
    <row r="303" spans="1:15">
      <c r="B303" s="74">
        <f t="shared" si="30"/>
        <v>41169</v>
      </c>
      <c r="C303" s="93"/>
      <c r="D303" s="93"/>
      <c r="E303" s="192"/>
      <c r="F303" s="86"/>
      <c r="G303" s="206"/>
      <c r="H303" s="206"/>
      <c r="I303" s="206"/>
      <c r="J303" s="206"/>
      <c r="K303" s="206"/>
      <c r="L303" s="103"/>
      <c r="M303" s="103"/>
      <c r="N303" s="103"/>
    </row>
    <row r="304" spans="1:15">
      <c r="B304" s="160" t="str">
        <f>"TOTAL SEMAINE "&amp;A297</f>
        <v>TOTAL SEMAINE 37</v>
      </c>
      <c r="C304" s="207"/>
      <c r="D304" s="119"/>
      <c r="E304" s="203">
        <f>SUM(E297:E303)</f>
        <v>0.78125</v>
      </c>
      <c r="F304" s="203">
        <f>SUM(F297:F303)</f>
        <v>2.1888888888888887</v>
      </c>
      <c r="G304" s="215">
        <f>IF(F304-E304&gt;0.677083333333333,0.677083333333333,F304-E304)</f>
        <v>0.67708333333333304</v>
      </c>
      <c r="H304" s="216">
        <f>($H$2*G304)*24</f>
        <v>235.59249999999992</v>
      </c>
      <c r="I304" s="217">
        <f>IF(F304-E304&gt;1.01041666666667,0.333333333333333,F304-E304-G304)</f>
        <v>0.33333333333333298</v>
      </c>
      <c r="J304" s="216">
        <f>($I$2*I304)*24</f>
        <v>131.79999999999987</v>
      </c>
      <c r="K304" s="217">
        <f>F304-G304-I304-E304</f>
        <v>0.39722222222222259</v>
      </c>
      <c r="L304" s="216">
        <f>($J$2*K304)*24</f>
        <v>188.47400000000016</v>
      </c>
      <c r="M304" s="217">
        <f>G304+I304+K304</f>
        <v>1.4076388888888887</v>
      </c>
      <c r="N304" s="218">
        <f>H304+J304+L304</f>
        <v>555.86649999999997</v>
      </c>
      <c r="O304" s="201"/>
    </row>
    <row r="305" spans="1:15">
      <c r="A305" s="78">
        <f>A297+1</f>
        <v>38</v>
      </c>
      <c r="B305" s="74">
        <f>B303+1</f>
        <v>41170</v>
      </c>
      <c r="C305" s="93"/>
      <c r="D305" s="93"/>
      <c r="E305" s="192"/>
      <c r="F305" s="86"/>
      <c r="G305" s="226"/>
      <c r="H305" s="226"/>
      <c r="I305" s="103"/>
      <c r="J305" s="103"/>
      <c r="K305" s="103"/>
      <c r="L305" s="103"/>
      <c r="M305" s="103"/>
      <c r="N305" s="103"/>
    </row>
    <row r="306" spans="1:15">
      <c r="B306" s="74">
        <f t="shared" si="30"/>
        <v>41171</v>
      </c>
      <c r="C306" s="86">
        <v>0.41666666666666669</v>
      </c>
      <c r="D306" s="86">
        <v>0.84861111111111109</v>
      </c>
      <c r="E306" s="192">
        <v>0.26041666666666669</v>
      </c>
      <c r="F306" s="86">
        <f>D306-C306</f>
        <v>0.43194444444444441</v>
      </c>
      <c r="G306" s="103"/>
      <c r="H306" s="103"/>
      <c r="I306" s="103"/>
      <c r="J306" s="103"/>
      <c r="K306" s="103"/>
      <c r="L306" s="103"/>
      <c r="M306" s="103"/>
      <c r="N306" s="103"/>
    </row>
    <row r="307" spans="1:15">
      <c r="B307" s="74">
        <f t="shared" si="30"/>
        <v>41172</v>
      </c>
      <c r="C307" s="86">
        <v>0.42638888888888887</v>
      </c>
      <c r="D307" s="86">
        <v>0.91041666666666676</v>
      </c>
      <c r="E307" s="192">
        <v>0.26041666666666669</v>
      </c>
      <c r="F307" s="86">
        <f t="shared" ref="F307:F308" si="33">D307-C307</f>
        <v>0.48402777777777789</v>
      </c>
      <c r="G307" s="103"/>
      <c r="H307" s="103"/>
      <c r="I307" s="103"/>
      <c r="J307" s="103"/>
      <c r="K307" s="103"/>
      <c r="L307" s="103"/>
      <c r="M307" s="103"/>
      <c r="N307" s="103"/>
    </row>
    <row r="308" spans="1:15">
      <c r="B308" s="74">
        <f t="shared" si="30"/>
        <v>41173</v>
      </c>
      <c r="C308" s="86">
        <v>0.40625</v>
      </c>
      <c r="D308" s="86">
        <v>0.84027777777777779</v>
      </c>
      <c r="E308" s="192">
        <v>0.26041666666666669</v>
      </c>
      <c r="F308" s="86">
        <f t="shared" si="33"/>
        <v>0.43402777777777779</v>
      </c>
      <c r="G308" s="103"/>
      <c r="H308" s="103"/>
      <c r="I308" s="103"/>
      <c r="J308" s="103"/>
      <c r="K308" s="103"/>
      <c r="L308" s="103"/>
      <c r="M308" s="103"/>
      <c r="N308" s="103"/>
    </row>
    <row r="309" spans="1:15">
      <c r="B309" s="74">
        <f t="shared" si="30"/>
        <v>41174</v>
      </c>
      <c r="C309" s="93"/>
      <c r="D309" s="93"/>
      <c r="E309" s="193"/>
      <c r="F309" s="86"/>
      <c r="G309" s="103"/>
      <c r="H309" s="103"/>
      <c r="I309" s="103"/>
      <c r="J309" s="103"/>
      <c r="K309" s="103"/>
      <c r="L309" s="118"/>
      <c r="M309" s="118"/>
      <c r="N309" s="118"/>
    </row>
    <row r="310" spans="1:15">
      <c r="B310" s="74">
        <f t="shared" si="30"/>
        <v>41175</v>
      </c>
      <c r="C310" s="93"/>
      <c r="D310" s="93"/>
      <c r="E310" s="192"/>
      <c r="F310" s="86"/>
      <c r="G310" s="118"/>
      <c r="H310" s="118"/>
      <c r="I310" s="118"/>
      <c r="J310" s="118"/>
      <c r="K310" s="118"/>
      <c r="L310" s="103"/>
      <c r="M310" s="103"/>
      <c r="N310" s="103"/>
    </row>
    <row r="311" spans="1:15">
      <c r="B311" s="74">
        <f t="shared" si="30"/>
        <v>41176</v>
      </c>
      <c r="C311" s="93"/>
      <c r="D311" s="93"/>
      <c r="E311" s="192"/>
      <c r="F311" s="86"/>
      <c r="G311" s="206"/>
      <c r="H311" s="206"/>
      <c r="I311" s="206"/>
      <c r="J311" s="206"/>
      <c r="K311" s="206"/>
      <c r="L311" s="103"/>
      <c r="M311" s="103"/>
      <c r="N311" s="103"/>
    </row>
    <row r="312" spans="1:15">
      <c r="B312" s="160" t="str">
        <f>"TOTAL SEMAINE "&amp;A305</f>
        <v>TOTAL SEMAINE 38</v>
      </c>
      <c r="C312" s="207"/>
      <c r="D312" s="119"/>
      <c r="E312" s="203">
        <f>SUM(E305:E311)</f>
        <v>0.78125</v>
      </c>
      <c r="F312" s="203">
        <f>SUM(F305:F311)</f>
        <v>1.35</v>
      </c>
      <c r="G312" s="215">
        <f>IF(F312-E312&gt;0.677083333333333,0.677083333333333,F312-E312)</f>
        <v>0.56875000000000009</v>
      </c>
      <c r="H312" s="216">
        <f>($H$2*G312)*24</f>
        <v>197.89770000000004</v>
      </c>
      <c r="I312" s="217">
        <f>IF(F312-E312&gt;1.01041666666667,0.333333333333333,F312-E312-G312)</f>
        <v>0</v>
      </c>
      <c r="J312" s="216">
        <f>($I$2*I312)*24</f>
        <v>0</v>
      </c>
      <c r="K312" s="217">
        <f>F312-G312-I312-E312</f>
        <v>0</v>
      </c>
      <c r="L312" s="216">
        <f>($J$2*K312)*24</f>
        <v>0</v>
      </c>
      <c r="M312" s="217">
        <f>G312+I312+K312</f>
        <v>0.56875000000000009</v>
      </c>
      <c r="N312" s="218">
        <f>H312+J312+L312</f>
        <v>197.89770000000004</v>
      </c>
      <c r="O312" s="201"/>
    </row>
    <row r="313" spans="1:15">
      <c r="A313" s="78">
        <f>A305+1</f>
        <v>39</v>
      </c>
      <c r="B313" s="74">
        <f>B311+1</f>
        <v>41177</v>
      </c>
      <c r="C313" s="93"/>
      <c r="D313" s="93"/>
      <c r="E313" s="192"/>
      <c r="F313" s="86"/>
      <c r="G313" s="226"/>
      <c r="H313" s="226"/>
      <c r="I313" s="103"/>
      <c r="J313" s="103"/>
      <c r="K313" s="103"/>
      <c r="L313" s="103"/>
      <c r="M313" s="103"/>
      <c r="N313" s="103"/>
    </row>
    <row r="314" spans="1:15">
      <c r="B314" s="74">
        <f t="shared" si="30"/>
        <v>41178</v>
      </c>
      <c r="C314" s="86">
        <v>0.3972222222222222</v>
      </c>
      <c r="D314" s="86">
        <v>0.80902777777777779</v>
      </c>
      <c r="E314" s="192">
        <v>0.26041666666666669</v>
      </c>
      <c r="F314" s="86">
        <f>D314-C314</f>
        <v>0.41180555555555559</v>
      </c>
      <c r="G314" s="103"/>
      <c r="H314" s="103"/>
      <c r="I314" s="103"/>
      <c r="J314" s="103"/>
      <c r="K314" s="103"/>
      <c r="L314" s="103"/>
      <c r="M314" s="103"/>
      <c r="N314" s="103"/>
    </row>
    <row r="315" spans="1:15">
      <c r="B315" s="74">
        <f t="shared" si="30"/>
        <v>41179</v>
      </c>
      <c r="C315" s="86">
        <v>0.12569444444444444</v>
      </c>
      <c r="D315" s="86">
        <v>0.89722222222222225</v>
      </c>
      <c r="E315" s="192">
        <v>0.26041666666666669</v>
      </c>
      <c r="F315" s="86">
        <f t="shared" ref="F315:F316" si="34">D315-C315</f>
        <v>0.77152777777777781</v>
      </c>
      <c r="G315" s="103"/>
      <c r="H315" s="103"/>
      <c r="I315" s="103"/>
      <c r="J315" s="103"/>
      <c r="K315" s="103"/>
      <c r="L315" s="103"/>
      <c r="M315" s="103"/>
      <c r="N315" s="103"/>
    </row>
    <row r="316" spans="1:15">
      <c r="B316" s="74">
        <f t="shared" si="30"/>
        <v>41180</v>
      </c>
      <c r="C316" s="86">
        <v>0.42708333333333331</v>
      </c>
      <c r="D316" s="86">
        <v>0.94236111111111109</v>
      </c>
      <c r="E316" s="192">
        <v>0.26041666666666669</v>
      </c>
      <c r="F316" s="86">
        <f t="shared" si="34"/>
        <v>0.51527777777777772</v>
      </c>
      <c r="G316" s="103"/>
      <c r="H316" s="103"/>
      <c r="I316" s="103"/>
      <c r="J316" s="103"/>
      <c r="K316" s="103"/>
      <c r="L316" s="103"/>
      <c r="M316" s="103"/>
      <c r="N316" s="103"/>
    </row>
    <row r="317" spans="1:15">
      <c r="B317" s="74">
        <f t="shared" si="30"/>
        <v>41181</v>
      </c>
      <c r="C317" s="86">
        <v>0.35555555555555557</v>
      </c>
      <c r="D317" s="86">
        <v>0.45694444444444443</v>
      </c>
      <c r="E317" s="94"/>
      <c r="F317" s="86"/>
      <c r="G317" s="103"/>
      <c r="H317" s="103"/>
      <c r="I317" s="103"/>
      <c r="J317" s="103"/>
      <c r="K317" s="103"/>
      <c r="L317" s="117"/>
      <c r="M317" s="117"/>
      <c r="N317" s="117"/>
    </row>
    <row r="318" spans="1:15">
      <c r="B318" s="74">
        <f t="shared" si="30"/>
        <v>41182</v>
      </c>
      <c r="C318" s="86"/>
      <c r="D318" s="86"/>
      <c r="E318" s="192"/>
      <c r="F318" s="86">
        <v>0.26041666666666669</v>
      </c>
      <c r="G318" s="118"/>
      <c r="H318" s="118"/>
      <c r="I318" s="118"/>
      <c r="J318" s="118"/>
      <c r="K318" s="118"/>
      <c r="L318" s="103"/>
      <c r="M318" s="103"/>
      <c r="N318" s="103"/>
    </row>
    <row r="319" spans="1:15">
      <c r="B319" s="74">
        <f t="shared" si="30"/>
        <v>41183</v>
      </c>
      <c r="C319" s="93"/>
      <c r="D319" s="93"/>
      <c r="E319" s="193"/>
      <c r="F319" s="86"/>
      <c r="G319" s="206"/>
      <c r="H319" s="206"/>
      <c r="I319" s="206"/>
      <c r="J319" s="206"/>
      <c r="K319" s="206"/>
      <c r="L319" s="118"/>
      <c r="M319" s="118"/>
      <c r="N319" s="118"/>
    </row>
    <row r="320" spans="1:15">
      <c r="B320" s="160" t="str">
        <f>"TOTAL SEMAINE "&amp;A313</f>
        <v>TOTAL SEMAINE 39</v>
      </c>
      <c r="C320" s="207"/>
      <c r="D320" s="119"/>
      <c r="E320" s="203">
        <f>SUM(E313:E319)</f>
        <v>0.78125</v>
      </c>
      <c r="F320" s="203">
        <f>SUM(F313:F319)</f>
        <v>1.9590277777777778</v>
      </c>
      <c r="G320" s="215">
        <f>IF(F320-E320&gt;0.677083333333333,0.677083333333333,F320-E320)</f>
        <v>0.67708333333333304</v>
      </c>
      <c r="H320" s="216">
        <f>($H$2*G320)*24</f>
        <v>235.59249999999992</v>
      </c>
      <c r="I320" s="217">
        <f>IF(F320-E320&gt;1.01041666666667,0.333333333333333,F320-E320-G320)</f>
        <v>0.33333333333333298</v>
      </c>
      <c r="J320" s="216">
        <f>($I$2*I320)*24</f>
        <v>131.79999999999987</v>
      </c>
      <c r="K320" s="217">
        <f>F320-G320-I320-E320</f>
        <v>0.16736111111111174</v>
      </c>
      <c r="L320" s="216">
        <f>($J$2*K320)*24</f>
        <v>79.409500000000293</v>
      </c>
      <c r="M320" s="217">
        <f>G320+I320+K320</f>
        <v>1.1777777777777778</v>
      </c>
      <c r="N320" s="218">
        <f>H320+J320+L320</f>
        <v>446.80200000000013</v>
      </c>
      <c r="O320" s="201"/>
    </row>
    <row r="321" spans="1:15">
      <c r="A321" s="78">
        <f>A313+1</f>
        <v>40</v>
      </c>
      <c r="B321" s="74">
        <f>B319+1</f>
        <v>41184</v>
      </c>
      <c r="C321" s="86"/>
      <c r="D321" s="86"/>
      <c r="E321" s="192"/>
      <c r="F321" s="86"/>
      <c r="G321" s="226"/>
      <c r="H321" s="226"/>
      <c r="I321" s="103"/>
      <c r="J321" s="103"/>
      <c r="K321" s="103"/>
      <c r="L321" s="103"/>
      <c r="M321" s="103"/>
      <c r="N321" s="103"/>
    </row>
    <row r="322" spans="1:15">
      <c r="B322" s="74">
        <f t="shared" si="30"/>
        <v>41185</v>
      </c>
      <c r="C322" s="86">
        <v>0.40347222222222223</v>
      </c>
      <c r="D322" s="86">
        <v>0.81874999999999998</v>
      </c>
      <c r="E322" s="192">
        <v>0.26041666666666669</v>
      </c>
      <c r="F322" s="86">
        <f t="shared" ref="F322:F323" si="35">D322-C322</f>
        <v>0.41527777777777775</v>
      </c>
      <c r="G322" s="103"/>
      <c r="H322" s="103"/>
      <c r="I322" s="103"/>
      <c r="J322" s="103"/>
      <c r="K322" s="103"/>
      <c r="L322" s="103"/>
      <c r="M322" s="103"/>
      <c r="N322" s="103"/>
    </row>
    <row r="323" spans="1:15">
      <c r="B323" s="74">
        <f t="shared" si="30"/>
        <v>41186</v>
      </c>
      <c r="C323" s="86">
        <v>0.41805555555555557</v>
      </c>
      <c r="D323" s="86">
        <v>0.79513888888888884</v>
      </c>
      <c r="E323" s="192">
        <v>0.26041666666666669</v>
      </c>
      <c r="F323" s="86">
        <f t="shared" si="35"/>
        <v>0.37708333333333327</v>
      </c>
      <c r="G323" s="103"/>
      <c r="H323" s="103"/>
      <c r="I323" s="103"/>
      <c r="J323" s="103"/>
      <c r="K323" s="103"/>
      <c r="L323" s="103"/>
      <c r="M323" s="103"/>
      <c r="N323" s="103"/>
    </row>
    <row r="324" spans="1:15">
      <c r="B324" s="74">
        <f t="shared" si="30"/>
        <v>41187</v>
      </c>
      <c r="C324" s="98">
        <v>0.44097222222222227</v>
      </c>
      <c r="D324" s="98">
        <v>8.3333333333333332E-3</v>
      </c>
      <c r="E324" s="192">
        <v>0.26041666666666669</v>
      </c>
      <c r="F324" s="98">
        <f>D324+C324</f>
        <v>0.44930555555555562</v>
      </c>
      <c r="G324" s="103"/>
      <c r="H324" s="103"/>
      <c r="I324" s="103"/>
      <c r="J324" s="103"/>
      <c r="K324" s="103"/>
      <c r="L324" s="103"/>
      <c r="M324" s="103"/>
      <c r="N324" s="103"/>
    </row>
    <row r="325" spans="1:15">
      <c r="B325" s="74">
        <f t="shared" si="30"/>
        <v>41188</v>
      </c>
      <c r="C325" s="86">
        <v>0.54166666666666663</v>
      </c>
      <c r="D325" s="86">
        <v>0.76041666666666663</v>
      </c>
      <c r="E325" s="192"/>
      <c r="F325" s="86">
        <v>0.26041666666666669</v>
      </c>
      <c r="G325" s="103"/>
      <c r="H325" s="103"/>
      <c r="I325" s="103"/>
      <c r="J325" s="103"/>
      <c r="K325" s="103"/>
      <c r="L325" s="118"/>
      <c r="M325" s="118"/>
      <c r="N325" s="118"/>
    </row>
    <row r="326" spans="1:15">
      <c r="B326" s="74">
        <f t="shared" si="30"/>
        <v>41189</v>
      </c>
      <c r="C326" s="93"/>
      <c r="D326" s="93"/>
      <c r="E326" s="192"/>
      <c r="F326" s="86"/>
      <c r="G326" s="118"/>
      <c r="H326" s="118"/>
      <c r="I326" s="118"/>
      <c r="J326" s="118"/>
      <c r="K326" s="118"/>
      <c r="L326" s="103"/>
      <c r="M326" s="103"/>
      <c r="N326" s="103"/>
    </row>
    <row r="327" spans="1:15">
      <c r="B327" s="74">
        <f t="shared" si="30"/>
        <v>41190</v>
      </c>
      <c r="C327" s="93"/>
      <c r="D327" s="93"/>
      <c r="E327" s="192"/>
      <c r="F327" s="86"/>
      <c r="G327" s="206"/>
      <c r="H327" s="206"/>
      <c r="I327" s="206"/>
      <c r="J327" s="206"/>
      <c r="K327" s="206"/>
      <c r="L327" s="103"/>
      <c r="M327" s="103"/>
      <c r="N327" s="103"/>
    </row>
    <row r="328" spans="1:15">
      <c r="B328" s="160" t="str">
        <f>"TOTAL SEMAINE "&amp;A321</f>
        <v>TOTAL SEMAINE 40</v>
      </c>
      <c r="C328" s="207"/>
      <c r="D328" s="119"/>
      <c r="E328" s="203">
        <f>SUM(E321:E327)</f>
        <v>0.78125</v>
      </c>
      <c r="F328" s="203">
        <f>SUM(F321:F327)</f>
        <v>1.5020833333333334</v>
      </c>
      <c r="G328" s="215">
        <f>IF(F328-E328&gt;0.677083333333333,0.677083333333333,F328-E328)</f>
        <v>0.67708333333333304</v>
      </c>
      <c r="H328" s="216">
        <f>($H$2*G328)*24</f>
        <v>235.59249999999992</v>
      </c>
      <c r="I328" s="217">
        <f>IF(F328-E328&gt;1.01041666666667,0.333333333333333,F328-E328-G328)</f>
        <v>4.37500000000004E-2</v>
      </c>
      <c r="J328" s="216">
        <f>($I$2*I328)*24</f>
        <v>17.298750000000162</v>
      </c>
      <c r="K328" s="217">
        <f>F328-G328-I328-E328</f>
        <v>0</v>
      </c>
      <c r="L328" s="216">
        <f>($J$2*K328)*24</f>
        <v>0</v>
      </c>
      <c r="M328" s="217">
        <f>G328+I328+K328</f>
        <v>0.72083333333333344</v>
      </c>
      <c r="N328" s="218">
        <f>H328+J328+L328</f>
        <v>252.89125000000007</v>
      </c>
      <c r="O328" s="201"/>
    </row>
    <row r="329" spans="1:15">
      <c r="A329" s="78">
        <f>A321+1</f>
        <v>41</v>
      </c>
      <c r="B329" s="74">
        <f>B327+1</f>
        <v>41191</v>
      </c>
      <c r="C329" s="86">
        <v>0.50138888888888888</v>
      </c>
      <c r="D329" s="86">
        <v>0.66666666666666663</v>
      </c>
      <c r="E329" s="192"/>
      <c r="F329" s="86">
        <v>0.26041666666666669</v>
      </c>
      <c r="G329" s="226"/>
      <c r="H329" s="226"/>
      <c r="I329" s="103"/>
      <c r="J329" s="103"/>
      <c r="K329" s="103"/>
      <c r="L329" s="103"/>
      <c r="M329" s="103"/>
      <c r="N329" s="103"/>
      <c r="O329" s="167"/>
    </row>
    <row r="330" spans="1:15">
      <c r="B330" s="74">
        <f t="shared" si="30"/>
        <v>41192</v>
      </c>
      <c r="C330" s="86">
        <v>0.47916666666666669</v>
      </c>
      <c r="D330" s="86">
        <v>0.80902777777777779</v>
      </c>
      <c r="E330" s="192">
        <v>0.26041666666666669</v>
      </c>
      <c r="F330" s="86">
        <f t="shared" ref="F330:F332" si="36">D330-C330</f>
        <v>0.3298611111111111</v>
      </c>
      <c r="G330" s="103"/>
      <c r="H330" s="103"/>
      <c r="I330" s="103"/>
      <c r="J330" s="103"/>
      <c r="K330" s="103"/>
      <c r="L330" s="103"/>
      <c r="M330" s="103"/>
      <c r="N330" s="103"/>
    </row>
    <row r="331" spans="1:15">
      <c r="B331" s="74">
        <f t="shared" si="30"/>
        <v>41193</v>
      </c>
      <c r="C331" s="86">
        <v>0.43888888888888888</v>
      </c>
      <c r="D331" s="86">
        <v>0.7895833333333333</v>
      </c>
      <c r="E331" s="192">
        <v>0.26041666666666669</v>
      </c>
      <c r="F331" s="86">
        <f t="shared" si="36"/>
        <v>0.35069444444444442</v>
      </c>
      <c r="G331" s="103"/>
      <c r="H331" s="103"/>
      <c r="I331" s="103"/>
      <c r="J331" s="103"/>
      <c r="K331" s="103"/>
      <c r="L331" s="103"/>
      <c r="M331" s="103"/>
      <c r="N331" s="103"/>
    </row>
    <row r="332" spans="1:15">
      <c r="B332" s="74">
        <f t="shared" si="30"/>
        <v>41194</v>
      </c>
      <c r="C332" s="86">
        <v>0.41736111111111113</v>
      </c>
      <c r="D332" s="86">
        <v>0.82986111111111116</v>
      </c>
      <c r="E332" s="192">
        <v>0.26041666666666669</v>
      </c>
      <c r="F332" s="86">
        <f t="shared" si="36"/>
        <v>0.41250000000000003</v>
      </c>
      <c r="G332" s="103"/>
      <c r="H332" s="103"/>
      <c r="I332" s="103"/>
      <c r="J332" s="103"/>
      <c r="K332" s="103"/>
      <c r="L332" s="103"/>
      <c r="M332" s="103"/>
      <c r="N332" s="103"/>
    </row>
    <row r="333" spans="1:15">
      <c r="B333" s="74">
        <f t="shared" si="30"/>
        <v>41195</v>
      </c>
      <c r="C333" s="86"/>
      <c r="D333" s="86"/>
      <c r="E333" s="192"/>
      <c r="F333" s="86"/>
      <c r="G333" s="103"/>
      <c r="H333" s="103"/>
      <c r="I333" s="103"/>
      <c r="J333" s="103"/>
      <c r="K333" s="103"/>
      <c r="L333" s="103"/>
      <c r="M333" s="103"/>
      <c r="N333" s="103"/>
    </row>
    <row r="334" spans="1:15">
      <c r="B334" s="74">
        <f t="shared" si="30"/>
        <v>41196</v>
      </c>
      <c r="C334" s="86"/>
      <c r="D334" s="86"/>
      <c r="E334" s="192"/>
      <c r="F334" s="86"/>
      <c r="G334" s="118"/>
      <c r="H334" s="118"/>
      <c r="I334" s="118"/>
      <c r="J334" s="118"/>
      <c r="K334" s="118"/>
      <c r="L334" s="103"/>
      <c r="M334" s="103"/>
      <c r="N334" s="103"/>
    </row>
    <row r="335" spans="1:15">
      <c r="B335" s="74">
        <f t="shared" si="30"/>
        <v>41197</v>
      </c>
      <c r="C335" s="93"/>
      <c r="D335" s="93"/>
      <c r="E335" s="193"/>
      <c r="F335" s="86"/>
      <c r="G335" s="206"/>
      <c r="H335" s="206"/>
      <c r="I335" s="206"/>
      <c r="J335" s="206"/>
      <c r="K335" s="206"/>
      <c r="L335" s="118"/>
      <c r="M335" s="118"/>
      <c r="N335" s="118"/>
    </row>
    <row r="336" spans="1:15">
      <c r="B336" s="160" t="str">
        <f>"TOTAL SEMAINE "&amp;A329</f>
        <v>TOTAL SEMAINE 41</v>
      </c>
      <c r="C336" s="207"/>
      <c r="D336" s="119"/>
      <c r="E336" s="203">
        <f>SUM(E329:E335)</f>
        <v>0.78125</v>
      </c>
      <c r="F336" s="203">
        <f>SUM(F329:F335)</f>
        <v>1.3534722222222222</v>
      </c>
      <c r="G336" s="215">
        <f>IF(F336-E336&gt;0.677083333333333,0.677083333333333,F336-E336)</f>
        <v>0.57222222222222219</v>
      </c>
      <c r="H336" s="216">
        <f>($H$2*G336)*24</f>
        <v>199.10586666666669</v>
      </c>
      <c r="I336" s="217">
        <f>IF(F336-E336&gt;1.01041666666667,0.333333333333333,F336-E336-G336)</f>
        <v>0</v>
      </c>
      <c r="J336" s="216">
        <f>($I$2*I336)*24</f>
        <v>0</v>
      </c>
      <c r="K336" s="217">
        <f>F336-G336-I336-E336</f>
        <v>0</v>
      </c>
      <c r="L336" s="216">
        <f>($J$2*K336)*24</f>
        <v>0</v>
      </c>
      <c r="M336" s="217">
        <f>G336+I336+K336</f>
        <v>0.57222222222222219</v>
      </c>
      <c r="N336" s="218">
        <f>H336+J336+L336</f>
        <v>199.10586666666669</v>
      </c>
      <c r="O336" s="201"/>
    </row>
    <row r="337" spans="1:15">
      <c r="A337" s="78">
        <f>A329+1</f>
        <v>42</v>
      </c>
      <c r="B337" s="74">
        <f>B335+1</f>
        <v>41198</v>
      </c>
      <c r="C337" s="93"/>
      <c r="D337" s="93"/>
      <c r="E337" s="192"/>
      <c r="F337" s="86"/>
      <c r="G337" s="226"/>
      <c r="H337" s="226"/>
      <c r="I337" s="103"/>
      <c r="J337" s="103"/>
      <c r="K337" s="103"/>
      <c r="L337" s="103"/>
      <c r="M337" s="103"/>
      <c r="N337" s="103"/>
    </row>
    <row r="338" spans="1:15">
      <c r="B338" s="74">
        <f t="shared" si="30"/>
        <v>41199</v>
      </c>
      <c r="C338" s="86">
        <v>0.4201388888888889</v>
      </c>
      <c r="D338" s="86">
        <v>0.83819444444444446</v>
      </c>
      <c r="E338" s="192">
        <v>0.26041666666666669</v>
      </c>
      <c r="F338" s="86">
        <f>D338-C338</f>
        <v>0.41805555555555557</v>
      </c>
      <c r="G338" s="103"/>
      <c r="H338" s="103"/>
      <c r="I338" s="103"/>
      <c r="J338" s="103"/>
      <c r="K338" s="103"/>
      <c r="L338" s="103"/>
      <c r="M338" s="103"/>
      <c r="N338" s="103"/>
    </row>
    <row r="339" spans="1:15">
      <c r="B339" s="74">
        <f t="shared" si="30"/>
        <v>41200</v>
      </c>
      <c r="C339" s="86">
        <v>0.41666666666666669</v>
      </c>
      <c r="D339" s="86">
        <v>0.78680555555555554</v>
      </c>
      <c r="E339" s="192">
        <v>0.26041666666666669</v>
      </c>
      <c r="F339" s="86">
        <f t="shared" ref="F339:F340" si="37">D339-C339</f>
        <v>0.37013888888888885</v>
      </c>
      <c r="G339" s="103"/>
      <c r="H339" s="103"/>
      <c r="I339" s="103"/>
      <c r="J339" s="103"/>
      <c r="K339" s="103"/>
      <c r="L339" s="103"/>
      <c r="M339" s="103"/>
      <c r="N339" s="103"/>
    </row>
    <row r="340" spans="1:15">
      <c r="B340" s="74">
        <f t="shared" si="30"/>
        <v>41201</v>
      </c>
      <c r="C340" s="86">
        <v>0.41666666666666669</v>
      </c>
      <c r="D340" s="86">
        <v>0.81041666666666667</v>
      </c>
      <c r="E340" s="192">
        <v>0.26041666666666669</v>
      </c>
      <c r="F340" s="86">
        <f t="shared" si="37"/>
        <v>0.39374999999999999</v>
      </c>
      <c r="G340" s="103"/>
      <c r="H340" s="103"/>
      <c r="I340" s="103"/>
      <c r="J340" s="103"/>
      <c r="K340" s="103"/>
      <c r="L340" s="103"/>
      <c r="M340" s="103"/>
      <c r="N340" s="103"/>
    </row>
    <row r="341" spans="1:15">
      <c r="B341" s="74">
        <f t="shared" si="30"/>
        <v>41202</v>
      </c>
      <c r="C341" s="86">
        <v>0.5</v>
      </c>
      <c r="D341" s="86">
        <v>0.84513888888888899</v>
      </c>
      <c r="E341" s="192"/>
      <c r="F341" s="86">
        <f>D341-C341</f>
        <v>0.34513888888888899</v>
      </c>
      <c r="G341" s="103"/>
      <c r="H341" s="103"/>
      <c r="I341" s="103"/>
      <c r="J341" s="103"/>
      <c r="K341" s="103"/>
      <c r="L341" s="103"/>
      <c r="M341" s="103"/>
      <c r="N341" s="103"/>
    </row>
    <row r="342" spans="1:15">
      <c r="B342" s="74">
        <f t="shared" si="30"/>
        <v>41203</v>
      </c>
      <c r="C342" s="86"/>
      <c r="D342" s="86"/>
      <c r="E342" s="192"/>
      <c r="F342" s="86"/>
      <c r="G342" s="118"/>
      <c r="H342" s="118"/>
      <c r="I342" s="118"/>
      <c r="J342" s="118"/>
      <c r="K342" s="118"/>
      <c r="L342" s="103"/>
      <c r="M342" s="103"/>
      <c r="N342" s="103"/>
    </row>
    <row r="343" spans="1:15">
      <c r="B343" s="74">
        <f t="shared" si="30"/>
        <v>41204</v>
      </c>
      <c r="C343" s="86"/>
      <c r="D343" s="86"/>
      <c r="E343" s="192"/>
      <c r="F343" s="86"/>
      <c r="G343" s="206"/>
      <c r="H343" s="206"/>
      <c r="I343" s="206"/>
      <c r="J343" s="206"/>
      <c r="K343" s="206"/>
      <c r="L343" s="103"/>
      <c r="M343" s="103"/>
      <c r="N343" s="103"/>
    </row>
    <row r="344" spans="1:15">
      <c r="B344" s="160" t="str">
        <f>"TOTAL SEMAINE "&amp;A337</f>
        <v>TOTAL SEMAINE 42</v>
      </c>
      <c r="C344" s="207"/>
      <c r="D344" s="119"/>
      <c r="E344" s="203">
        <f>SUM(E337:E343)</f>
        <v>0.78125</v>
      </c>
      <c r="F344" s="203">
        <f>SUM(F337:F343)</f>
        <v>1.5270833333333336</v>
      </c>
      <c r="G344" s="215">
        <f>IF(F344-E344&gt;0.677083333333333,0.677083333333333,F344-E344)</f>
        <v>0.67708333333333304</v>
      </c>
      <c r="H344" s="216">
        <f>($H$2*G344)*24</f>
        <v>235.59249999999992</v>
      </c>
      <c r="I344" s="217">
        <f>IF(F344-E344&gt;1.01041666666667,0.333333333333333,F344-E344-G344)</f>
        <v>6.8750000000000533E-2</v>
      </c>
      <c r="J344" s="216">
        <f>($I$2*I344)*24</f>
        <v>27.183750000000209</v>
      </c>
      <c r="K344" s="217">
        <f>F344-G344-I344-E344</f>
        <v>0</v>
      </c>
      <c r="L344" s="216">
        <f>($J$2*K344)*24</f>
        <v>0</v>
      </c>
      <c r="M344" s="217">
        <f>G344+I344+K344</f>
        <v>0.74583333333333357</v>
      </c>
      <c r="N344" s="218">
        <f>H344+J344+L344</f>
        <v>262.77625000000012</v>
      </c>
      <c r="O344" s="201"/>
    </row>
    <row r="345" spans="1:15">
      <c r="A345" s="78">
        <f>A337+1</f>
        <v>43</v>
      </c>
      <c r="B345" s="74">
        <f>B343+1</f>
        <v>41205</v>
      </c>
      <c r="C345" s="93"/>
      <c r="D345" s="93"/>
      <c r="E345" s="193"/>
      <c r="F345" s="86"/>
      <c r="G345" s="226"/>
      <c r="H345" s="226"/>
      <c r="I345" s="103"/>
      <c r="J345" s="103"/>
      <c r="K345" s="103"/>
      <c r="L345" s="118"/>
      <c r="M345" s="118"/>
      <c r="N345" s="118"/>
    </row>
    <row r="346" spans="1:15">
      <c r="B346" s="74">
        <f t="shared" si="30"/>
        <v>41206</v>
      </c>
      <c r="C346" s="86">
        <v>0.4145833333333333</v>
      </c>
      <c r="D346" s="86">
        <v>0.82291666666666663</v>
      </c>
      <c r="E346" s="192">
        <v>0.26041666666666669</v>
      </c>
      <c r="F346" s="86">
        <f>D346-C346</f>
        <v>0.40833333333333333</v>
      </c>
      <c r="G346" s="103"/>
      <c r="H346" s="103"/>
      <c r="I346" s="103"/>
      <c r="J346" s="103"/>
      <c r="K346" s="103"/>
      <c r="L346" s="103"/>
      <c r="M346" s="103"/>
      <c r="N346" s="103"/>
    </row>
    <row r="347" spans="1:15">
      <c r="B347" s="74">
        <f t="shared" si="30"/>
        <v>41207</v>
      </c>
      <c r="C347" s="86">
        <v>0.41875000000000001</v>
      </c>
      <c r="D347" s="86">
        <v>0.79166666666666663</v>
      </c>
      <c r="E347" s="192">
        <v>0.26041666666666669</v>
      </c>
      <c r="F347" s="86">
        <f t="shared" ref="F347:F348" si="38">D347-C347</f>
        <v>0.37291666666666662</v>
      </c>
      <c r="G347" s="103"/>
      <c r="H347" s="103"/>
      <c r="I347" s="103"/>
      <c r="J347" s="103"/>
      <c r="K347" s="103"/>
      <c r="L347" s="103"/>
      <c r="M347" s="103"/>
      <c r="N347" s="103"/>
    </row>
    <row r="348" spans="1:15">
      <c r="B348" s="74">
        <f t="shared" si="30"/>
        <v>41208</v>
      </c>
      <c r="C348" s="86">
        <v>0.42430555555555555</v>
      </c>
      <c r="D348" s="86">
        <v>0.79999999999999993</v>
      </c>
      <c r="E348" s="192">
        <v>0.26041666666666669</v>
      </c>
      <c r="F348" s="86">
        <f t="shared" si="38"/>
        <v>0.37569444444444439</v>
      </c>
      <c r="G348" s="103"/>
      <c r="H348" s="103"/>
      <c r="I348" s="103"/>
      <c r="J348" s="103"/>
      <c r="K348" s="103"/>
      <c r="L348" s="103"/>
      <c r="M348" s="103"/>
      <c r="N348" s="103"/>
    </row>
    <row r="349" spans="1:15">
      <c r="B349" s="74">
        <f t="shared" si="30"/>
        <v>41209</v>
      </c>
      <c r="C349" s="86"/>
      <c r="D349" s="86"/>
      <c r="E349" s="192"/>
      <c r="F349" s="86"/>
      <c r="G349" s="103"/>
      <c r="H349" s="103"/>
      <c r="I349" s="103"/>
      <c r="J349" s="103"/>
      <c r="K349" s="103"/>
      <c r="L349" s="103"/>
      <c r="M349" s="103"/>
      <c r="N349" s="103"/>
    </row>
    <row r="350" spans="1:15">
      <c r="B350" s="74">
        <f t="shared" si="30"/>
        <v>41210</v>
      </c>
      <c r="C350" s="93"/>
      <c r="D350" s="93"/>
      <c r="E350" s="193"/>
      <c r="F350" s="86"/>
      <c r="G350" s="118"/>
      <c r="H350" s="118"/>
      <c r="I350" s="118"/>
      <c r="J350" s="118"/>
      <c r="K350" s="118"/>
      <c r="L350" s="118"/>
      <c r="M350" s="118"/>
      <c r="N350" s="118"/>
    </row>
    <row r="351" spans="1:15">
      <c r="B351" s="74">
        <f t="shared" si="30"/>
        <v>41211</v>
      </c>
      <c r="C351" s="86"/>
      <c r="D351" s="86"/>
      <c r="E351" s="192"/>
      <c r="F351" s="86"/>
      <c r="G351" s="206"/>
      <c r="H351" s="206"/>
      <c r="I351" s="206"/>
      <c r="J351" s="206"/>
      <c r="K351" s="206"/>
      <c r="L351" s="103"/>
      <c r="M351" s="103"/>
      <c r="N351" s="103"/>
    </row>
    <row r="352" spans="1:15">
      <c r="B352" s="160" t="str">
        <f>"TOTAL SEMAINE "&amp;A345</f>
        <v>TOTAL SEMAINE 43</v>
      </c>
      <c r="C352" s="207"/>
      <c r="D352" s="119"/>
      <c r="E352" s="203">
        <f>SUM(E345:E351)</f>
        <v>0.78125</v>
      </c>
      <c r="F352" s="203">
        <f>SUM(F345:F351)</f>
        <v>1.1569444444444443</v>
      </c>
      <c r="G352" s="215">
        <f>IF(F352-E352&gt;0.677083333333333,0.677083333333333,F352-E352)</f>
        <v>0.37569444444444433</v>
      </c>
      <c r="H352" s="216">
        <f>($H$2*G352)*24</f>
        <v>130.72363333333331</v>
      </c>
      <c r="I352" s="217">
        <f>IF(F352-E352&gt;1.01041666666667,0.333333333333333,F352-E352-G352)</f>
        <v>0</v>
      </c>
      <c r="J352" s="216">
        <f>($I$2*I352)*24</f>
        <v>0</v>
      </c>
      <c r="K352" s="217">
        <f>F352-G352-I352-E352</f>
        <v>0</v>
      </c>
      <c r="L352" s="216">
        <f>($J$2*K352)*24</f>
        <v>0</v>
      </c>
      <c r="M352" s="217">
        <f>G352+I352+K352</f>
        <v>0.37569444444444433</v>
      </c>
      <c r="N352" s="218">
        <f>H352+J352+L352</f>
        <v>130.72363333333331</v>
      </c>
      <c r="O352" s="201"/>
    </row>
    <row r="353" spans="1:15">
      <c r="A353" s="78">
        <f>A345+1</f>
        <v>44</v>
      </c>
      <c r="B353" s="74">
        <f>B351+1</f>
        <v>41212</v>
      </c>
      <c r="C353" s="86"/>
      <c r="D353" s="86"/>
      <c r="E353" s="192"/>
      <c r="F353" s="86"/>
      <c r="G353" s="226"/>
      <c r="H353" s="226"/>
      <c r="I353" s="103"/>
      <c r="J353" s="103"/>
      <c r="K353" s="103"/>
      <c r="L353" s="103"/>
      <c r="M353" s="103"/>
      <c r="N353" s="103"/>
    </row>
    <row r="354" spans="1:15">
      <c r="B354" s="74">
        <f t="shared" ref="B354:B415" si="39">B353+1</f>
        <v>41213</v>
      </c>
      <c r="C354" s="168" t="s">
        <v>11</v>
      </c>
      <c r="D354" s="169"/>
      <c r="E354" s="192"/>
      <c r="F354" s="86"/>
      <c r="G354" s="103"/>
      <c r="H354" s="103"/>
      <c r="I354" s="103"/>
      <c r="J354" s="103"/>
      <c r="K354" s="103"/>
      <c r="L354" s="103"/>
      <c r="M354" s="103"/>
      <c r="N354" s="103"/>
      <c r="O354" s="148"/>
    </row>
    <row r="355" spans="1:15">
      <c r="B355" s="74">
        <f t="shared" si="39"/>
        <v>41214</v>
      </c>
      <c r="C355" s="86">
        <v>0.33333333333333331</v>
      </c>
      <c r="D355" s="86">
        <v>0.82152777777777775</v>
      </c>
      <c r="E355" s="192">
        <v>0.26041666666666669</v>
      </c>
      <c r="F355" s="86">
        <f t="shared" ref="F355:F356" si="40">D355-C355</f>
        <v>0.48819444444444443</v>
      </c>
      <c r="G355" s="103"/>
      <c r="H355" s="103"/>
      <c r="I355" s="103"/>
      <c r="J355" s="103"/>
      <c r="K355" s="103"/>
      <c r="L355" s="103"/>
      <c r="M355" s="103"/>
      <c r="N355" s="103"/>
    </row>
    <row r="356" spans="1:15">
      <c r="B356" s="74">
        <f t="shared" si="39"/>
        <v>41215</v>
      </c>
      <c r="C356" s="86">
        <v>0.4381944444444445</v>
      </c>
      <c r="D356" s="86">
        <v>0.79861111111111116</v>
      </c>
      <c r="E356" s="192">
        <v>0.26041666666666669</v>
      </c>
      <c r="F356" s="86">
        <f t="shared" si="40"/>
        <v>0.36041666666666666</v>
      </c>
      <c r="G356" s="103"/>
      <c r="H356" s="103"/>
      <c r="I356" s="103"/>
      <c r="J356" s="103"/>
      <c r="K356" s="103"/>
      <c r="L356" s="103"/>
      <c r="M356" s="103"/>
      <c r="N356" s="103"/>
    </row>
    <row r="357" spans="1:15">
      <c r="B357" s="74">
        <f t="shared" si="39"/>
        <v>41216</v>
      </c>
      <c r="C357" s="86">
        <v>0.58333333333333337</v>
      </c>
      <c r="D357" s="86">
        <v>0.65763888888888888</v>
      </c>
      <c r="F357" s="86">
        <v>0.26041666666666669</v>
      </c>
      <c r="G357" s="103"/>
      <c r="H357" s="103"/>
      <c r="I357" s="103"/>
      <c r="J357" s="103"/>
      <c r="K357" s="103"/>
      <c r="L357" s="103"/>
      <c r="M357" s="103"/>
      <c r="N357" s="103"/>
    </row>
    <row r="358" spans="1:15">
      <c r="B358" s="74">
        <f t="shared" si="39"/>
        <v>41217</v>
      </c>
      <c r="C358" s="93"/>
      <c r="D358" s="93"/>
      <c r="E358" s="193"/>
      <c r="F358" s="86"/>
      <c r="G358" s="118"/>
      <c r="H358" s="118"/>
      <c r="I358" s="118"/>
      <c r="J358" s="118"/>
      <c r="K358" s="118"/>
      <c r="L358" s="118"/>
      <c r="M358" s="118"/>
      <c r="N358" s="118"/>
    </row>
    <row r="359" spans="1:15">
      <c r="B359" s="74">
        <f t="shared" si="39"/>
        <v>41218</v>
      </c>
      <c r="C359" s="93"/>
      <c r="D359" s="93"/>
      <c r="E359" s="192"/>
      <c r="F359" s="86"/>
      <c r="G359" s="206"/>
      <c r="H359" s="206"/>
      <c r="I359" s="206"/>
      <c r="J359" s="206"/>
      <c r="K359" s="206"/>
      <c r="L359" s="103"/>
      <c r="M359" s="103"/>
      <c r="N359" s="103"/>
    </row>
    <row r="360" spans="1:15">
      <c r="B360" s="160" t="str">
        <f>"TOTAL SEMAINE "&amp;A353</f>
        <v>TOTAL SEMAINE 44</v>
      </c>
      <c r="C360" s="207"/>
      <c r="D360" s="119"/>
      <c r="E360" s="203">
        <f>SUM(E353:E359)</f>
        <v>0.52083333333333337</v>
      </c>
      <c r="F360" s="203">
        <f>SUM(F353:F359)</f>
        <v>1.1090277777777777</v>
      </c>
      <c r="G360" s="215">
        <f>IF(F360-E360&gt;0.677083333333333,0.677083333333333,F360-E360)</f>
        <v>0.58819444444444435</v>
      </c>
      <c r="H360" s="216">
        <f>($H$2*G360)*24</f>
        <v>204.6634333333333</v>
      </c>
      <c r="I360" s="217">
        <f>IF(F360-E360&gt;1.01041666666667,0.333333333333333,F360-E360-G360)</f>
        <v>0</v>
      </c>
      <c r="J360" s="216">
        <f>($I$2*I360)*24</f>
        <v>0</v>
      </c>
      <c r="K360" s="217">
        <f>F360-G360-I360-E360</f>
        <v>0</v>
      </c>
      <c r="L360" s="216">
        <f>($J$2*K360)*24</f>
        <v>0</v>
      </c>
      <c r="M360" s="217">
        <f>G360+I360+K360</f>
        <v>0.58819444444444435</v>
      </c>
      <c r="N360" s="218">
        <f>H360+J360+L360</f>
        <v>204.6634333333333</v>
      </c>
      <c r="O360" s="201"/>
    </row>
    <row r="361" spans="1:15">
      <c r="A361" s="78">
        <f>A353+1</f>
        <v>45</v>
      </c>
      <c r="B361" s="74">
        <f>B359+1</f>
        <v>41219</v>
      </c>
      <c r="C361" s="86"/>
      <c r="D361" s="86"/>
      <c r="E361" s="192"/>
      <c r="F361" s="86"/>
      <c r="G361" s="226"/>
      <c r="H361" s="226"/>
      <c r="I361" s="103"/>
      <c r="J361" s="103"/>
      <c r="K361" s="103"/>
      <c r="L361" s="103"/>
      <c r="M361" s="103"/>
      <c r="N361" s="103"/>
    </row>
    <row r="362" spans="1:15">
      <c r="B362" s="74">
        <f t="shared" si="39"/>
        <v>41220</v>
      </c>
      <c r="C362" s="86">
        <v>0.4145833333333333</v>
      </c>
      <c r="D362" s="86">
        <v>0.79999999999999993</v>
      </c>
      <c r="E362" s="192">
        <v>0.26041666666666669</v>
      </c>
      <c r="F362" s="86">
        <f t="shared" ref="F362:F364" si="41">D362-C362</f>
        <v>0.38541666666666663</v>
      </c>
      <c r="G362" s="103"/>
      <c r="H362" s="103"/>
      <c r="I362" s="103"/>
      <c r="J362" s="103"/>
      <c r="K362" s="103"/>
      <c r="L362" s="103"/>
      <c r="M362" s="103"/>
      <c r="N362" s="103"/>
    </row>
    <row r="363" spans="1:15">
      <c r="B363" s="74">
        <f t="shared" si="39"/>
        <v>41221</v>
      </c>
      <c r="C363" s="86">
        <v>0.41736111111111113</v>
      </c>
      <c r="D363" s="86">
        <v>0.88263888888888886</v>
      </c>
      <c r="E363" s="192">
        <v>0.26041666666666669</v>
      </c>
      <c r="F363" s="86">
        <f t="shared" si="41"/>
        <v>0.46527777777777773</v>
      </c>
      <c r="G363" s="103"/>
      <c r="H363" s="103"/>
      <c r="I363" s="103"/>
      <c r="J363" s="103"/>
      <c r="K363" s="103"/>
      <c r="L363" s="103"/>
      <c r="M363" s="103"/>
      <c r="N363" s="103"/>
    </row>
    <row r="364" spans="1:15">
      <c r="B364" s="74">
        <f t="shared" si="39"/>
        <v>41222</v>
      </c>
      <c r="C364" s="86">
        <v>0.41597222222222219</v>
      </c>
      <c r="D364" s="86">
        <v>0.86458333333333337</v>
      </c>
      <c r="E364" s="192">
        <v>0.26041666666666669</v>
      </c>
      <c r="F364" s="86">
        <f t="shared" si="41"/>
        <v>0.44861111111111118</v>
      </c>
      <c r="G364" s="103"/>
      <c r="H364" s="103"/>
      <c r="I364" s="103"/>
      <c r="J364" s="103"/>
      <c r="K364" s="103"/>
      <c r="L364" s="103"/>
      <c r="M364" s="103"/>
      <c r="N364" s="103"/>
    </row>
    <row r="365" spans="1:15">
      <c r="B365" s="74">
        <f t="shared" si="39"/>
        <v>41223</v>
      </c>
      <c r="C365" s="168" t="s">
        <v>11</v>
      </c>
      <c r="D365" s="169"/>
      <c r="E365" s="169"/>
      <c r="F365" s="86"/>
      <c r="G365" s="103"/>
      <c r="H365" s="103"/>
      <c r="I365" s="103"/>
      <c r="J365" s="103"/>
      <c r="K365" s="103"/>
      <c r="L365" s="118"/>
      <c r="M365" s="118"/>
      <c r="N365" s="118"/>
    </row>
    <row r="366" spans="1:15">
      <c r="B366" s="74">
        <f t="shared" si="39"/>
        <v>41224</v>
      </c>
      <c r="C366" s="93"/>
      <c r="D366" s="93"/>
      <c r="E366" s="192"/>
      <c r="F366" s="86"/>
      <c r="G366" s="118"/>
      <c r="H366" s="118"/>
      <c r="I366" s="118"/>
      <c r="J366" s="118"/>
      <c r="K366" s="118"/>
      <c r="L366" s="103"/>
      <c r="M366" s="103"/>
      <c r="N366" s="103"/>
    </row>
    <row r="367" spans="1:15">
      <c r="B367" s="74">
        <f t="shared" si="39"/>
        <v>41225</v>
      </c>
      <c r="C367" s="93"/>
      <c r="D367" s="93"/>
      <c r="E367" s="192"/>
      <c r="F367" s="86"/>
      <c r="G367" s="206"/>
      <c r="H367" s="206"/>
      <c r="I367" s="206"/>
      <c r="J367" s="206"/>
      <c r="K367" s="206"/>
      <c r="L367" s="103"/>
      <c r="M367" s="103"/>
      <c r="N367" s="103"/>
    </row>
    <row r="368" spans="1:15">
      <c r="B368" s="160" t="str">
        <f>"TOTAL SEMAINE "&amp;A361</f>
        <v>TOTAL SEMAINE 45</v>
      </c>
      <c r="C368" s="207"/>
      <c r="D368" s="119"/>
      <c r="E368" s="203">
        <f>SUM(E361:E367)</f>
        <v>0.78125</v>
      </c>
      <c r="F368" s="203">
        <f>SUM(F361:F367)</f>
        <v>1.2993055555555557</v>
      </c>
      <c r="G368" s="215">
        <f>IF(F368-E368&gt;0.677083333333333,0.677083333333333,F368-E368)</f>
        <v>0.51805555555555571</v>
      </c>
      <c r="H368" s="216">
        <f>($H$2*G368)*24</f>
        <v>180.25846666666672</v>
      </c>
      <c r="I368" s="217">
        <f>IF(F368-E368&gt;1.01041666666667,0.333333333333333,F368-E368-G368)</f>
        <v>0</v>
      </c>
      <c r="J368" s="216">
        <f>($I$2*I368)*24</f>
        <v>0</v>
      </c>
      <c r="K368" s="217">
        <f>F368-G368-I368-E368</f>
        <v>0</v>
      </c>
      <c r="L368" s="216">
        <f>($J$2*K368)*24</f>
        <v>0</v>
      </c>
      <c r="M368" s="217">
        <f>G368+I368+K368</f>
        <v>0.51805555555555571</v>
      </c>
      <c r="N368" s="218">
        <f>H368+J368+L368</f>
        <v>180.25846666666672</v>
      </c>
      <c r="O368" s="201"/>
    </row>
    <row r="369" spans="1:15">
      <c r="A369" s="78">
        <f>A361+1</f>
        <v>46</v>
      </c>
      <c r="B369" s="74">
        <f>B367+1</f>
        <v>41226</v>
      </c>
      <c r="C369" s="86">
        <v>0.62569444444444444</v>
      </c>
      <c r="D369" s="86">
        <v>0.63402777777777775</v>
      </c>
      <c r="E369" s="192"/>
      <c r="F369" s="86">
        <v>0.26041666666666669</v>
      </c>
      <c r="G369" s="226"/>
      <c r="H369" s="226"/>
      <c r="I369" s="103"/>
      <c r="J369" s="103"/>
      <c r="K369" s="103"/>
      <c r="L369" s="103"/>
      <c r="M369" s="103"/>
      <c r="N369" s="103"/>
    </row>
    <row r="370" spans="1:15">
      <c r="B370" s="74">
        <f t="shared" si="39"/>
        <v>41227</v>
      </c>
      <c r="C370" s="86">
        <v>0.41666666666666669</v>
      </c>
      <c r="D370" s="86">
        <v>0.87777777777777777</v>
      </c>
      <c r="E370" s="192">
        <v>0.26041666666666669</v>
      </c>
      <c r="F370" s="86">
        <f>D370-C370</f>
        <v>0.46111111111111108</v>
      </c>
      <c r="G370" s="103"/>
      <c r="H370" s="103"/>
      <c r="I370" s="103"/>
      <c r="J370" s="103"/>
      <c r="K370" s="103"/>
      <c r="L370" s="103"/>
      <c r="M370" s="103"/>
      <c r="N370" s="103"/>
    </row>
    <row r="371" spans="1:15">
      <c r="B371" s="74">
        <f t="shared" si="39"/>
        <v>41228</v>
      </c>
      <c r="C371" s="86">
        <v>0.41250000000000003</v>
      </c>
      <c r="D371" s="86">
        <v>0.80208333333333337</v>
      </c>
      <c r="E371" s="192">
        <v>0.26041666666666669</v>
      </c>
      <c r="F371" s="86">
        <f t="shared" ref="F371:F372" si="42">D371-C371</f>
        <v>0.38958333333333334</v>
      </c>
      <c r="G371" s="103"/>
      <c r="H371" s="103"/>
      <c r="I371" s="103"/>
      <c r="J371" s="103"/>
      <c r="K371" s="103"/>
      <c r="L371" s="103"/>
      <c r="M371" s="103"/>
      <c r="N371" s="103"/>
    </row>
    <row r="372" spans="1:15">
      <c r="B372" s="74">
        <f t="shared" si="39"/>
        <v>41229</v>
      </c>
      <c r="C372" s="86">
        <v>0.41736111111111113</v>
      </c>
      <c r="D372" s="86">
        <v>0.8041666666666667</v>
      </c>
      <c r="E372" s="192">
        <v>0.26041666666666669</v>
      </c>
      <c r="F372" s="86">
        <f t="shared" si="42"/>
        <v>0.38680555555555557</v>
      </c>
      <c r="G372" s="103"/>
      <c r="H372" s="103"/>
      <c r="I372" s="103"/>
      <c r="J372" s="103"/>
      <c r="K372" s="103"/>
      <c r="L372" s="103"/>
      <c r="M372" s="103"/>
      <c r="N372" s="103"/>
    </row>
    <row r="373" spans="1:15">
      <c r="B373" s="74">
        <f t="shared" si="39"/>
        <v>41230</v>
      </c>
      <c r="C373" s="93"/>
      <c r="D373" s="93"/>
      <c r="E373" s="193"/>
      <c r="F373" s="86"/>
      <c r="G373" s="103"/>
      <c r="H373" s="103"/>
      <c r="I373" s="103"/>
      <c r="J373" s="103"/>
      <c r="K373" s="103"/>
      <c r="L373" s="118"/>
      <c r="M373" s="118"/>
      <c r="N373" s="118"/>
    </row>
    <row r="374" spans="1:15">
      <c r="B374" s="74">
        <f t="shared" si="39"/>
        <v>41231</v>
      </c>
      <c r="C374" s="93"/>
      <c r="D374" s="93"/>
      <c r="E374" s="192"/>
      <c r="F374" s="86"/>
      <c r="G374" s="118"/>
      <c r="H374" s="118"/>
      <c r="I374" s="118"/>
      <c r="J374" s="118"/>
      <c r="K374" s="118"/>
      <c r="L374" s="103"/>
      <c r="M374" s="103"/>
      <c r="N374" s="103"/>
    </row>
    <row r="375" spans="1:15">
      <c r="B375" s="74">
        <f t="shared" si="39"/>
        <v>41232</v>
      </c>
      <c r="C375" s="93"/>
      <c r="D375" s="93"/>
      <c r="E375" s="192"/>
      <c r="F375" s="86"/>
      <c r="G375" s="206"/>
      <c r="H375" s="206"/>
      <c r="I375" s="206"/>
      <c r="J375" s="206"/>
      <c r="K375" s="206"/>
      <c r="L375" s="103"/>
      <c r="M375" s="103"/>
      <c r="N375" s="103"/>
    </row>
    <row r="376" spans="1:15">
      <c r="B376" s="160" t="str">
        <f>"TOTAL SEMAINE "&amp;A369</f>
        <v>TOTAL SEMAINE 46</v>
      </c>
      <c r="C376" s="207"/>
      <c r="D376" s="119"/>
      <c r="E376" s="203">
        <f>SUM(E369:E375)</f>
        <v>0.78125</v>
      </c>
      <c r="F376" s="203">
        <f>SUM(F369:F375)</f>
        <v>1.4979166666666668</v>
      </c>
      <c r="G376" s="215">
        <f>IF(F376-E376&gt;0.677083333333333,0.677083333333333,F376-E376)</f>
        <v>0.67708333333333304</v>
      </c>
      <c r="H376" s="216">
        <f>($H$2*G376)*24</f>
        <v>235.59249999999992</v>
      </c>
      <c r="I376" s="217">
        <f>IF(F376-E376&gt;1.01041666666667,0.333333333333333,F376-E376-G376)</f>
        <v>3.9583333333333748E-2</v>
      </c>
      <c r="J376" s="216">
        <f>($I$2*I376)*24</f>
        <v>15.651250000000164</v>
      </c>
      <c r="K376" s="217">
        <f>F376-G376-I376-E376</f>
        <v>0</v>
      </c>
      <c r="L376" s="216">
        <f>($J$2*K376)*24</f>
        <v>0</v>
      </c>
      <c r="M376" s="217">
        <f>G376+I376+K376</f>
        <v>0.71666666666666679</v>
      </c>
      <c r="N376" s="218">
        <f>H376+J376+L376</f>
        <v>251.24375000000009</v>
      </c>
      <c r="O376" s="201"/>
    </row>
    <row r="377" spans="1:15">
      <c r="A377" s="78">
        <f>A369+1</f>
        <v>47</v>
      </c>
      <c r="B377" s="74">
        <f>B375+1</f>
        <v>41233</v>
      </c>
      <c r="C377" s="98">
        <v>0.10694444444444444</v>
      </c>
      <c r="D377" s="98">
        <v>0.7895833333333333</v>
      </c>
      <c r="E377" s="192"/>
      <c r="F377" s="98">
        <f>D377+C377</f>
        <v>0.8965277777777777</v>
      </c>
      <c r="G377" s="226"/>
      <c r="H377" s="226"/>
      <c r="I377" s="103"/>
      <c r="J377" s="103"/>
      <c r="K377" s="103"/>
      <c r="L377" s="103"/>
      <c r="M377" s="103"/>
      <c r="N377" s="103"/>
    </row>
    <row r="378" spans="1:15">
      <c r="B378" s="74">
        <f t="shared" si="39"/>
        <v>41234</v>
      </c>
      <c r="C378" s="86">
        <v>0.41666666666666669</v>
      </c>
      <c r="D378" s="86">
        <v>0.84791666666666676</v>
      </c>
      <c r="E378" s="192">
        <v>0.26041666666666669</v>
      </c>
      <c r="F378" s="86">
        <f>D378-C378</f>
        <v>0.43125000000000008</v>
      </c>
      <c r="G378" s="103"/>
      <c r="H378" s="103"/>
      <c r="I378" s="103"/>
      <c r="J378" s="103"/>
      <c r="K378" s="103"/>
      <c r="L378" s="103"/>
      <c r="M378" s="103"/>
      <c r="N378" s="103"/>
    </row>
    <row r="379" spans="1:15">
      <c r="B379" s="74">
        <f t="shared" si="39"/>
        <v>41235</v>
      </c>
      <c r="C379" s="86">
        <v>0.38541666666666669</v>
      </c>
      <c r="D379" s="86">
        <v>0.80555555555555547</v>
      </c>
      <c r="E379" s="192">
        <v>0.26041666666666669</v>
      </c>
      <c r="F379" s="86">
        <f t="shared" ref="F379:F380" si="43">D379-C379</f>
        <v>0.42013888888888878</v>
      </c>
      <c r="G379" s="103"/>
      <c r="H379" s="103"/>
      <c r="I379" s="103"/>
      <c r="J379" s="103"/>
      <c r="K379" s="103"/>
      <c r="L379" s="103"/>
      <c r="M379" s="103"/>
      <c r="N379" s="103"/>
    </row>
    <row r="380" spans="1:15">
      <c r="B380" s="74">
        <f t="shared" si="39"/>
        <v>41236</v>
      </c>
      <c r="C380" s="86">
        <v>0.41944444444444445</v>
      </c>
      <c r="D380" s="86">
        <v>0.79166666666666663</v>
      </c>
      <c r="E380" s="192">
        <v>0.26041666666666669</v>
      </c>
      <c r="F380" s="86">
        <f t="shared" si="43"/>
        <v>0.37222222222222218</v>
      </c>
      <c r="G380" s="103"/>
      <c r="H380" s="103"/>
      <c r="I380" s="103"/>
      <c r="J380" s="103"/>
      <c r="K380" s="103"/>
      <c r="L380" s="103"/>
      <c r="M380" s="103"/>
      <c r="N380" s="103"/>
    </row>
    <row r="381" spans="1:15">
      <c r="B381" s="74">
        <f t="shared" si="39"/>
        <v>41237</v>
      </c>
      <c r="C381" s="86"/>
      <c r="D381" s="86"/>
      <c r="E381" s="192"/>
      <c r="F381" s="86"/>
      <c r="G381" s="103"/>
      <c r="H381" s="103"/>
      <c r="I381" s="103"/>
      <c r="J381" s="103"/>
      <c r="K381" s="103"/>
      <c r="L381" s="103"/>
      <c r="M381" s="103"/>
      <c r="N381" s="103"/>
    </row>
    <row r="382" spans="1:15">
      <c r="B382" s="74">
        <f t="shared" si="39"/>
        <v>41238</v>
      </c>
      <c r="C382" s="93"/>
      <c r="D382" s="93"/>
      <c r="E382" s="193"/>
      <c r="F382" s="86"/>
      <c r="G382" s="118"/>
      <c r="H382" s="118"/>
      <c r="I382" s="118"/>
      <c r="J382" s="118"/>
      <c r="K382" s="118"/>
      <c r="L382" s="118"/>
      <c r="M382" s="118"/>
      <c r="N382" s="118"/>
    </row>
    <row r="383" spans="1:15">
      <c r="B383" s="74">
        <f t="shared" si="39"/>
        <v>41239</v>
      </c>
      <c r="C383" s="93"/>
      <c r="D383" s="93"/>
      <c r="E383" s="192"/>
      <c r="F383" s="86"/>
      <c r="G383" s="206"/>
      <c r="H383" s="206"/>
      <c r="I383" s="206"/>
      <c r="J383" s="206"/>
      <c r="K383" s="206"/>
      <c r="L383" s="103"/>
      <c r="M383" s="103"/>
      <c r="N383" s="103"/>
    </row>
    <row r="384" spans="1:15">
      <c r="B384" s="160" t="str">
        <f>"TOTAL SEMAINE "&amp;A377</f>
        <v>TOTAL SEMAINE 47</v>
      </c>
      <c r="C384" s="207"/>
      <c r="D384" s="119"/>
      <c r="E384" s="203">
        <f>SUM(E377:E383)</f>
        <v>0.78125</v>
      </c>
      <c r="F384" s="203">
        <f>SUM(F377:F383)</f>
        <v>2.1201388888888886</v>
      </c>
      <c r="G384" s="215">
        <f>IF(F384-E384&gt;0.677083333333333,0.677083333333333,F384-E384)</f>
        <v>0.67708333333333304</v>
      </c>
      <c r="H384" s="216">
        <f>($H$2*G384)*24</f>
        <v>235.59249999999992</v>
      </c>
      <c r="I384" s="217">
        <f>IF(F384-E384&gt;1.01041666666667,0.333333333333333,F384-E384-G384)</f>
        <v>0.33333333333333298</v>
      </c>
      <c r="J384" s="216">
        <f>($I$2*I384)*24</f>
        <v>131.79999999999987</v>
      </c>
      <c r="K384" s="217">
        <f>F384-G384-I384-E384</f>
        <v>0.3284722222222225</v>
      </c>
      <c r="L384" s="216">
        <f>($J$2*K384)*24</f>
        <v>155.85350000000011</v>
      </c>
      <c r="M384" s="217">
        <f>G384+I384+K384</f>
        <v>1.3388888888888886</v>
      </c>
      <c r="N384" s="218">
        <f>H384+J384+L384</f>
        <v>523.24599999999987</v>
      </c>
      <c r="O384" s="201"/>
    </row>
    <row r="385" spans="1:15">
      <c r="A385" s="78">
        <f>A377+1</f>
        <v>48</v>
      </c>
      <c r="B385" s="74">
        <f>B383+1</f>
        <v>41240</v>
      </c>
      <c r="C385" s="86"/>
      <c r="D385" s="86"/>
      <c r="E385" s="192"/>
      <c r="F385" s="86"/>
      <c r="G385" s="226"/>
      <c r="H385" s="226"/>
      <c r="I385" s="103"/>
      <c r="J385" s="103"/>
      <c r="K385" s="103"/>
      <c r="L385" s="103"/>
      <c r="M385" s="103"/>
      <c r="N385" s="103"/>
    </row>
    <row r="386" spans="1:15">
      <c r="B386" s="74">
        <f t="shared" si="39"/>
        <v>41241</v>
      </c>
      <c r="C386" s="86">
        <v>0.4201388888888889</v>
      </c>
      <c r="D386" s="98">
        <v>9.0277777777777787E-3</v>
      </c>
      <c r="E386" s="192">
        <v>0.26041666666666669</v>
      </c>
      <c r="F386" s="86">
        <f>D386+C386</f>
        <v>0.4291666666666667</v>
      </c>
      <c r="G386" s="103"/>
      <c r="H386" s="103"/>
      <c r="I386" s="103"/>
      <c r="J386" s="103"/>
      <c r="K386" s="103"/>
      <c r="L386" s="103"/>
      <c r="M386" s="103"/>
      <c r="N386" s="103"/>
    </row>
    <row r="387" spans="1:15">
      <c r="B387" s="74">
        <f t="shared" si="39"/>
        <v>41242</v>
      </c>
      <c r="C387" s="86">
        <v>0.41805555555555557</v>
      </c>
      <c r="D387" s="86">
        <v>0.82291666666666663</v>
      </c>
      <c r="E387" s="192">
        <v>0.26041666666666669</v>
      </c>
      <c r="F387" s="86">
        <f t="shared" ref="F387:F389" si="44">D387-C387</f>
        <v>0.40486111111111106</v>
      </c>
      <c r="G387" s="103"/>
      <c r="H387" s="103"/>
      <c r="I387" s="103"/>
      <c r="J387" s="103"/>
      <c r="K387" s="103"/>
      <c r="L387" s="103"/>
      <c r="M387" s="103"/>
      <c r="N387" s="103"/>
    </row>
    <row r="388" spans="1:15">
      <c r="B388" s="74">
        <f t="shared" si="39"/>
        <v>41243</v>
      </c>
      <c r="C388" s="86">
        <v>0.41666666666666669</v>
      </c>
      <c r="D388" s="86">
        <v>0.89583333333333337</v>
      </c>
      <c r="E388" s="192">
        <v>0.26041666666666669</v>
      </c>
      <c r="F388" s="86">
        <f t="shared" si="44"/>
        <v>0.47916666666666669</v>
      </c>
      <c r="G388" s="103"/>
      <c r="H388" s="103"/>
      <c r="I388" s="103"/>
      <c r="J388" s="103"/>
      <c r="K388" s="103"/>
      <c r="L388" s="103"/>
      <c r="M388" s="103"/>
      <c r="N388" s="103"/>
    </row>
    <row r="389" spans="1:15">
      <c r="B389" s="74">
        <f t="shared" si="39"/>
        <v>41244</v>
      </c>
      <c r="C389" s="86">
        <v>0.58333333333333337</v>
      </c>
      <c r="D389" s="86">
        <v>0.61736111111111114</v>
      </c>
      <c r="E389" s="192"/>
      <c r="F389" s="86">
        <f t="shared" si="44"/>
        <v>3.4027777777777768E-2</v>
      </c>
      <c r="G389" s="103"/>
      <c r="H389" s="103"/>
      <c r="I389" s="103"/>
      <c r="J389" s="103"/>
      <c r="K389" s="103"/>
      <c r="L389" s="103"/>
      <c r="M389" s="103"/>
      <c r="N389" s="103"/>
    </row>
    <row r="390" spans="1:15">
      <c r="B390" s="74">
        <f t="shared" si="39"/>
        <v>41245</v>
      </c>
      <c r="C390" s="93"/>
      <c r="D390" s="93"/>
      <c r="E390" s="193"/>
      <c r="F390" s="86"/>
      <c r="G390" s="118"/>
      <c r="H390" s="118"/>
      <c r="I390" s="118"/>
      <c r="J390" s="118"/>
      <c r="K390" s="118"/>
      <c r="L390" s="118"/>
      <c r="M390" s="118"/>
      <c r="N390" s="118"/>
    </row>
    <row r="391" spans="1:15">
      <c r="B391" s="74">
        <f t="shared" si="39"/>
        <v>41246</v>
      </c>
      <c r="C391" s="93"/>
      <c r="D391" s="93"/>
      <c r="E391" s="192"/>
      <c r="F391" s="86"/>
      <c r="G391" s="206"/>
      <c r="H391" s="206"/>
      <c r="I391" s="206"/>
      <c r="J391" s="206"/>
      <c r="K391" s="206"/>
      <c r="L391" s="103"/>
      <c r="M391" s="103"/>
      <c r="N391" s="103"/>
    </row>
    <row r="392" spans="1:15">
      <c r="B392" s="160" t="str">
        <f>"TOTAL SEMAINE "&amp;A385</f>
        <v>TOTAL SEMAINE 48</v>
      </c>
      <c r="C392" s="207"/>
      <c r="D392" s="119"/>
      <c r="E392" s="203">
        <f>SUM(E385:E391)</f>
        <v>0.78125</v>
      </c>
      <c r="F392" s="203">
        <f>SUM(F385:F391)</f>
        <v>1.3472222222222223</v>
      </c>
      <c r="G392" s="215">
        <f>IF(F392-E392&gt;0.677083333333333,0.677083333333333,F392-E392)</f>
        <v>0.56597222222222232</v>
      </c>
      <c r="H392" s="216">
        <f>($H$2*G392)*24</f>
        <v>196.93116666666671</v>
      </c>
      <c r="I392" s="217">
        <f>IF(F392-E392&gt;1.01041666666667,0.333333333333333,F392-E392-G392)</f>
        <v>0</v>
      </c>
      <c r="J392" s="216">
        <f>($I$2*I392)*24</f>
        <v>0</v>
      </c>
      <c r="K392" s="217">
        <f>F392-G392-I392-E392</f>
        <v>0</v>
      </c>
      <c r="L392" s="216">
        <f>($J$2*K392)*24</f>
        <v>0</v>
      </c>
      <c r="M392" s="217">
        <f>G392+I392+K392</f>
        <v>0.56597222222222232</v>
      </c>
      <c r="N392" s="218">
        <f>H392+J392+L392</f>
        <v>196.93116666666671</v>
      </c>
      <c r="O392" s="201"/>
    </row>
    <row r="393" spans="1:15">
      <c r="A393" s="78">
        <f>A385+1</f>
        <v>49</v>
      </c>
      <c r="B393" s="74">
        <f>B391+1</f>
        <v>41247</v>
      </c>
      <c r="C393" s="93"/>
      <c r="D393" s="93"/>
      <c r="E393" s="192"/>
      <c r="F393" s="86"/>
      <c r="G393" s="226"/>
      <c r="H393" s="226"/>
      <c r="I393" s="103"/>
      <c r="J393" s="103"/>
      <c r="K393" s="103"/>
      <c r="L393" s="103"/>
      <c r="M393" s="103"/>
      <c r="N393" s="103"/>
    </row>
    <row r="394" spans="1:15">
      <c r="B394" s="74">
        <f t="shared" si="39"/>
        <v>41248</v>
      </c>
      <c r="C394" s="86">
        <v>0.41736111111111113</v>
      </c>
      <c r="D394" s="86">
        <v>0.79305555555555562</v>
      </c>
      <c r="E394" s="192">
        <v>0.26041666666666669</v>
      </c>
      <c r="F394" s="86">
        <f>D394-C394</f>
        <v>0.3756944444444445</v>
      </c>
      <c r="G394" s="103"/>
      <c r="H394" s="103"/>
      <c r="I394" s="103"/>
      <c r="J394" s="103"/>
      <c r="K394" s="103"/>
      <c r="L394" s="103"/>
      <c r="M394" s="103"/>
      <c r="N394" s="103"/>
    </row>
    <row r="395" spans="1:15">
      <c r="B395" s="74">
        <f t="shared" si="39"/>
        <v>41249</v>
      </c>
      <c r="C395" s="86">
        <v>0.41666666666666669</v>
      </c>
      <c r="D395" s="86">
        <v>0.83611111111111114</v>
      </c>
      <c r="E395" s="192">
        <v>0.26041666666666669</v>
      </c>
      <c r="F395" s="86">
        <f t="shared" ref="F395:F396" si="45">D395-C395</f>
        <v>0.41944444444444445</v>
      </c>
      <c r="G395" s="103"/>
      <c r="H395" s="103"/>
      <c r="I395" s="103"/>
      <c r="J395" s="103"/>
      <c r="K395" s="103"/>
      <c r="L395" s="103"/>
      <c r="M395" s="103"/>
      <c r="N395" s="103"/>
    </row>
    <row r="396" spans="1:15">
      <c r="B396" s="74">
        <f t="shared" si="39"/>
        <v>41250</v>
      </c>
      <c r="C396" s="86">
        <v>0.4145833333333333</v>
      </c>
      <c r="D396" s="86">
        <v>0.78749999999999998</v>
      </c>
      <c r="E396" s="192">
        <v>0.26041666666666669</v>
      </c>
      <c r="F396" s="86">
        <f t="shared" si="45"/>
        <v>0.37291666666666667</v>
      </c>
      <c r="G396" s="103"/>
      <c r="H396" s="103"/>
      <c r="I396" s="103"/>
      <c r="J396" s="103"/>
      <c r="K396" s="103"/>
      <c r="L396" s="103"/>
      <c r="M396" s="103"/>
      <c r="N396" s="103"/>
    </row>
    <row r="397" spans="1:15">
      <c r="B397" s="74">
        <f t="shared" si="39"/>
        <v>41251</v>
      </c>
      <c r="C397" s="86"/>
      <c r="D397" s="86"/>
      <c r="E397" s="192"/>
      <c r="F397" s="86"/>
      <c r="G397" s="103"/>
      <c r="H397" s="103"/>
      <c r="I397" s="103"/>
      <c r="J397" s="103"/>
      <c r="K397" s="103"/>
      <c r="L397" s="103"/>
      <c r="M397" s="103"/>
      <c r="N397" s="103"/>
    </row>
    <row r="398" spans="1:15">
      <c r="B398" s="74">
        <f t="shared" si="39"/>
        <v>41252</v>
      </c>
      <c r="C398" s="93"/>
      <c r="D398" s="93"/>
      <c r="E398" s="193"/>
      <c r="F398" s="86"/>
      <c r="G398" s="118"/>
      <c r="H398" s="118"/>
      <c r="I398" s="118"/>
      <c r="J398" s="118"/>
      <c r="K398" s="118"/>
      <c r="L398" s="118"/>
      <c r="M398" s="118"/>
      <c r="N398" s="118"/>
    </row>
    <row r="399" spans="1:15">
      <c r="B399" s="74">
        <f t="shared" si="39"/>
        <v>41253</v>
      </c>
      <c r="C399" s="93"/>
      <c r="D399" s="93"/>
      <c r="E399" s="192"/>
      <c r="F399" s="86"/>
      <c r="G399" s="206"/>
      <c r="H399" s="206"/>
      <c r="I399" s="206"/>
      <c r="J399" s="206"/>
      <c r="K399" s="206"/>
      <c r="L399" s="103"/>
      <c r="M399" s="103"/>
      <c r="N399" s="103"/>
    </row>
    <row r="400" spans="1:15">
      <c r="B400" s="160" t="str">
        <f>"TOTAL SEMAINE "&amp;A393</f>
        <v>TOTAL SEMAINE 49</v>
      </c>
      <c r="C400" s="207"/>
      <c r="D400" s="119"/>
      <c r="E400" s="203">
        <f>SUM(E393:E399)</f>
        <v>0.78125</v>
      </c>
      <c r="F400" s="203">
        <f>SUM(F393:F399)</f>
        <v>1.1680555555555556</v>
      </c>
      <c r="G400" s="215">
        <f>IF(F400-E400&gt;0.677083333333333,0.677083333333333,F400-E400)</f>
        <v>0.38680555555555562</v>
      </c>
      <c r="H400" s="216">
        <f>($H$2*G400)*24</f>
        <v>134.58976666666672</v>
      </c>
      <c r="I400" s="217">
        <f>IF(F400-E400&gt;1.01041666666667,0.333333333333333,F400-E400-G400)</f>
        <v>0</v>
      </c>
      <c r="J400" s="216">
        <f>($I$2*I400)*24</f>
        <v>0</v>
      </c>
      <c r="K400" s="217">
        <f>F400-G400-I400-E400</f>
        <v>0</v>
      </c>
      <c r="L400" s="216">
        <f>($J$2*K400)*24</f>
        <v>0</v>
      </c>
      <c r="M400" s="217">
        <f>G400+I400+K400</f>
        <v>0.38680555555555562</v>
      </c>
      <c r="N400" s="218">
        <f>H400+J400+L400</f>
        <v>134.58976666666672</v>
      </c>
      <c r="O400" s="201"/>
    </row>
    <row r="401" spans="1:15">
      <c r="A401" s="78">
        <f>A393+1</f>
        <v>50</v>
      </c>
      <c r="B401" s="74">
        <f>B399+1</f>
        <v>41254</v>
      </c>
      <c r="C401" s="86"/>
      <c r="D401" s="86"/>
      <c r="E401" s="192"/>
      <c r="F401" s="86"/>
      <c r="G401" s="226"/>
      <c r="H401" s="226"/>
      <c r="I401" s="103"/>
      <c r="J401" s="103"/>
      <c r="K401" s="103"/>
      <c r="L401" s="103"/>
      <c r="M401" s="103"/>
      <c r="N401" s="103"/>
    </row>
    <row r="402" spans="1:15">
      <c r="B402" s="74">
        <f t="shared" si="39"/>
        <v>41255</v>
      </c>
      <c r="C402" s="86">
        <v>0.4152777777777778</v>
      </c>
      <c r="D402" s="86">
        <v>0.82500000000000007</v>
      </c>
      <c r="E402" s="192">
        <v>0.26041666666666669</v>
      </c>
      <c r="F402" s="86">
        <f t="shared" ref="F402:F404" si="46">D402-C402</f>
        <v>0.40972222222222227</v>
      </c>
      <c r="G402" s="103"/>
      <c r="H402" s="103"/>
      <c r="I402" s="103"/>
      <c r="J402" s="103"/>
      <c r="K402" s="103"/>
      <c r="L402" s="103"/>
      <c r="M402" s="103"/>
      <c r="N402" s="103"/>
    </row>
    <row r="403" spans="1:15">
      <c r="B403" s="74">
        <f t="shared" si="39"/>
        <v>41256</v>
      </c>
      <c r="C403" s="86">
        <v>0.41875000000000001</v>
      </c>
      <c r="D403" s="86">
        <v>0.78263888888888899</v>
      </c>
      <c r="E403" s="192">
        <v>0.26041666666666669</v>
      </c>
      <c r="F403" s="86">
        <f t="shared" si="46"/>
        <v>0.36388888888888898</v>
      </c>
      <c r="G403" s="103"/>
      <c r="H403" s="103"/>
      <c r="I403" s="103"/>
      <c r="J403" s="103"/>
      <c r="K403" s="103"/>
      <c r="L403" s="103"/>
      <c r="M403" s="103"/>
      <c r="N403" s="103"/>
    </row>
    <row r="404" spans="1:15">
      <c r="B404" s="74">
        <f t="shared" si="39"/>
        <v>41257</v>
      </c>
      <c r="C404" s="86">
        <v>0.41736111111111113</v>
      </c>
      <c r="D404" s="86">
        <v>0.79166666666666663</v>
      </c>
      <c r="E404" s="192">
        <v>0.26041666666666669</v>
      </c>
      <c r="F404" s="86">
        <f t="shared" si="46"/>
        <v>0.3743055555555555</v>
      </c>
      <c r="G404" s="103"/>
      <c r="H404" s="103"/>
      <c r="I404" s="103"/>
      <c r="J404" s="103"/>
      <c r="K404" s="103"/>
      <c r="L404" s="103"/>
      <c r="M404" s="103"/>
      <c r="N404" s="103"/>
    </row>
    <row r="405" spans="1:15">
      <c r="B405" s="74">
        <f t="shared" si="39"/>
        <v>41258</v>
      </c>
      <c r="C405" s="93"/>
      <c r="D405" s="93"/>
      <c r="E405" s="193"/>
      <c r="F405" s="86"/>
      <c r="G405" s="103"/>
      <c r="H405" s="103"/>
      <c r="I405" s="103"/>
      <c r="J405" s="103"/>
      <c r="K405" s="103"/>
      <c r="L405" s="118"/>
      <c r="M405" s="118"/>
      <c r="N405" s="118"/>
    </row>
    <row r="406" spans="1:15">
      <c r="B406" s="74">
        <f t="shared" si="39"/>
        <v>41259</v>
      </c>
      <c r="C406" s="93"/>
      <c r="D406" s="93"/>
      <c r="E406" s="192"/>
      <c r="F406" s="86"/>
      <c r="G406" s="118"/>
      <c r="H406" s="118"/>
      <c r="I406" s="118"/>
      <c r="J406" s="118"/>
      <c r="K406" s="118"/>
      <c r="L406" s="103"/>
      <c r="M406" s="103"/>
      <c r="N406" s="103"/>
    </row>
    <row r="407" spans="1:15">
      <c r="B407" s="74">
        <f t="shared" si="39"/>
        <v>41260</v>
      </c>
      <c r="C407" s="93"/>
      <c r="D407" s="93"/>
      <c r="E407" s="192"/>
      <c r="F407" s="86"/>
      <c r="G407" s="206"/>
      <c r="H407" s="206"/>
      <c r="I407" s="206"/>
      <c r="J407" s="206"/>
      <c r="K407" s="206"/>
      <c r="L407" s="103"/>
      <c r="M407" s="103"/>
      <c r="N407" s="103"/>
    </row>
    <row r="408" spans="1:15">
      <c r="B408" s="160" t="str">
        <f>"TOTAL SEMAINE "&amp;A401</f>
        <v>TOTAL SEMAINE 50</v>
      </c>
      <c r="C408" s="207"/>
      <c r="D408" s="119"/>
      <c r="E408" s="203">
        <f>SUM(E401:E407)</f>
        <v>0.78125</v>
      </c>
      <c r="F408" s="203">
        <f>SUM(F401:F407)</f>
        <v>1.1479166666666667</v>
      </c>
      <c r="G408" s="215">
        <f>IF(F408-E408&gt;0.677083333333333,0.677083333333333,F408-E408)</f>
        <v>0.3666666666666667</v>
      </c>
      <c r="H408" s="216">
        <f>($H$2*G408)*24</f>
        <v>127.58240000000004</v>
      </c>
      <c r="I408" s="217">
        <f>IF(F408-E408&gt;1.01041666666667,0.333333333333333,F408-E408-G408)</f>
        <v>0</v>
      </c>
      <c r="J408" s="216">
        <f>($I$2*I408)*24</f>
        <v>0</v>
      </c>
      <c r="K408" s="217">
        <f>F408-G408-I408-E408</f>
        <v>0</v>
      </c>
      <c r="L408" s="216">
        <f>($J$2*K408)*24</f>
        <v>0</v>
      </c>
      <c r="M408" s="217">
        <f>G408+I408+K408</f>
        <v>0.3666666666666667</v>
      </c>
      <c r="N408" s="218">
        <f>H408+J408+L408</f>
        <v>127.58240000000004</v>
      </c>
      <c r="O408" s="201"/>
    </row>
    <row r="409" spans="1:15">
      <c r="A409" s="78">
        <f>A401+1</f>
        <v>51</v>
      </c>
      <c r="B409" s="74">
        <f>B407+1</f>
        <v>41261</v>
      </c>
      <c r="C409" s="93"/>
      <c r="D409" s="93"/>
      <c r="E409" s="192"/>
      <c r="F409" s="86"/>
      <c r="G409" s="226"/>
      <c r="H409" s="226"/>
      <c r="I409" s="103"/>
      <c r="J409" s="103"/>
      <c r="K409" s="103"/>
      <c r="L409" s="103"/>
      <c r="M409" s="103"/>
      <c r="N409" s="103"/>
    </row>
    <row r="410" spans="1:15">
      <c r="B410" s="74">
        <f t="shared" si="39"/>
        <v>41262</v>
      </c>
      <c r="C410" s="86">
        <v>0.41111111111111115</v>
      </c>
      <c r="D410" s="86">
        <v>0.79166666666666663</v>
      </c>
      <c r="E410" s="192">
        <v>0.26041666666666669</v>
      </c>
      <c r="F410" s="86">
        <f t="shared" ref="F410:F411" si="47">D410-C410</f>
        <v>0.38055555555555548</v>
      </c>
      <c r="G410" s="103"/>
      <c r="H410" s="103"/>
      <c r="I410" s="103"/>
      <c r="J410" s="103"/>
      <c r="K410" s="103"/>
      <c r="L410" s="103"/>
      <c r="M410" s="103"/>
      <c r="N410" s="103"/>
    </row>
    <row r="411" spans="1:15">
      <c r="B411" s="74">
        <f t="shared" si="39"/>
        <v>41263</v>
      </c>
      <c r="C411" s="86">
        <v>0.41736111111111113</v>
      </c>
      <c r="D411" s="86">
        <v>0.68194444444444446</v>
      </c>
      <c r="E411" s="192">
        <v>0.26041666666666669</v>
      </c>
      <c r="F411" s="86">
        <f t="shared" si="47"/>
        <v>0.26458333333333334</v>
      </c>
      <c r="G411" s="103"/>
      <c r="H411" s="103"/>
      <c r="I411" s="103"/>
      <c r="J411" s="103"/>
      <c r="K411" s="103"/>
      <c r="L411" s="103"/>
      <c r="M411" s="103"/>
      <c r="N411" s="103"/>
    </row>
    <row r="412" spans="1:15">
      <c r="B412" s="74">
        <f t="shared" si="39"/>
        <v>41264</v>
      </c>
      <c r="C412" s="86">
        <v>0.45833333333333331</v>
      </c>
      <c r="D412" s="86">
        <v>0.58680555555555558</v>
      </c>
      <c r="E412" s="192">
        <v>0.26041666666666669</v>
      </c>
      <c r="F412" s="86">
        <v>0.26041666666666669</v>
      </c>
      <c r="G412" s="103"/>
      <c r="H412" s="103"/>
      <c r="I412" s="103"/>
      <c r="J412" s="103"/>
      <c r="K412" s="103"/>
      <c r="L412" s="103"/>
      <c r="M412" s="103"/>
      <c r="N412" s="103"/>
    </row>
    <row r="413" spans="1:15">
      <c r="B413" s="74">
        <f t="shared" si="39"/>
        <v>41265</v>
      </c>
      <c r="C413" s="93"/>
      <c r="D413" s="93"/>
      <c r="E413" s="192"/>
      <c r="F413" s="86"/>
      <c r="G413" s="103"/>
      <c r="H413" s="103"/>
      <c r="I413" s="103"/>
      <c r="J413" s="103"/>
      <c r="K413" s="103"/>
      <c r="L413" s="103"/>
      <c r="M413" s="103"/>
      <c r="N413" s="103"/>
    </row>
    <row r="414" spans="1:15">
      <c r="B414" s="74">
        <f t="shared" si="39"/>
        <v>41266</v>
      </c>
      <c r="C414" s="93"/>
      <c r="D414" s="93"/>
      <c r="E414" s="192"/>
      <c r="F414" s="86"/>
      <c r="G414" s="118"/>
      <c r="H414" s="118"/>
      <c r="I414" s="118"/>
      <c r="J414" s="118"/>
      <c r="K414" s="118"/>
      <c r="L414" s="103"/>
      <c r="M414" s="103"/>
      <c r="N414" s="103"/>
    </row>
    <row r="415" spans="1:15">
      <c r="B415" s="74">
        <f t="shared" si="39"/>
        <v>41267</v>
      </c>
      <c r="C415" s="114"/>
      <c r="D415" s="114"/>
      <c r="E415" s="194"/>
      <c r="F415" s="86"/>
      <c r="G415" s="206"/>
      <c r="H415" s="206"/>
      <c r="I415" s="206"/>
      <c r="J415" s="206"/>
      <c r="K415" s="206"/>
      <c r="L415" s="103"/>
      <c r="M415" s="103"/>
      <c r="N415" s="103"/>
    </row>
    <row r="416" spans="1:15">
      <c r="B416" s="160" t="str">
        <f>"TOTAL SEMAINE "&amp;A409</f>
        <v>TOTAL SEMAINE 51</v>
      </c>
      <c r="C416" s="207"/>
      <c r="D416" s="119"/>
      <c r="E416" s="203">
        <f>SUM(E409:E415)</f>
        <v>0.78125</v>
      </c>
      <c r="F416" s="203">
        <f>SUM(F409:F415)</f>
        <v>0.90555555555555545</v>
      </c>
      <c r="G416" s="215">
        <f>IF(F416-E416&gt;0.677083333333333,0.677083333333333,F416-E416)</f>
        <v>0.12430555555555545</v>
      </c>
      <c r="H416" s="216">
        <f>($H$2*G416)*24</f>
        <v>43.252366666666632</v>
      </c>
      <c r="I416" s="217">
        <f>IF(F416-E416&gt;1.01041666666667,0.333333333333333,F416-E416-G416)</f>
        <v>0</v>
      </c>
      <c r="J416" s="216">
        <f>($I$2*I416)*24</f>
        <v>0</v>
      </c>
      <c r="K416" s="217">
        <f>F416-G416-I416-E416</f>
        <v>0</v>
      </c>
      <c r="L416" s="216">
        <f>($J$2*K416)*24</f>
        <v>0</v>
      </c>
      <c r="M416" s="217">
        <f>G416+I416+K416</f>
        <v>0.12430555555555545</v>
      </c>
      <c r="N416" s="218">
        <f>H416+J416+L416</f>
        <v>43.252366666666632</v>
      </c>
      <c r="O416" s="201"/>
    </row>
    <row r="417" spans="1:15">
      <c r="A417" s="78">
        <f>A409+1</f>
        <v>52</v>
      </c>
      <c r="B417" s="74">
        <f>B415+1</f>
        <v>41268</v>
      </c>
      <c r="C417" s="93" t="s">
        <v>10</v>
      </c>
      <c r="D417" s="93"/>
      <c r="E417" s="192"/>
      <c r="F417" s="86"/>
      <c r="G417" s="107"/>
      <c r="H417" s="107"/>
      <c r="I417" s="227"/>
      <c r="J417" s="227"/>
      <c r="K417" s="206"/>
      <c r="L417" s="206"/>
      <c r="M417" s="206"/>
      <c r="N417" s="206"/>
    </row>
    <row r="418" spans="1:15">
      <c r="B418" s="74">
        <f>B417+1</f>
        <v>41269</v>
      </c>
      <c r="C418" s="93" t="s">
        <v>10</v>
      </c>
      <c r="D418" s="86"/>
      <c r="E418" s="192"/>
      <c r="F418" s="86"/>
      <c r="G418" s="107"/>
      <c r="H418" s="107"/>
      <c r="I418" s="227"/>
      <c r="J418" s="227"/>
      <c r="K418" s="206"/>
      <c r="L418" s="206"/>
      <c r="M418" s="206"/>
      <c r="N418" s="206"/>
    </row>
    <row r="419" spans="1:15">
      <c r="B419" s="74">
        <f>B418+1</f>
        <v>41270</v>
      </c>
      <c r="C419" s="93" t="s">
        <v>10</v>
      </c>
      <c r="D419" s="93"/>
      <c r="E419" s="192"/>
      <c r="F419" s="86"/>
      <c r="G419" s="107"/>
      <c r="H419" s="107"/>
      <c r="I419" s="227"/>
      <c r="J419" s="227"/>
      <c r="K419" s="206"/>
      <c r="L419" s="206"/>
      <c r="M419" s="206"/>
      <c r="N419" s="206"/>
    </row>
    <row r="420" spans="1:15">
      <c r="B420" s="74">
        <f>B419+1</f>
        <v>41271</v>
      </c>
      <c r="C420" s="93" t="s">
        <v>10</v>
      </c>
      <c r="D420" s="93"/>
      <c r="E420" s="192"/>
      <c r="F420" s="86"/>
      <c r="G420" s="107"/>
      <c r="H420" s="107"/>
      <c r="I420" s="227"/>
      <c r="J420" s="227"/>
      <c r="K420" s="206"/>
      <c r="L420" s="206"/>
      <c r="M420" s="206"/>
      <c r="N420" s="206"/>
    </row>
    <row r="421" spans="1:15">
      <c r="B421" s="74">
        <f>B420+1</f>
        <v>41272</v>
      </c>
      <c r="C421" s="93" t="s">
        <v>10</v>
      </c>
      <c r="D421" s="115"/>
      <c r="E421" s="195"/>
      <c r="F421" s="86"/>
      <c r="G421" s="107"/>
      <c r="H421" s="107"/>
      <c r="I421" s="227"/>
      <c r="J421" s="227"/>
      <c r="K421" s="206"/>
      <c r="L421" s="206"/>
      <c r="M421" s="206"/>
      <c r="N421" s="206"/>
    </row>
    <row r="422" spans="1:15">
      <c r="B422" s="199">
        <f>B421+1</f>
        <v>41273</v>
      </c>
      <c r="C422" s="115" t="s">
        <v>10</v>
      </c>
      <c r="D422" s="115"/>
      <c r="E422" s="195"/>
      <c r="F422" s="86"/>
      <c r="G422" s="107"/>
      <c r="H422" s="107"/>
      <c r="I422" s="227"/>
      <c r="J422" s="227"/>
      <c r="K422" s="206"/>
      <c r="L422" s="206"/>
      <c r="M422" s="206"/>
      <c r="N422" s="206"/>
    </row>
    <row r="423" spans="1:15">
      <c r="B423" s="160" t="str">
        <f>"TOTAL SEMAINE "&amp;A417</f>
        <v>TOTAL SEMAINE 52</v>
      </c>
      <c r="C423" s="207"/>
      <c r="D423" s="119"/>
      <c r="E423" s="203">
        <f>SUM(E419:E422)</f>
        <v>0</v>
      </c>
      <c r="F423" s="203">
        <f>SUM(F417:F422)</f>
        <v>0</v>
      </c>
      <c r="G423" s="215">
        <f>IF(F423-E423&gt;0.677083333333333,0.677083333333333,F423-E423)</f>
        <v>0</v>
      </c>
      <c r="H423" s="216">
        <f>($H$2*G423)*24</f>
        <v>0</v>
      </c>
      <c r="I423" s="217">
        <f>IF(F423-E423&gt;1.01041666666667,0.333333333333333,F423-E423-G423)</f>
        <v>0</v>
      </c>
      <c r="J423" s="216">
        <f>($I$2*I423)*24</f>
        <v>0</v>
      </c>
      <c r="K423" s="217">
        <f>F423-G423-I423-E423</f>
        <v>0</v>
      </c>
      <c r="L423" s="216">
        <f>($J$2*K423)*24</f>
        <v>0</v>
      </c>
      <c r="M423" s="217">
        <f>G423+I423+K423</f>
        <v>0</v>
      </c>
      <c r="N423" s="218">
        <f>H423+J423+L423</f>
        <v>0</v>
      </c>
      <c r="O423" s="201"/>
    </row>
    <row r="424" spans="1:15" ht="23.25" customHeight="1">
      <c r="B424" s="106"/>
      <c r="C424" s="107"/>
      <c r="D424" s="107"/>
      <c r="E424" s="198">
        <f>E16+E24+E32+E40+E48+E56+E64+E72+E80+E88+E96+E104+E112+E120+E128+E136+E144+E152+E160+E168+E176+E184+E192+E200+E208+E216+E224+E232+E240+E248+E256+E264+E272+E280+E288+E296+E304+E312+E320+E328+E336+E344+E352+E360+E368+E376+E384+E392+E400+E408+E416+E423</f>
        <v>31.249999999999996</v>
      </c>
      <c r="F424" s="198">
        <f>F16+F24+F32+F40+F48+F56+F64+F72+F80+F88+F96+F104+F112+F120+F128+F136+F144+F152+F160+F168+F176+F184+F192+F200+F208+F216+F224+F232+F240+F248+F256+F264+F272+F280+F288+F296+F304+F312+F320+F328+F336+F344+F352+F360+F368+F376+F384+F392+F400+F408+F416+F423</f>
        <v>60.339583333333337</v>
      </c>
      <c r="G424" s="128"/>
      <c r="H424" s="128"/>
      <c r="I424" s="228"/>
      <c r="J424" s="228"/>
      <c r="N424" s="229">
        <f>N16+N24+N32+N40+N48+N56+N64+N72+N80+N88+N96+N104+N112+N120+N128+N136+N144+N152+N160+N168+N176+N184+N192+N200+N208+N216+N224+N232+N240+N248+N256+N264+N272+N280+N288+N296+N304+N312+N320+N328+N336+N344+N352+N360+N368+N376+N384+N392+N400+N408+N416+N423</f>
        <v>10637.149649999999</v>
      </c>
      <c r="O424" s="78"/>
    </row>
    <row r="425" spans="1:15">
      <c r="E425" s="196"/>
      <c r="O425" s="78"/>
    </row>
    <row r="426" spans="1:15">
      <c r="B426" s="71" t="s">
        <v>22</v>
      </c>
    </row>
    <row r="427" spans="1:15">
      <c r="B427" s="71" t="s">
        <v>21</v>
      </c>
      <c r="E427" s="124"/>
    </row>
    <row r="428" spans="1:15">
      <c r="E428" s="124"/>
    </row>
    <row r="429" spans="1:15">
      <c r="D429" s="176"/>
      <c r="E429" s="124"/>
      <c r="F429" s="124"/>
    </row>
    <row r="434" spans="3:15">
      <c r="O434" s="161"/>
    </row>
    <row r="437" spans="3:15">
      <c r="C437" s="171" t="s">
        <v>26</v>
      </c>
    </row>
    <row r="438" spans="3:15">
      <c r="C438" s="171" t="s">
        <v>28</v>
      </c>
    </row>
    <row r="439" spans="3:15">
      <c r="C439" s="171" t="s">
        <v>27</v>
      </c>
    </row>
    <row r="440" spans="3:15">
      <c r="C440" s="171" t="s">
        <v>29</v>
      </c>
    </row>
    <row r="441" spans="3:15">
      <c r="C441" s="171" t="s">
        <v>30</v>
      </c>
    </row>
    <row r="442" spans="3:15">
      <c r="C442" s="171" t="s">
        <v>31</v>
      </c>
    </row>
    <row r="443" spans="3:15">
      <c r="C443" s="171" t="s">
        <v>32</v>
      </c>
    </row>
    <row r="444" spans="3:15">
      <c r="C444" s="171" t="s">
        <v>38</v>
      </c>
    </row>
    <row r="445" spans="3:15">
      <c r="C445" s="171" t="s">
        <v>33</v>
      </c>
    </row>
    <row r="446" spans="3:15">
      <c r="C446" s="171" t="s">
        <v>34</v>
      </c>
    </row>
    <row r="447" spans="3:15">
      <c r="C447" s="171" t="s">
        <v>15</v>
      </c>
    </row>
    <row r="448" spans="3:15">
      <c r="C448" s="171" t="s">
        <v>35</v>
      </c>
    </row>
    <row r="449" spans="2:17">
      <c r="C449" s="171" t="s">
        <v>36</v>
      </c>
    </row>
    <row r="450" spans="2:17">
      <c r="C450" s="171" t="s">
        <v>37</v>
      </c>
    </row>
    <row r="458" spans="2:17" s="96" customFormat="1">
      <c r="B458" s="76"/>
      <c r="C458" s="104"/>
      <c r="D458" s="104"/>
      <c r="E458" s="121"/>
      <c r="F458" s="121"/>
      <c r="G458" s="110"/>
      <c r="H458" s="110"/>
      <c r="I458" s="166"/>
      <c r="J458" s="166"/>
      <c r="K458" s="102"/>
      <c r="L458" s="102"/>
      <c r="M458" s="102"/>
      <c r="N458" s="102"/>
      <c r="O458" s="72"/>
      <c r="P458" s="78"/>
      <c r="Q458" s="78"/>
    </row>
    <row r="459" spans="2:17" s="96" customFormat="1">
      <c r="B459" s="76"/>
      <c r="C459" s="104"/>
      <c r="D459" s="104"/>
      <c r="E459" s="121"/>
      <c r="F459" s="121"/>
      <c r="G459" s="110"/>
      <c r="H459" s="110"/>
      <c r="I459" s="166"/>
      <c r="J459" s="166"/>
      <c r="K459" s="102"/>
      <c r="L459" s="102"/>
      <c r="M459" s="102"/>
      <c r="N459" s="102"/>
      <c r="O459" s="72"/>
      <c r="P459" s="78"/>
      <c r="Q459" s="78"/>
    </row>
    <row r="460" spans="2:17" s="96" customFormat="1">
      <c r="B460" s="76"/>
      <c r="C460" s="104"/>
      <c r="D460" s="104"/>
      <c r="E460" s="121"/>
      <c r="F460" s="121"/>
      <c r="G460" s="110"/>
      <c r="H460" s="110"/>
      <c r="I460" s="166"/>
      <c r="J460" s="166"/>
      <c r="K460" s="102"/>
      <c r="L460" s="102"/>
      <c r="M460" s="102"/>
      <c r="N460" s="102"/>
      <c r="O460" s="72"/>
      <c r="P460" s="78"/>
      <c r="Q460" s="78"/>
    </row>
    <row r="461" spans="2:17" s="96" customFormat="1">
      <c r="B461" s="76"/>
      <c r="C461" s="104"/>
      <c r="D461" s="104"/>
      <c r="E461" s="121"/>
      <c r="F461" s="121"/>
      <c r="G461" s="110"/>
      <c r="H461" s="110"/>
      <c r="I461" s="166"/>
      <c r="J461" s="166"/>
      <c r="K461" s="102"/>
      <c r="L461" s="102"/>
      <c r="M461" s="102"/>
      <c r="N461" s="102"/>
      <c r="O461" s="72"/>
      <c r="P461" s="78"/>
      <c r="Q461" s="78"/>
    </row>
    <row r="462" spans="2:17" s="96" customFormat="1">
      <c r="B462" s="76"/>
      <c r="C462" s="104"/>
      <c r="D462" s="104"/>
      <c r="E462" s="121"/>
      <c r="F462" s="121"/>
      <c r="G462" s="110"/>
      <c r="H462" s="110"/>
      <c r="I462" s="166"/>
      <c r="J462" s="166"/>
      <c r="K462" s="102"/>
      <c r="L462" s="102"/>
      <c r="M462" s="102"/>
      <c r="N462" s="102"/>
      <c r="O462" s="72"/>
      <c r="P462" s="78"/>
      <c r="Q462" s="78"/>
    </row>
    <row r="463" spans="2:17" s="96" customFormat="1">
      <c r="B463" s="76"/>
      <c r="C463" s="104"/>
      <c r="D463" s="104"/>
      <c r="E463" s="121"/>
      <c r="F463" s="121"/>
      <c r="G463" s="110"/>
      <c r="H463" s="110"/>
      <c r="I463" s="166"/>
      <c r="J463" s="166"/>
      <c r="K463" s="102"/>
      <c r="L463" s="102"/>
      <c r="M463" s="102"/>
      <c r="N463" s="102"/>
      <c r="O463" s="72"/>
      <c r="P463" s="78"/>
      <c r="Q463" s="78"/>
    </row>
    <row r="464" spans="2:17" s="96" customFormat="1">
      <c r="B464" s="76"/>
      <c r="C464" s="104"/>
      <c r="D464" s="104"/>
      <c r="E464" s="121"/>
      <c r="F464" s="121"/>
      <c r="G464" s="110"/>
      <c r="H464" s="110"/>
      <c r="I464" s="166"/>
      <c r="J464" s="166"/>
      <c r="K464" s="102"/>
      <c r="L464" s="102"/>
      <c r="M464" s="102"/>
      <c r="N464" s="102"/>
      <c r="O464" s="72"/>
      <c r="P464" s="78"/>
      <c r="Q464" s="78"/>
    </row>
    <row r="465" spans="2:17" s="96" customFormat="1">
      <c r="B465" s="76"/>
      <c r="C465" s="104"/>
      <c r="D465" s="104"/>
      <c r="E465" s="121"/>
      <c r="F465" s="121"/>
      <c r="G465" s="110"/>
      <c r="H465" s="110"/>
      <c r="I465" s="166"/>
      <c r="J465" s="166"/>
      <c r="K465" s="102"/>
      <c r="L465" s="102"/>
      <c r="M465" s="102"/>
      <c r="N465" s="102"/>
      <c r="O465" s="72"/>
      <c r="P465" s="78"/>
      <c r="Q465" s="78"/>
    </row>
    <row r="466" spans="2:17" s="96" customFormat="1">
      <c r="B466" s="76"/>
      <c r="C466" s="104"/>
      <c r="D466" s="104"/>
      <c r="E466" s="121"/>
      <c r="F466" s="121"/>
      <c r="G466" s="110"/>
      <c r="H466" s="110"/>
      <c r="I466" s="166"/>
      <c r="J466" s="166"/>
      <c r="K466" s="102"/>
      <c r="L466" s="102"/>
      <c r="M466" s="102"/>
      <c r="N466" s="102"/>
      <c r="O466" s="72"/>
      <c r="P466" s="78"/>
      <c r="Q466" s="78"/>
    </row>
    <row r="467" spans="2:17" s="96" customFormat="1">
      <c r="B467" s="76"/>
      <c r="C467" s="104"/>
      <c r="D467" s="104"/>
      <c r="E467" s="121"/>
      <c r="F467" s="121"/>
      <c r="G467" s="110"/>
      <c r="H467" s="110"/>
      <c r="I467" s="166"/>
      <c r="J467" s="166"/>
      <c r="K467" s="102"/>
      <c r="L467" s="102"/>
      <c r="M467" s="102"/>
      <c r="N467" s="102"/>
      <c r="O467" s="72"/>
      <c r="P467" s="78"/>
      <c r="Q467" s="78"/>
    </row>
    <row r="468" spans="2:17" s="96" customFormat="1">
      <c r="B468" s="76"/>
      <c r="C468" s="104"/>
      <c r="D468" s="104"/>
      <c r="E468" s="121"/>
      <c r="F468" s="121"/>
      <c r="G468" s="110"/>
      <c r="H468" s="110"/>
      <c r="I468" s="166"/>
      <c r="J468" s="166"/>
      <c r="K468" s="102"/>
      <c r="L468" s="102"/>
      <c r="M468" s="102"/>
      <c r="N468" s="102"/>
      <c r="O468" s="72"/>
      <c r="P468" s="78"/>
      <c r="Q468" s="78"/>
    </row>
    <row r="469" spans="2:17" s="96" customFormat="1">
      <c r="B469" s="76"/>
      <c r="C469" s="104"/>
      <c r="D469" s="104"/>
      <c r="E469" s="121"/>
      <c r="F469" s="121"/>
      <c r="G469" s="110"/>
      <c r="H469" s="110"/>
      <c r="I469" s="166"/>
      <c r="J469" s="166"/>
      <c r="K469" s="102"/>
      <c r="L469" s="102"/>
      <c r="M469" s="102"/>
      <c r="N469" s="102"/>
      <c r="O469" s="72"/>
      <c r="P469" s="78"/>
      <c r="Q469" s="78"/>
    </row>
    <row r="470" spans="2:17" s="96" customFormat="1">
      <c r="B470" s="76"/>
      <c r="C470" s="104"/>
      <c r="D470" s="104"/>
      <c r="E470" s="121"/>
      <c r="F470" s="121"/>
      <c r="G470" s="110"/>
      <c r="H470" s="110"/>
      <c r="I470" s="166"/>
      <c r="J470" s="166"/>
      <c r="K470" s="102"/>
      <c r="L470" s="102"/>
      <c r="M470" s="102"/>
      <c r="N470" s="102"/>
      <c r="O470" s="72"/>
      <c r="P470" s="78"/>
      <c r="Q470" s="78"/>
    </row>
    <row r="471" spans="2:17" s="96" customFormat="1">
      <c r="B471" s="76"/>
      <c r="C471" s="104"/>
      <c r="D471" s="104"/>
      <c r="E471" s="121"/>
      <c r="F471" s="121"/>
      <c r="G471" s="110"/>
      <c r="H471" s="110"/>
      <c r="I471" s="166"/>
      <c r="J471" s="166"/>
      <c r="K471" s="102"/>
      <c r="L471" s="102"/>
      <c r="M471" s="102"/>
      <c r="N471" s="102"/>
      <c r="O471" s="72"/>
      <c r="P471" s="78"/>
      <c r="Q471" s="78"/>
    </row>
    <row r="472" spans="2:17" s="96" customFormat="1">
      <c r="B472" s="76"/>
      <c r="C472" s="104"/>
      <c r="D472" s="104"/>
      <c r="E472" s="121"/>
      <c r="F472" s="121"/>
      <c r="G472" s="110"/>
      <c r="H472" s="110"/>
      <c r="I472" s="166"/>
      <c r="J472" s="166"/>
      <c r="K472" s="102"/>
      <c r="L472" s="102"/>
      <c r="M472" s="102"/>
      <c r="N472" s="102"/>
      <c r="O472" s="72"/>
      <c r="P472" s="78"/>
      <c r="Q472" s="78"/>
    </row>
    <row r="473" spans="2:17" s="96" customFormat="1">
      <c r="B473" s="76"/>
      <c r="C473" s="104"/>
      <c r="D473" s="104"/>
      <c r="E473" s="121"/>
      <c r="F473" s="121"/>
      <c r="G473" s="110"/>
      <c r="H473" s="110"/>
      <c r="I473" s="166"/>
      <c r="J473" s="166"/>
      <c r="K473" s="102"/>
      <c r="L473" s="102"/>
      <c r="M473" s="102"/>
      <c r="N473" s="102"/>
      <c r="O473" s="72"/>
      <c r="P473" s="78"/>
      <c r="Q473" s="78"/>
    </row>
    <row r="474" spans="2:17" s="96" customFormat="1">
      <c r="B474" s="76"/>
      <c r="C474" s="104"/>
      <c r="D474" s="104"/>
      <c r="E474" s="121"/>
      <c r="F474" s="121"/>
      <c r="G474" s="110"/>
      <c r="H474" s="110"/>
      <c r="I474" s="166"/>
      <c r="J474" s="166"/>
      <c r="K474" s="102"/>
      <c r="L474" s="102"/>
      <c r="M474" s="102"/>
      <c r="N474" s="102"/>
      <c r="O474" s="72"/>
      <c r="P474" s="78"/>
      <c r="Q474" s="78"/>
    </row>
    <row r="475" spans="2:17" s="96" customFormat="1">
      <c r="B475" s="76"/>
      <c r="C475" s="104"/>
      <c r="D475" s="104"/>
      <c r="E475" s="121"/>
      <c r="F475" s="121"/>
      <c r="G475" s="110"/>
      <c r="H475" s="110"/>
      <c r="I475" s="166"/>
      <c r="J475" s="166"/>
      <c r="K475" s="102"/>
      <c r="L475" s="102"/>
      <c r="M475" s="102"/>
      <c r="N475" s="102"/>
      <c r="O475" s="72"/>
      <c r="P475" s="78"/>
      <c r="Q475" s="78"/>
    </row>
    <row r="476" spans="2:17" s="96" customFormat="1">
      <c r="B476" s="76"/>
      <c r="C476" s="104"/>
      <c r="D476" s="104"/>
      <c r="E476" s="121"/>
      <c r="F476" s="121"/>
      <c r="G476" s="110"/>
      <c r="H476" s="110"/>
      <c r="I476" s="166"/>
      <c r="J476" s="166"/>
      <c r="K476" s="102"/>
      <c r="L476" s="102"/>
      <c r="M476" s="102"/>
      <c r="N476" s="102"/>
      <c r="O476" s="72"/>
      <c r="P476" s="78"/>
      <c r="Q476" s="78"/>
    </row>
    <row r="477" spans="2:17" s="96" customFormat="1">
      <c r="B477" s="76"/>
      <c r="C477" s="104"/>
      <c r="D477" s="104"/>
      <c r="E477" s="121"/>
      <c r="F477" s="121"/>
      <c r="G477" s="110"/>
      <c r="H477" s="110"/>
      <c r="I477" s="166"/>
      <c r="J477" s="166"/>
      <c r="K477" s="102"/>
      <c r="L477" s="102"/>
      <c r="M477" s="102"/>
      <c r="N477" s="102"/>
      <c r="O477" s="72"/>
      <c r="P477" s="78"/>
      <c r="Q477" s="78"/>
    </row>
    <row r="478" spans="2:17" s="96" customFormat="1">
      <c r="B478" s="76"/>
      <c r="C478" s="104"/>
      <c r="D478" s="104"/>
      <c r="E478" s="121"/>
      <c r="F478" s="121"/>
      <c r="G478" s="110"/>
      <c r="H478" s="110"/>
      <c r="I478" s="166"/>
      <c r="J478" s="166"/>
      <c r="K478" s="102"/>
      <c r="L478" s="102"/>
      <c r="M478" s="102"/>
      <c r="N478" s="102"/>
      <c r="O478" s="72"/>
      <c r="P478" s="78"/>
      <c r="Q478" s="78"/>
    </row>
    <row r="479" spans="2:17" s="96" customFormat="1">
      <c r="B479" s="76"/>
      <c r="C479" s="104"/>
      <c r="D479" s="104"/>
      <c r="E479" s="121"/>
      <c r="F479" s="121"/>
      <c r="G479" s="110"/>
      <c r="H479" s="110"/>
      <c r="I479" s="166"/>
      <c r="J479" s="166"/>
      <c r="K479" s="102"/>
      <c r="L479" s="102"/>
      <c r="M479" s="102"/>
      <c r="N479" s="102"/>
      <c r="O479" s="72"/>
      <c r="P479" s="78"/>
      <c r="Q479" s="78"/>
    </row>
    <row r="480" spans="2:17" s="96" customFormat="1">
      <c r="B480" s="76"/>
      <c r="C480" s="104"/>
      <c r="D480" s="104"/>
      <c r="E480" s="121"/>
      <c r="F480" s="121"/>
      <c r="G480" s="110"/>
      <c r="H480" s="110"/>
      <c r="I480" s="166"/>
      <c r="J480" s="166"/>
      <c r="K480" s="102"/>
      <c r="L480" s="102"/>
      <c r="M480" s="102"/>
      <c r="N480" s="102"/>
      <c r="O480" s="72"/>
      <c r="P480" s="78"/>
      <c r="Q480" s="78"/>
    </row>
    <row r="481" spans="2:17" s="96" customFormat="1">
      <c r="B481" s="76"/>
      <c r="C481" s="104"/>
      <c r="D481" s="104"/>
      <c r="E481" s="121"/>
      <c r="F481" s="121"/>
      <c r="G481" s="110"/>
      <c r="H481" s="110"/>
      <c r="I481" s="166"/>
      <c r="J481" s="166"/>
      <c r="K481" s="102"/>
      <c r="L481" s="102"/>
      <c r="M481" s="102"/>
      <c r="N481" s="102"/>
      <c r="O481" s="72"/>
      <c r="P481" s="78"/>
      <c r="Q481" s="78"/>
    </row>
    <row r="482" spans="2:17" s="96" customFormat="1">
      <c r="B482" s="76"/>
      <c r="C482" s="104"/>
      <c r="D482" s="104"/>
      <c r="E482" s="121"/>
      <c r="F482" s="121"/>
      <c r="G482" s="110"/>
      <c r="H482" s="110"/>
      <c r="I482" s="166"/>
      <c r="J482" s="166"/>
      <c r="K482" s="102"/>
      <c r="L482" s="102"/>
      <c r="M482" s="102"/>
      <c r="N482" s="102"/>
      <c r="O482" s="72"/>
      <c r="P482" s="78"/>
      <c r="Q482" s="78"/>
    </row>
    <row r="483" spans="2:17" s="96" customFormat="1">
      <c r="B483" s="76"/>
      <c r="C483" s="104"/>
      <c r="D483" s="104"/>
      <c r="E483" s="121"/>
      <c r="F483" s="121"/>
      <c r="G483" s="110"/>
      <c r="H483" s="110"/>
      <c r="I483" s="166"/>
      <c r="J483" s="166"/>
      <c r="K483" s="102"/>
      <c r="L483" s="102"/>
      <c r="M483" s="102"/>
      <c r="N483" s="102"/>
      <c r="O483" s="72"/>
      <c r="P483" s="78"/>
      <c r="Q483" s="78"/>
    </row>
    <row r="484" spans="2:17" s="96" customFormat="1">
      <c r="B484" s="76"/>
      <c r="C484" s="104"/>
      <c r="D484" s="104"/>
      <c r="E484" s="121"/>
      <c r="F484" s="121"/>
      <c r="G484" s="110"/>
      <c r="H484" s="110"/>
      <c r="I484" s="166"/>
      <c r="J484" s="166"/>
      <c r="K484" s="102"/>
      <c r="L484" s="102"/>
      <c r="M484" s="102"/>
      <c r="N484" s="102"/>
      <c r="O484" s="72"/>
      <c r="P484" s="78"/>
      <c r="Q484" s="78"/>
    </row>
    <row r="485" spans="2:17" s="96" customFormat="1">
      <c r="B485" s="76"/>
      <c r="C485" s="104"/>
      <c r="D485" s="104"/>
      <c r="E485" s="121"/>
      <c r="F485" s="121"/>
      <c r="G485" s="110"/>
      <c r="H485" s="110"/>
      <c r="I485" s="166"/>
      <c r="J485" s="166"/>
      <c r="K485" s="102"/>
      <c r="L485" s="102"/>
      <c r="M485" s="102"/>
      <c r="N485" s="102"/>
      <c r="O485" s="72"/>
      <c r="P485" s="78"/>
      <c r="Q485" s="78"/>
    </row>
    <row r="486" spans="2:17" s="96" customFormat="1">
      <c r="B486" s="76"/>
      <c r="C486" s="104"/>
      <c r="D486" s="104"/>
      <c r="E486" s="121"/>
      <c r="F486" s="121"/>
      <c r="G486" s="110"/>
      <c r="H486" s="110"/>
      <c r="I486" s="166"/>
      <c r="J486" s="166"/>
      <c r="K486" s="102"/>
      <c r="L486" s="102"/>
      <c r="M486" s="102"/>
      <c r="N486" s="102"/>
      <c r="O486" s="72"/>
      <c r="P486" s="78"/>
      <c r="Q486" s="78"/>
    </row>
    <row r="487" spans="2:17" s="96" customFormat="1">
      <c r="B487" s="76"/>
      <c r="C487" s="104"/>
      <c r="D487" s="104"/>
      <c r="E487" s="121"/>
      <c r="F487" s="121"/>
      <c r="G487" s="110"/>
      <c r="H487" s="110"/>
      <c r="I487" s="166"/>
      <c r="J487" s="166"/>
      <c r="K487" s="102"/>
      <c r="L487" s="102"/>
      <c r="M487" s="102"/>
      <c r="N487" s="102"/>
      <c r="O487" s="72"/>
      <c r="P487" s="78"/>
      <c r="Q487" s="78"/>
    </row>
    <row r="488" spans="2:17" s="96" customFormat="1">
      <c r="B488" s="76"/>
      <c r="C488" s="104"/>
      <c r="D488" s="104"/>
      <c r="E488" s="121"/>
      <c r="F488" s="121"/>
      <c r="G488" s="110"/>
      <c r="H488" s="110"/>
      <c r="I488" s="166"/>
      <c r="J488" s="166"/>
      <c r="K488" s="102"/>
      <c r="L488" s="102"/>
      <c r="M488" s="102"/>
      <c r="N488" s="102"/>
      <c r="O488" s="72"/>
      <c r="P488" s="78"/>
      <c r="Q488" s="78"/>
    </row>
    <row r="489" spans="2:17" s="96" customFormat="1">
      <c r="B489" s="76"/>
      <c r="C489" s="104"/>
      <c r="D489" s="104"/>
      <c r="E489" s="121"/>
      <c r="F489" s="121"/>
      <c r="G489" s="110"/>
      <c r="H489" s="110"/>
      <c r="I489" s="166"/>
      <c r="J489" s="166"/>
      <c r="K489" s="102"/>
      <c r="L489" s="102"/>
      <c r="M489" s="102"/>
      <c r="N489" s="102"/>
      <c r="O489" s="72"/>
      <c r="P489" s="78"/>
      <c r="Q489" s="78"/>
    </row>
    <row r="490" spans="2:17" s="96" customFormat="1">
      <c r="B490" s="76"/>
      <c r="C490" s="104"/>
      <c r="D490" s="104"/>
      <c r="E490" s="121"/>
      <c r="F490" s="121"/>
      <c r="G490" s="110"/>
      <c r="H490" s="110"/>
      <c r="I490" s="166"/>
      <c r="J490" s="166"/>
      <c r="K490" s="102"/>
      <c r="L490" s="102"/>
      <c r="M490" s="102"/>
      <c r="N490" s="102"/>
      <c r="O490" s="72"/>
      <c r="P490" s="78"/>
      <c r="Q490" s="78"/>
    </row>
    <row r="491" spans="2:17" s="96" customFormat="1">
      <c r="B491" s="76"/>
      <c r="C491" s="104"/>
      <c r="D491" s="104"/>
      <c r="E491" s="121"/>
      <c r="F491" s="121"/>
      <c r="G491" s="110"/>
      <c r="H491" s="110"/>
      <c r="I491" s="166"/>
      <c r="J491" s="166"/>
      <c r="K491" s="102"/>
      <c r="L491" s="102"/>
      <c r="M491" s="102"/>
      <c r="N491" s="102"/>
      <c r="O491" s="72"/>
      <c r="P491" s="78"/>
      <c r="Q491" s="78"/>
    </row>
    <row r="492" spans="2:17" s="96" customFormat="1">
      <c r="B492" s="76"/>
      <c r="C492" s="104"/>
      <c r="D492" s="104"/>
      <c r="E492" s="121"/>
      <c r="F492" s="121"/>
      <c r="G492" s="110"/>
      <c r="H492" s="110"/>
      <c r="I492" s="166"/>
      <c r="J492" s="166"/>
      <c r="K492" s="102"/>
      <c r="L492" s="102"/>
      <c r="M492" s="102"/>
      <c r="N492" s="102"/>
      <c r="O492" s="72"/>
      <c r="P492" s="78"/>
      <c r="Q492" s="78"/>
    </row>
    <row r="493" spans="2:17" s="96" customFormat="1">
      <c r="B493" s="76"/>
      <c r="C493" s="104"/>
      <c r="D493" s="104"/>
      <c r="E493" s="121"/>
      <c r="F493" s="121"/>
      <c r="G493" s="110"/>
      <c r="H493" s="110"/>
      <c r="I493" s="166"/>
      <c r="J493" s="166"/>
      <c r="K493" s="102"/>
      <c r="L493" s="102"/>
      <c r="M493" s="102"/>
      <c r="N493" s="102"/>
      <c r="O493" s="72"/>
      <c r="P493" s="78"/>
      <c r="Q493" s="78"/>
    </row>
    <row r="494" spans="2:17" s="96" customFormat="1">
      <c r="B494" s="76"/>
      <c r="C494" s="104"/>
      <c r="D494" s="104"/>
      <c r="E494" s="121"/>
      <c r="F494" s="121"/>
      <c r="G494" s="110"/>
      <c r="H494" s="110"/>
      <c r="I494" s="166"/>
      <c r="J494" s="166"/>
      <c r="K494" s="102"/>
      <c r="L494" s="102"/>
      <c r="M494" s="102"/>
      <c r="N494" s="102"/>
      <c r="O494" s="72"/>
      <c r="P494" s="78"/>
      <c r="Q494" s="78"/>
    </row>
    <row r="495" spans="2:17" s="96" customFormat="1">
      <c r="B495" s="76"/>
      <c r="C495" s="104"/>
      <c r="D495" s="104"/>
      <c r="E495" s="121"/>
      <c r="F495" s="121"/>
      <c r="G495" s="110"/>
      <c r="H495" s="110"/>
      <c r="I495" s="166"/>
      <c r="J495" s="166"/>
      <c r="K495" s="102"/>
      <c r="L495" s="102"/>
      <c r="M495" s="102"/>
      <c r="N495" s="102"/>
      <c r="O495" s="72"/>
      <c r="P495" s="78"/>
      <c r="Q495" s="78"/>
    </row>
    <row r="496" spans="2:17" s="96" customFormat="1">
      <c r="B496" s="76"/>
      <c r="C496" s="104"/>
      <c r="D496" s="104"/>
      <c r="E496" s="121"/>
      <c r="F496" s="121"/>
      <c r="G496" s="110"/>
      <c r="H496" s="110"/>
      <c r="I496" s="166"/>
      <c r="J496" s="166"/>
      <c r="K496" s="102"/>
      <c r="L496" s="102"/>
      <c r="M496" s="102"/>
      <c r="N496" s="102"/>
      <c r="O496" s="72"/>
      <c r="P496" s="78"/>
      <c r="Q496" s="78"/>
    </row>
    <row r="497" spans="2:17" s="96" customFormat="1">
      <c r="B497" s="76"/>
      <c r="C497" s="104"/>
      <c r="D497" s="104"/>
      <c r="E497" s="121"/>
      <c r="F497" s="121"/>
      <c r="G497" s="110"/>
      <c r="H497" s="110"/>
      <c r="I497" s="166"/>
      <c r="J497" s="166"/>
      <c r="K497" s="102"/>
      <c r="L497" s="102"/>
      <c r="M497" s="102"/>
      <c r="N497" s="102"/>
      <c r="O497" s="72"/>
      <c r="P497" s="78"/>
      <c r="Q497" s="78"/>
    </row>
    <row r="498" spans="2:17" s="96" customFormat="1">
      <c r="B498" s="76"/>
      <c r="C498" s="104"/>
      <c r="D498" s="104"/>
      <c r="E498" s="121"/>
      <c r="F498" s="121"/>
      <c r="G498" s="110"/>
      <c r="H498" s="110"/>
      <c r="I498" s="166"/>
      <c r="J498" s="166"/>
      <c r="K498" s="102"/>
      <c r="L498" s="102"/>
      <c r="M498" s="102"/>
      <c r="N498" s="102"/>
      <c r="O498" s="72"/>
      <c r="P498" s="78"/>
      <c r="Q498" s="78"/>
    </row>
    <row r="499" spans="2:17" s="96" customFormat="1">
      <c r="B499" s="76"/>
      <c r="C499" s="104"/>
      <c r="D499" s="104"/>
      <c r="E499" s="121"/>
      <c r="F499" s="121"/>
      <c r="G499" s="110"/>
      <c r="H499" s="110"/>
      <c r="I499" s="166"/>
      <c r="J499" s="166"/>
      <c r="K499" s="102"/>
      <c r="L499" s="102"/>
      <c r="M499" s="102"/>
      <c r="N499" s="102"/>
      <c r="O499" s="72"/>
      <c r="P499" s="78"/>
      <c r="Q499" s="78"/>
    </row>
    <row r="500" spans="2:17" s="96" customFormat="1">
      <c r="B500" s="76"/>
      <c r="C500" s="104"/>
      <c r="D500" s="104"/>
      <c r="E500" s="121"/>
      <c r="F500" s="121"/>
      <c r="G500" s="110"/>
      <c r="H500" s="110"/>
      <c r="I500" s="166"/>
      <c r="J500" s="166"/>
      <c r="K500" s="102"/>
      <c r="L500" s="102"/>
      <c r="M500" s="102"/>
      <c r="N500" s="102"/>
      <c r="O500" s="72"/>
      <c r="P500" s="78"/>
      <c r="Q500" s="78"/>
    </row>
    <row r="501" spans="2:17" s="96" customFormat="1">
      <c r="B501" s="76"/>
      <c r="C501" s="104"/>
      <c r="D501" s="104"/>
      <c r="E501" s="121"/>
      <c r="F501" s="121"/>
      <c r="G501" s="110"/>
      <c r="H501" s="110"/>
      <c r="I501" s="166"/>
      <c r="J501" s="166"/>
      <c r="K501" s="102"/>
      <c r="L501" s="102"/>
      <c r="M501" s="102"/>
      <c r="N501" s="102"/>
      <c r="O501" s="72"/>
      <c r="P501" s="78"/>
      <c r="Q501" s="78"/>
    </row>
    <row r="502" spans="2:17" s="96" customFormat="1">
      <c r="B502" s="76"/>
      <c r="C502" s="104"/>
      <c r="D502" s="104"/>
      <c r="E502" s="121"/>
      <c r="F502" s="121"/>
      <c r="G502" s="110"/>
      <c r="H502" s="110"/>
      <c r="I502" s="166"/>
      <c r="J502" s="166"/>
      <c r="K502" s="102"/>
      <c r="L502" s="102"/>
      <c r="M502" s="102"/>
      <c r="N502" s="102"/>
      <c r="O502" s="72"/>
      <c r="P502" s="78"/>
      <c r="Q502" s="78"/>
    </row>
    <row r="503" spans="2:17" s="96" customFormat="1">
      <c r="B503" s="76"/>
      <c r="C503" s="104"/>
      <c r="D503" s="104"/>
      <c r="E503" s="121"/>
      <c r="F503" s="121"/>
      <c r="G503" s="110"/>
      <c r="H503" s="110"/>
      <c r="I503" s="166"/>
      <c r="J503" s="166"/>
      <c r="K503" s="102"/>
      <c r="L503" s="102"/>
      <c r="M503" s="102"/>
      <c r="N503" s="102"/>
      <c r="O503" s="72"/>
      <c r="P503" s="78"/>
      <c r="Q503" s="78"/>
    </row>
    <row r="504" spans="2:17" s="96" customFormat="1">
      <c r="B504" s="76"/>
      <c r="C504" s="104"/>
      <c r="D504" s="104"/>
      <c r="E504" s="121"/>
      <c r="F504" s="121"/>
      <c r="G504" s="110"/>
      <c r="H504" s="110"/>
      <c r="I504" s="166"/>
      <c r="J504" s="166"/>
      <c r="K504" s="102"/>
      <c r="L504" s="102"/>
      <c r="M504" s="102"/>
      <c r="N504" s="102"/>
      <c r="O504" s="72"/>
      <c r="P504" s="78"/>
      <c r="Q504" s="78"/>
    </row>
    <row r="505" spans="2:17" s="96" customFormat="1">
      <c r="B505" s="76"/>
      <c r="C505" s="104"/>
      <c r="D505" s="104"/>
      <c r="E505" s="121"/>
      <c r="F505" s="121"/>
      <c r="G505" s="110"/>
      <c r="H505" s="110"/>
      <c r="I505" s="166"/>
      <c r="J505" s="166"/>
      <c r="K505" s="102"/>
      <c r="L505" s="102"/>
      <c r="M505" s="102"/>
      <c r="N505" s="102"/>
      <c r="O505" s="72"/>
      <c r="P505" s="78"/>
      <c r="Q505" s="78"/>
    </row>
    <row r="506" spans="2:17" s="96" customFormat="1">
      <c r="B506" s="76"/>
      <c r="C506" s="104"/>
      <c r="D506" s="104"/>
      <c r="E506" s="121"/>
      <c r="F506" s="121"/>
      <c r="G506" s="110"/>
      <c r="H506" s="110"/>
      <c r="I506" s="166"/>
      <c r="J506" s="166"/>
      <c r="K506" s="102"/>
      <c r="L506" s="102"/>
      <c r="M506" s="102"/>
      <c r="N506" s="102"/>
      <c r="O506" s="72"/>
      <c r="P506" s="78"/>
      <c r="Q506" s="78"/>
    </row>
    <row r="507" spans="2:17" s="96" customFormat="1">
      <c r="B507" s="76"/>
      <c r="C507" s="104"/>
      <c r="D507" s="104"/>
      <c r="E507" s="121"/>
      <c r="F507" s="121"/>
      <c r="G507" s="110"/>
      <c r="H507" s="110"/>
      <c r="I507" s="166"/>
      <c r="J507" s="166"/>
      <c r="K507" s="102"/>
      <c r="L507" s="102"/>
      <c r="M507" s="102"/>
      <c r="N507" s="102"/>
      <c r="O507" s="72"/>
      <c r="P507" s="78"/>
      <c r="Q507" s="78"/>
    </row>
    <row r="508" spans="2:17" s="96" customFormat="1">
      <c r="B508" s="76"/>
      <c r="C508" s="104"/>
      <c r="D508" s="104"/>
      <c r="E508" s="121"/>
      <c r="F508" s="121"/>
      <c r="G508" s="110"/>
      <c r="H508" s="110"/>
      <c r="I508" s="166"/>
      <c r="J508" s="166"/>
      <c r="K508" s="102"/>
      <c r="L508" s="102"/>
      <c r="M508" s="102"/>
      <c r="N508" s="102"/>
      <c r="O508" s="72"/>
      <c r="P508" s="78"/>
      <c r="Q508" s="78"/>
    </row>
    <row r="509" spans="2:17" s="96" customFormat="1">
      <c r="B509" s="76"/>
      <c r="C509" s="104"/>
      <c r="D509" s="104"/>
      <c r="E509" s="121"/>
      <c r="F509" s="121"/>
      <c r="G509" s="110"/>
      <c r="H509" s="110"/>
      <c r="I509" s="166"/>
      <c r="J509" s="166"/>
      <c r="K509" s="102"/>
      <c r="L509" s="102"/>
      <c r="M509" s="102"/>
      <c r="N509" s="102"/>
      <c r="O509" s="72"/>
      <c r="P509" s="78"/>
      <c r="Q509" s="78"/>
    </row>
    <row r="510" spans="2:17" s="96" customFormat="1">
      <c r="B510" s="76"/>
      <c r="C510" s="104"/>
      <c r="D510" s="104"/>
      <c r="E510" s="121"/>
      <c r="F510" s="121"/>
      <c r="G510" s="110"/>
      <c r="H510" s="110"/>
      <c r="I510" s="166"/>
      <c r="J510" s="166"/>
      <c r="K510" s="102"/>
      <c r="L510" s="102"/>
      <c r="M510" s="102"/>
      <c r="N510" s="102"/>
      <c r="O510" s="72"/>
      <c r="P510" s="78"/>
      <c r="Q510" s="78"/>
    </row>
    <row r="511" spans="2:17" s="96" customFormat="1">
      <c r="B511" s="76"/>
      <c r="C511" s="104"/>
      <c r="D511" s="104"/>
      <c r="E511" s="121"/>
      <c r="F511" s="121"/>
      <c r="G511" s="110"/>
      <c r="H511" s="110"/>
      <c r="I511" s="166"/>
      <c r="J511" s="166"/>
      <c r="K511" s="102"/>
      <c r="L511" s="102"/>
      <c r="M511" s="102"/>
      <c r="N511" s="102"/>
      <c r="O511" s="72"/>
      <c r="P511" s="78"/>
      <c r="Q511" s="78"/>
    </row>
    <row r="512" spans="2:17" s="96" customFormat="1">
      <c r="B512" s="76"/>
      <c r="C512" s="104"/>
      <c r="D512" s="104"/>
      <c r="E512" s="121"/>
      <c r="F512" s="121"/>
      <c r="G512" s="110"/>
      <c r="H512" s="110"/>
      <c r="I512" s="166"/>
      <c r="J512" s="166"/>
      <c r="K512" s="102"/>
      <c r="L512" s="102"/>
      <c r="M512" s="102"/>
      <c r="N512" s="102"/>
      <c r="O512" s="72"/>
      <c r="P512" s="78"/>
      <c r="Q512" s="78"/>
    </row>
    <row r="513" spans="2:17" s="96" customFormat="1">
      <c r="B513" s="76"/>
      <c r="C513" s="104"/>
      <c r="D513" s="104"/>
      <c r="E513" s="121"/>
      <c r="F513" s="121"/>
      <c r="G513" s="110"/>
      <c r="H513" s="110"/>
      <c r="I513" s="166"/>
      <c r="J513" s="166"/>
      <c r="K513" s="102"/>
      <c r="L513" s="102"/>
      <c r="M513" s="102"/>
      <c r="N513" s="102"/>
      <c r="O513" s="72"/>
      <c r="P513" s="78"/>
      <c r="Q513" s="78"/>
    </row>
    <row r="514" spans="2:17" s="96" customFormat="1">
      <c r="B514" s="76"/>
      <c r="C514" s="104"/>
      <c r="D514" s="104"/>
      <c r="E514" s="121"/>
      <c r="F514" s="121"/>
      <c r="G514" s="110"/>
      <c r="H514" s="110"/>
      <c r="I514" s="166"/>
      <c r="J514" s="166"/>
      <c r="K514" s="102"/>
      <c r="L514" s="102"/>
      <c r="M514" s="102"/>
      <c r="N514" s="102"/>
      <c r="O514" s="72"/>
      <c r="P514" s="78"/>
      <c r="Q514" s="78"/>
    </row>
    <row r="515" spans="2:17" s="96" customFormat="1">
      <c r="B515" s="76"/>
      <c r="C515" s="104"/>
      <c r="D515" s="104"/>
      <c r="E515" s="121"/>
      <c r="F515" s="121"/>
      <c r="G515" s="110"/>
      <c r="H515" s="110"/>
      <c r="I515" s="166"/>
      <c r="J515" s="166"/>
      <c r="K515" s="102"/>
      <c r="L515" s="102"/>
      <c r="M515" s="102"/>
      <c r="N515" s="102"/>
      <c r="O515" s="72"/>
      <c r="P515" s="78"/>
      <c r="Q515" s="78"/>
    </row>
    <row r="516" spans="2:17" s="96" customFormat="1">
      <c r="B516" s="76"/>
      <c r="C516" s="104"/>
      <c r="D516" s="104"/>
      <c r="E516" s="121"/>
      <c r="F516" s="121"/>
      <c r="G516" s="110"/>
      <c r="H516" s="110"/>
      <c r="I516" s="166"/>
      <c r="J516" s="166"/>
      <c r="K516" s="102"/>
      <c r="L516" s="102"/>
      <c r="M516" s="102"/>
      <c r="N516" s="102"/>
      <c r="O516" s="72"/>
      <c r="P516" s="78"/>
      <c r="Q516" s="78"/>
    </row>
    <row r="517" spans="2:17" s="96" customFormat="1">
      <c r="B517" s="76"/>
      <c r="C517" s="104"/>
      <c r="D517" s="104"/>
      <c r="E517" s="121"/>
      <c r="F517" s="121"/>
      <c r="G517" s="110"/>
      <c r="H517" s="110"/>
      <c r="I517" s="166"/>
      <c r="J517" s="166"/>
      <c r="K517" s="102"/>
      <c r="L517" s="102"/>
      <c r="M517" s="102"/>
      <c r="N517" s="102"/>
      <c r="O517" s="72"/>
      <c r="P517" s="78"/>
      <c r="Q517" s="78"/>
    </row>
    <row r="518" spans="2:17" s="96" customFormat="1">
      <c r="B518" s="76"/>
      <c r="C518" s="104"/>
      <c r="D518" s="104"/>
      <c r="E518" s="121"/>
      <c r="F518" s="121"/>
      <c r="G518" s="110"/>
      <c r="H518" s="110"/>
      <c r="I518" s="166"/>
      <c r="J518" s="166"/>
      <c r="K518" s="102"/>
      <c r="L518" s="102"/>
      <c r="M518" s="102"/>
      <c r="N518" s="102"/>
      <c r="O518" s="72"/>
      <c r="P518" s="78"/>
      <c r="Q518" s="78"/>
    </row>
    <row r="519" spans="2:17" s="96" customFormat="1">
      <c r="B519" s="76"/>
      <c r="C519" s="104"/>
      <c r="D519" s="104"/>
      <c r="E519" s="121"/>
      <c r="F519" s="121"/>
      <c r="G519" s="110"/>
      <c r="H519" s="110"/>
      <c r="I519" s="166"/>
      <c r="J519" s="166"/>
      <c r="K519" s="102"/>
      <c r="L519" s="102"/>
      <c r="M519" s="102"/>
      <c r="N519" s="102"/>
      <c r="O519" s="72"/>
      <c r="P519" s="78"/>
      <c r="Q519" s="78"/>
    </row>
    <row r="520" spans="2:17" s="96" customFormat="1">
      <c r="B520" s="76"/>
      <c r="C520" s="104"/>
      <c r="D520" s="104"/>
      <c r="E520" s="121"/>
      <c r="F520" s="121"/>
      <c r="G520" s="110"/>
      <c r="H520" s="110"/>
      <c r="I520" s="166"/>
      <c r="J520" s="166"/>
      <c r="K520" s="102"/>
      <c r="L520" s="102"/>
      <c r="M520" s="102"/>
      <c r="N520" s="102"/>
      <c r="O520" s="72"/>
      <c r="P520" s="78"/>
      <c r="Q520" s="78"/>
    </row>
    <row r="521" spans="2:17" s="96" customFormat="1">
      <c r="B521" s="76"/>
      <c r="C521" s="104"/>
      <c r="D521" s="104"/>
      <c r="E521" s="121"/>
      <c r="F521" s="121"/>
      <c r="G521" s="110"/>
      <c r="H521" s="110"/>
      <c r="I521" s="166"/>
      <c r="J521" s="166"/>
      <c r="K521" s="102"/>
      <c r="L521" s="102"/>
      <c r="M521" s="102"/>
      <c r="N521" s="102"/>
      <c r="O521" s="72"/>
      <c r="P521" s="78"/>
      <c r="Q521" s="78"/>
    </row>
    <row r="522" spans="2:17" s="96" customFormat="1">
      <c r="B522" s="76"/>
      <c r="C522" s="104"/>
      <c r="D522" s="104"/>
      <c r="E522" s="121"/>
      <c r="F522" s="121"/>
      <c r="G522" s="110"/>
      <c r="H522" s="110"/>
      <c r="I522" s="166"/>
      <c r="J522" s="166"/>
      <c r="K522" s="102"/>
      <c r="L522" s="102"/>
      <c r="M522" s="102"/>
      <c r="N522" s="102"/>
      <c r="O522" s="72"/>
      <c r="P522" s="78"/>
      <c r="Q522" s="78"/>
    </row>
    <row r="523" spans="2:17" s="96" customFormat="1">
      <c r="B523" s="76"/>
      <c r="C523" s="104"/>
      <c r="D523" s="104"/>
      <c r="E523" s="121"/>
      <c r="F523" s="121"/>
      <c r="G523" s="110"/>
      <c r="H523" s="110"/>
      <c r="I523" s="166"/>
      <c r="J523" s="166"/>
      <c r="K523" s="102"/>
      <c r="L523" s="102"/>
      <c r="M523" s="102"/>
      <c r="N523" s="102"/>
      <c r="O523" s="72"/>
      <c r="P523" s="78"/>
      <c r="Q523" s="78"/>
    </row>
    <row r="524" spans="2:17" s="96" customFormat="1">
      <c r="B524" s="76"/>
      <c r="C524" s="104"/>
      <c r="D524" s="104"/>
      <c r="E524" s="121"/>
      <c r="F524" s="121"/>
      <c r="G524" s="110"/>
      <c r="H524" s="110"/>
      <c r="I524" s="166"/>
      <c r="J524" s="166"/>
      <c r="K524" s="102"/>
      <c r="L524" s="102"/>
      <c r="M524" s="102"/>
      <c r="N524" s="102"/>
      <c r="O524" s="72"/>
      <c r="P524" s="78"/>
      <c r="Q524" s="78"/>
    </row>
    <row r="525" spans="2:17" s="96" customFormat="1">
      <c r="B525" s="76"/>
      <c r="C525" s="104"/>
      <c r="D525" s="104"/>
      <c r="E525" s="121"/>
      <c r="F525" s="121"/>
      <c r="G525" s="110"/>
      <c r="H525" s="110"/>
      <c r="I525" s="166"/>
      <c r="J525" s="166"/>
      <c r="K525" s="102"/>
      <c r="L525" s="102"/>
      <c r="M525" s="102"/>
      <c r="N525" s="102"/>
      <c r="O525" s="72"/>
      <c r="P525" s="78"/>
      <c r="Q525" s="78"/>
    </row>
    <row r="526" spans="2:17" s="96" customFormat="1">
      <c r="B526" s="76"/>
      <c r="C526" s="104"/>
      <c r="D526" s="104"/>
      <c r="E526" s="121"/>
      <c r="F526" s="121"/>
      <c r="G526" s="110"/>
      <c r="H526" s="110"/>
      <c r="I526" s="166"/>
      <c r="J526" s="166"/>
      <c r="K526" s="102"/>
      <c r="L526" s="102"/>
      <c r="M526" s="102"/>
      <c r="N526" s="102"/>
      <c r="O526" s="72"/>
      <c r="P526" s="78"/>
      <c r="Q526" s="78"/>
    </row>
    <row r="527" spans="2:17" s="96" customFormat="1">
      <c r="B527" s="76"/>
      <c r="C527" s="104"/>
      <c r="D527" s="104"/>
      <c r="E527" s="121"/>
      <c r="F527" s="121"/>
      <c r="G527" s="110"/>
      <c r="H527" s="110"/>
      <c r="I527" s="166"/>
      <c r="J527" s="166"/>
      <c r="K527" s="102"/>
      <c r="L527" s="102"/>
      <c r="M527" s="102"/>
      <c r="N527" s="102"/>
      <c r="O527" s="72"/>
      <c r="P527" s="78"/>
      <c r="Q527" s="78"/>
    </row>
    <row r="528" spans="2:17" s="96" customFormat="1">
      <c r="B528" s="76"/>
      <c r="C528" s="104"/>
      <c r="D528" s="104"/>
      <c r="E528" s="121"/>
      <c r="F528" s="121"/>
      <c r="G528" s="110"/>
      <c r="H528" s="110"/>
      <c r="I528" s="166"/>
      <c r="J528" s="166"/>
      <c r="K528" s="102"/>
      <c r="L528" s="102"/>
      <c r="M528" s="102"/>
      <c r="N528" s="102"/>
      <c r="O528" s="72"/>
      <c r="P528" s="78"/>
      <c r="Q528" s="78"/>
    </row>
    <row r="529" spans="2:17" s="96" customFormat="1">
      <c r="B529" s="76"/>
      <c r="C529" s="104"/>
      <c r="D529" s="104"/>
      <c r="E529" s="121"/>
      <c r="F529" s="121"/>
      <c r="G529" s="110"/>
      <c r="H529" s="110"/>
      <c r="I529" s="166"/>
      <c r="J529" s="166"/>
      <c r="K529" s="102"/>
      <c r="L529" s="102"/>
      <c r="M529" s="102"/>
      <c r="N529" s="102"/>
      <c r="O529" s="72"/>
      <c r="P529" s="78"/>
      <c r="Q529" s="78"/>
    </row>
    <row r="530" spans="2:17" s="96" customFormat="1">
      <c r="B530" s="76"/>
      <c r="C530" s="104"/>
      <c r="D530" s="104"/>
      <c r="E530" s="121"/>
      <c r="F530" s="121"/>
      <c r="G530" s="110"/>
      <c r="H530" s="110"/>
      <c r="I530" s="166"/>
      <c r="J530" s="166"/>
      <c r="K530" s="102"/>
      <c r="L530" s="102"/>
      <c r="M530" s="102"/>
      <c r="N530" s="102"/>
      <c r="O530" s="72"/>
      <c r="P530" s="78"/>
      <c r="Q530" s="78"/>
    </row>
    <row r="531" spans="2:17" s="96" customFormat="1">
      <c r="B531" s="76"/>
      <c r="C531" s="104"/>
      <c r="D531" s="104"/>
      <c r="E531" s="121"/>
      <c r="F531" s="121"/>
      <c r="G531" s="110"/>
      <c r="H531" s="110"/>
      <c r="I531" s="166"/>
      <c r="J531" s="166"/>
      <c r="K531" s="102"/>
      <c r="L531" s="102"/>
      <c r="M531" s="102"/>
      <c r="N531" s="102"/>
      <c r="O531" s="72"/>
      <c r="P531" s="78"/>
      <c r="Q531" s="78"/>
    </row>
    <row r="532" spans="2:17" s="96" customFormat="1">
      <c r="B532" s="76"/>
      <c r="C532" s="104"/>
      <c r="D532" s="104"/>
      <c r="E532" s="121"/>
      <c r="F532" s="121"/>
      <c r="G532" s="110"/>
      <c r="H532" s="110"/>
      <c r="I532" s="166"/>
      <c r="J532" s="166"/>
      <c r="K532" s="102"/>
      <c r="L532" s="102"/>
      <c r="M532" s="102"/>
      <c r="N532" s="102"/>
      <c r="O532" s="72"/>
      <c r="P532" s="78"/>
      <c r="Q532" s="78"/>
    </row>
    <row r="533" spans="2:17" s="96" customFormat="1">
      <c r="B533" s="76"/>
      <c r="C533" s="104"/>
      <c r="D533" s="104"/>
      <c r="E533" s="121"/>
      <c r="F533" s="121"/>
      <c r="G533" s="110"/>
      <c r="H533" s="110"/>
      <c r="I533" s="166"/>
      <c r="J533" s="166"/>
      <c r="K533" s="102"/>
      <c r="L533" s="102"/>
      <c r="M533" s="102"/>
      <c r="N533" s="102"/>
      <c r="O533" s="72"/>
      <c r="P533" s="78"/>
      <c r="Q533" s="78"/>
    </row>
    <row r="534" spans="2:17" s="96" customFormat="1">
      <c r="B534" s="76"/>
      <c r="C534" s="104"/>
      <c r="D534" s="104"/>
      <c r="E534" s="121"/>
      <c r="F534" s="121"/>
      <c r="G534" s="110"/>
      <c r="H534" s="110"/>
      <c r="I534" s="166"/>
      <c r="J534" s="166"/>
      <c r="K534" s="102"/>
      <c r="L534" s="102"/>
      <c r="M534" s="102"/>
      <c r="N534" s="102"/>
      <c r="O534" s="72"/>
      <c r="P534" s="78"/>
      <c r="Q534" s="78"/>
    </row>
    <row r="535" spans="2:17" s="96" customFormat="1">
      <c r="B535" s="76"/>
      <c r="C535" s="104"/>
      <c r="D535" s="104"/>
      <c r="E535" s="121"/>
      <c r="F535" s="121"/>
      <c r="G535" s="110"/>
      <c r="H535" s="110"/>
      <c r="I535" s="166"/>
      <c r="J535" s="166"/>
      <c r="K535" s="102"/>
      <c r="L535" s="102"/>
      <c r="M535" s="102"/>
      <c r="N535" s="102"/>
      <c r="O535" s="72"/>
      <c r="P535" s="78"/>
      <c r="Q535" s="78"/>
    </row>
    <row r="536" spans="2:17" s="96" customFormat="1">
      <c r="B536" s="76"/>
      <c r="C536" s="104"/>
      <c r="D536" s="104"/>
      <c r="E536" s="121"/>
      <c r="F536" s="121"/>
      <c r="G536" s="110"/>
      <c r="H536" s="110"/>
      <c r="I536" s="166"/>
      <c r="J536" s="166"/>
      <c r="K536" s="102"/>
      <c r="L536" s="102"/>
      <c r="M536" s="102"/>
      <c r="N536" s="102"/>
      <c r="O536" s="72"/>
      <c r="P536" s="78"/>
      <c r="Q536" s="78"/>
    </row>
    <row r="537" spans="2:17" s="96" customFormat="1">
      <c r="B537" s="76"/>
      <c r="C537" s="104"/>
      <c r="D537" s="104"/>
      <c r="E537" s="121"/>
      <c r="F537" s="121"/>
      <c r="G537" s="110"/>
      <c r="H537" s="110"/>
      <c r="I537" s="166"/>
      <c r="J537" s="166"/>
      <c r="K537" s="102"/>
      <c r="L537" s="102"/>
      <c r="M537" s="102"/>
      <c r="N537" s="102"/>
      <c r="O537" s="72"/>
      <c r="P537" s="78"/>
      <c r="Q537" s="78"/>
    </row>
    <row r="538" spans="2:17" s="96" customFormat="1">
      <c r="B538" s="76"/>
      <c r="C538" s="104"/>
      <c r="D538" s="104"/>
      <c r="E538" s="121"/>
      <c r="F538" s="121"/>
      <c r="G538" s="110"/>
      <c r="H538" s="110"/>
      <c r="I538" s="166"/>
      <c r="J538" s="166"/>
      <c r="K538" s="102"/>
      <c r="L538" s="102"/>
      <c r="M538" s="102"/>
      <c r="N538" s="102"/>
      <c r="O538" s="72"/>
      <c r="P538" s="78"/>
      <c r="Q538" s="78"/>
    </row>
    <row r="539" spans="2:17" s="96" customFormat="1">
      <c r="B539" s="76"/>
      <c r="C539" s="104"/>
      <c r="D539" s="104"/>
      <c r="E539" s="121"/>
      <c r="F539" s="121"/>
      <c r="G539" s="110"/>
      <c r="H539" s="110"/>
      <c r="I539" s="166"/>
      <c r="J539" s="166"/>
      <c r="K539" s="102"/>
      <c r="L539" s="102"/>
      <c r="M539" s="102"/>
      <c r="N539" s="102"/>
      <c r="O539" s="72"/>
      <c r="P539" s="78"/>
      <c r="Q539" s="78"/>
    </row>
    <row r="540" spans="2:17" s="96" customFormat="1">
      <c r="B540" s="76"/>
      <c r="C540" s="104"/>
      <c r="D540" s="104"/>
      <c r="E540" s="121"/>
      <c r="F540" s="121"/>
      <c r="G540" s="110"/>
      <c r="H540" s="110"/>
      <c r="I540" s="166"/>
      <c r="J540" s="166"/>
      <c r="K540" s="102"/>
      <c r="L540" s="102"/>
      <c r="M540" s="102"/>
      <c r="N540" s="102"/>
      <c r="O540" s="72"/>
      <c r="P540" s="78"/>
      <c r="Q540" s="78"/>
    </row>
    <row r="541" spans="2:17" s="96" customFormat="1">
      <c r="B541" s="76"/>
      <c r="C541" s="104"/>
      <c r="D541" s="104"/>
      <c r="E541" s="121"/>
      <c r="F541" s="121"/>
      <c r="G541" s="110"/>
      <c r="H541" s="110"/>
      <c r="I541" s="166"/>
      <c r="J541" s="166"/>
      <c r="K541" s="102"/>
      <c r="L541" s="102"/>
      <c r="M541" s="102"/>
      <c r="N541" s="102"/>
      <c r="O541" s="72"/>
      <c r="P541" s="78"/>
      <c r="Q541" s="78"/>
    </row>
    <row r="542" spans="2:17" s="96" customFormat="1">
      <c r="B542" s="76"/>
      <c r="C542" s="104"/>
      <c r="D542" s="104"/>
      <c r="E542" s="121"/>
      <c r="F542" s="121"/>
      <c r="G542" s="110"/>
      <c r="H542" s="110"/>
      <c r="I542" s="166"/>
      <c r="J542" s="166"/>
      <c r="K542" s="102"/>
      <c r="L542" s="102"/>
      <c r="M542" s="102"/>
      <c r="N542" s="102"/>
      <c r="O542" s="72"/>
      <c r="P542" s="78"/>
      <c r="Q542" s="78"/>
    </row>
    <row r="543" spans="2:17" s="96" customFormat="1">
      <c r="B543" s="76"/>
      <c r="C543" s="104"/>
      <c r="D543" s="104"/>
      <c r="E543" s="121"/>
      <c r="F543" s="121"/>
      <c r="G543" s="110"/>
      <c r="H543" s="110"/>
      <c r="I543" s="166"/>
      <c r="J543" s="166"/>
      <c r="K543" s="102"/>
      <c r="L543" s="102"/>
      <c r="M543" s="102"/>
      <c r="N543" s="102"/>
      <c r="O543" s="72"/>
      <c r="P543" s="78"/>
      <c r="Q543" s="78"/>
    </row>
    <row r="544" spans="2:17" s="96" customFormat="1">
      <c r="B544" s="76"/>
      <c r="C544" s="104"/>
      <c r="D544" s="104"/>
      <c r="E544" s="121"/>
      <c r="F544" s="121"/>
      <c r="G544" s="110"/>
      <c r="H544" s="110"/>
      <c r="I544" s="166"/>
      <c r="J544" s="166"/>
      <c r="K544" s="102"/>
      <c r="L544" s="102"/>
      <c r="M544" s="102"/>
      <c r="N544" s="102"/>
      <c r="O544" s="72"/>
      <c r="P544" s="78"/>
      <c r="Q544" s="78"/>
    </row>
    <row r="545" spans="2:17" s="96" customFormat="1">
      <c r="B545" s="76"/>
      <c r="C545" s="104"/>
      <c r="D545" s="104"/>
      <c r="E545" s="121"/>
      <c r="F545" s="121"/>
      <c r="G545" s="110"/>
      <c r="H545" s="110"/>
      <c r="I545" s="166"/>
      <c r="J545" s="166"/>
      <c r="K545" s="102"/>
      <c r="L545" s="102"/>
      <c r="M545" s="102"/>
      <c r="N545" s="102"/>
      <c r="O545" s="72"/>
      <c r="P545" s="78"/>
      <c r="Q545" s="78"/>
    </row>
    <row r="546" spans="2:17" s="96" customFormat="1">
      <c r="B546" s="76"/>
      <c r="C546" s="104"/>
      <c r="D546" s="104"/>
      <c r="E546" s="121"/>
      <c r="F546" s="121"/>
      <c r="G546" s="110"/>
      <c r="H546" s="110"/>
      <c r="I546" s="166"/>
      <c r="J546" s="166"/>
      <c r="K546" s="102"/>
      <c r="L546" s="102"/>
      <c r="M546" s="102"/>
      <c r="N546" s="102"/>
      <c r="O546" s="72"/>
      <c r="P546" s="78"/>
      <c r="Q546" s="78"/>
    </row>
    <row r="547" spans="2:17" s="96" customFormat="1">
      <c r="B547" s="76"/>
      <c r="C547" s="104"/>
      <c r="D547" s="104"/>
      <c r="E547" s="121"/>
      <c r="F547" s="121"/>
      <c r="G547" s="110"/>
      <c r="H547" s="110"/>
      <c r="I547" s="166"/>
      <c r="J547" s="166"/>
      <c r="K547" s="102"/>
      <c r="L547" s="102"/>
      <c r="M547" s="102"/>
      <c r="N547" s="102"/>
      <c r="O547" s="72"/>
      <c r="P547" s="78"/>
      <c r="Q547" s="78"/>
    </row>
    <row r="548" spans="2:17" s="96" customFormat="1">
      <c r="B548" s="76"/>
      <c r="C548" s="104"/>
      <c r="D548" s="104"/>
      <c r="E548" s="121"/>
      <c r="F548" s="121"/>
      <c r="G548" s="110"/>
      <c r="H548" s="110"/>
      <c r="I548" s="166"/>
      <c r="J548" s="166"/>
      <c r="K548" s="102"/>
      <c r="L548" s="102"/>
      <c r="M548" s="102"/>
      <c r="N548" s="102"/>
      <c r="O548" s="72"/>
      <c r="P548" s="78"/>
      <c r="Q548" s="78"/>
    </row>
    <row r="549" spans="2:17" s="96" customFormat="1">
      <c r="B549" s="76"/>
      <c r="C549" s="104"/>
      <c r="D549" s="104"/>
      <c r="E549" s="121"/>
      <c r="F549" s="121"/>
      <c r="G549" s="110"/>
      <c r="H549" s="110"/>
      <c r="I549" s="166"/>
      <c r="J549" s="166"/>
      <c r="K549" s="102"/>
      <c r="L549" s="102"/>
      <c r="M549" s="102"/>
      <c r="N549" s="102"/>
      <c r="O549" s="72"/>
      <c r="P549" s="78"/>
      <c r="Q549" s="78"/>
    </row>
    <row r="550" spans="2:17" s="96" customFormat="1">
      <c r="B550" s="76"/>
      <c r="C550" s="104"/>
      <c r="D550" s="104"/>
      <c r="E550" s="121"/>
      <c r="F550" s="121"/>
      <c r="G550" s="110"/>
      <c r="H550" s="110"/>
      <c r="I550" s="166"/>
      <c r="J550" s="166"/>
      <c r="K550" s="102"/>
      <c r="L550" s="102"/>
      <c r="M550" s="102"/>
      <c r="N550" s="102"/>
      <c r="O550" s="72"/>
      <c r="P550" s="78"/>
      <c r="Q550" s="78"/>
    </row>
    <row r="551" spans="2:17" s="96" customFormat="1">
      <c r="B551" s="76"/>
      <c r="C551" s="104"/>
      <c r="D551" s="104"/>
      <c r="E551" s="121"/>
      <c r="F551" s="121"/>
      <c r="G551" s="110"/>
      <c r="H551" s="110"/>
      <c r="I551" s="166"/>
      <c r="J551" s="166"/>
      <c r="K551" s="102"/>
      <c r="L551" s="102"/>
      <c r="M551" s="102"/>
      <c r="N551" s="102"/>
      <c r="O551" s="72"/>
      <c r="P551" s="78"/>
      <c r="Q551" s="78"/>
    </row>
    <row r="552" spans="2:17" s="96" customFormat="1">
      <c r="B552" s="76"/>
      <c r="C552" s="104"/>
      <c r="D552" s="104"/>
      <c r="E552" s="121"/>
      <c r="F552" s="121"/>
      <c r="G552" s="110"/>
      <c r="H552" s="110"/>
      <c r="I552" s="166"/>
      <c r="J552" s="166"/>
      <c r="K552" s="102"/>
      <c r="L552" s="102"/>
      <c r="M552" s="102"/>
      <c r="N552" s="102"/>
      <c r="O552" s="72"/>
      <c r="P552" s="78"/>
      <c r="Q552" s="78"/>
    </row>
    <row r="553" spans="2:17" s="96" customFormat="1">
      <c r="B553" s="76"/>
      <c r="C553" s="104"/>
      <c r="D553" s="104"/>
      <c r="E553" s="121"/>
      <c r="F553" s="121"/>
      <c r="G553" s="110"/>
      <c r="H553" s="110"/>
      <c r="I553" s="166"/>
      <c r="J553" s="166"/>
      <c r="K553" s="102"/>
      <c r="L553" s="102"/>
      <c r="M553" s="102"/>
      <c r="N553" s="102"/>
      <c r="O553" s="72"/>
      <c r="P553" s="78"/>
      <c r="Q553" s="78"/>
    </row>
    <row r="554" spans="2:17" s="96" customFormat="1">
      <c r="B554" s="76"/>
      <c r="C554" s="104"/>
      <c r="D554" s="104"/>
      <c r="E554" s="121"/>
      <c r="F554" s="121"/>
      <c r="G554" s="110"/>
      <c r="H554" s="110"/>
      <c r="I554" s="166"/>
      <c r="J554" s="166"/>
      <c r="K554" s="102"/>
      <c r="L554" s="102"/>
      <c r="M554" s="102"/>
      <c r="N554" s="102"/>
      <c r="O554" s="72"/>
      <c r="P554" s="78"/>
      <c r="Q554" s="78"/>
    </row>
    <row r="555" spans="2:17" s="96" customFormat="1">
      <c r="B555" s="76"/>
      <c r="C555" s="104"/>
      <c r="D555" s="104"/>
      <c r="E555" s="121"/>
      <c r="F555" s="121"/>
      <c r="G555" s="110"/>
      <c r="H555" s="110"/>
      <c r="I555" s="166"/>
      <c r="J555" s="166"/>
      <c r="K555" s="102"/>
      <c r="L555" s="102"/>
      <c r="M555" s="102"/>
      <c r="N555" s="102"/>
      <c r="O555" s="72"/>
      <c r="P555" s="78"/>
      <c r="Q555" s="78"/>
    </row>
    <row r="556" spans="2:17" s="96" customFormat="1">
      <c r="B556" s="76"/>
      <c r="C556" s="104"/>
      <c r="D556" s="104"/>
      <c r="E556" s="121"/>
      <c r="F556" s="121"/>
      <c r="G556" s="110"/>
      <c r="H556" s="110"/>
      <c r="I556" s="166"/>
      <c r="J556" s="166"/>
      <c r="K556" s="102"/>
      <c r="L556" s="102"/>
      <c r="M556" s="102"/>
      <c r="N556" s="102"/>
      <c r="O556" s="72"/>
      <c r="P556" s="78"/>
      <c r="Q556" s="78"/>
    </row>
    <row r="557" spans="2:17" s="96" customFormat="1">
      <c r="B557" s="76"/>
      <c r="C557" s="104"/>
      <c r="D557" s="104"/>
      <c r="E557" s="121"/>
      <c r="F557" s="121"/>
      <c r="G557" s="110"/>
      <c r="H557" s="110"/>
      <c r="I557" s="166"/>
      <c r="J557" s="166"/>
      <c r="K557" s="102"/>
      <c r="L557" s="102"/>
      <c r="M557" s="102"/>
      <c r="N557" s="102"/>
      <c r="O557" s="72"/>
      <c r="P557" s="78"/>
      <c r="Q557" s="78"/>
    </row>
    <row r="558" spans="2:17" s="96" customFormat="1">
      <c r="B558" s="76"/>
      <c r="C558" s="104"/>
      <c r="D558" s="104"/>
      <c r="E558" s="121"/>
      <c r="F558" s="121"/>
      <c r="G558" s="110"/>
      <c r="H558" s="110"/>
      <c r="I558" s="166"/>
      <c r="J558" s="166"/>
      <c r="K558" s="102"/>
      <c r="L558" s="102"/>
      <c r="M558" s="102"/>
      <c r="N558" s="102"/>
      <c r="O558" s="72"/>
      <c r="P558" s="78"/>
      <c r="Q558" s="78"/>
    </row>
    <row r="559" spans="2:17" s="96" customFormat="1">
      <c r="B559" s="76"/>
      <c r="C559" s="104"/>
      <c r="D559" s="104"/>
      <c r="E559" s="121"/>
      <c r="F559" s="121"/>
      <c r="G559" s="110"/>
      <c r="H559" s="110"/>
      <c r="I559" s="166"/>
      <c r="J559" s="166"/>
      <c r="K559" s="102"/>
      <c r="L559" s="102"/>
      <c r="M559" s="102"/>
      <c r="N559" s="102"/>
      <c r="O559" s="72"/>
      <c r="P559" s="78"/>
      <c r="Q559" s="78"/>
    </row>
    <row r="560" spans="2:17" s="96" customFormat="1">
      <c r="B560" s="76"/>
      <c r="C560" s="104"/>
      <c r="D560" s="104"/>
      <c r="E560" s="121"/>
      <c r="F560" s="121"/>
      <c r="G560" s="110"/>
      <c r="H560" s="110"/>
      <c r="I560" s="166"/>
      <c r="J560" s="166"/>
      <c r="K560" s="102"/>
      <c r="L560" s="102"/>
      <c r="M560" s="102"/>
      <c r="N560" s="102"/>
      <c r="O560" s="72"/>
      <c r="P560" s="78"/>
      <c r="Q560" s="78"/>
    </row>
    <row r="561" spans="2:17" s="96" customFormat="1">
      <c r="B561" s="76"/>
      <c r="C561" s="104"/>
      <c r="D561" s="104"/>
      <c r="E561" s="121"/>
      <c r="F561" s="121"/>
      <c r="G561" s="110"/>
      <c r="H561" s="110"/>
      <c r="I561" s="166"/>
      <c r="J561" s="166"/>
      <c r="K561" s="102"/>
      <c r="L561" s="102"/>
      <c r="M561" s="102"/>
      <c r="N561" s="102"/>
      <c r="O561" s="72"/>
      <c r="P561" s="78"/>
      <c r="Q561" s="78"/>
    </row>
    <row r="562" spans="2:17" s="96" customFormat="1">
      <c r="B562" s="76"/>
      <c r="C562" s="104"/>
      <c r="D562" s="104"/>
      <c r="E562" s="121"/>
      <c r="F562" s="121"/>
      <c r="G562" s="110"/>
      <c r="H562" s="110"/>
      <c r="I562" s="166"/>
      <c r="J562" s="166"/>
      <c r="K562" s="102"/>
      <c r="L562" s="102"/>
      <c r="M562" s="102"/>
      <c r="N562" s="102"/>
      <c r="O562" s="72"/>
      <c r="P562" s="78"/>
      <c r="Q562" s="78"/>
    </row>
    <row r="563" spans="2:17" s="96" customFormat="1">
      <c r="B563" s="76"/>
      <c r="C563" s="104"/>
      <c r="D563" s="104"/>
      <c r="E563" s="121"/>
      <c r="F563" s="121"/>
      <c r="G563" s="110"/>
      <c r="H563" s="110"/>
      <c r="I563" s="166"/>
      <c r="J563" s="166"/>
      <c r="K563" s="102"/>
      <c r="L563" s="102"/>
      <c r="M563" s="102"/>
      <c r="N563" s="102"/>
      <c r="O563" s="72"/>
      <c r="P563" s="78"/>
      <c r="Q563" s="78"/>
    </row>
    <row r="564" spans="2:17" s="96" customFormat="1">
      <c r="B564" s="76"/>
      <c r="C564" s="104"/>
      <c r="D564" s="104"/>
      <c r="E564" s="121"/>
      <c r="F564" s="121"/>
      <c r="G564" s="110"/>
      <c r="H564" s="110"/>
      <c r="I564" s="166"/>
      <c r="J564" s="166"/>
      <c r="K564" s="102"/>
      <c r="L564" s="102"/>
      <c r="M564" s="102"/>
      <c r="N564" s="102"/>
      <c r="O564" s="72"/>
      <c r="P564" s="78"/>
      <c r="Q564" s="78"/>
    </row>
    <row r="565" spans="2:17" s="96" customFormat="1">
      <c r="B565" s="76"/>
      <c r="C565" s="104"/>
      <c r="D565" s="104"/>
      <c r="E565" s="121"/>
      <c r="F565" s="121"/>
      <c r="G565" s="110"/>
      <c r="H565" s="110"/>
      <c r="I565" s="166"/>
      <c r="J565" s="166"/>
      <c r="K565" s="102"/>
      <c r="L565" s="102"/>
      <c r="M565" s="102"/>
      <c r="N565" s="102"/>
      <c r="O565" s="72"/>
      <c r="P565" s="78"/>
      <c r="Q565" s="78"/>
    </row>
    <row r="566" spans="2:17" s="96" customFormat="1">
      <c r="B566" s="76"/>
      <c r="C566" s="104"/>
      <c r="D566" s="104"/>
      <c r="E566" s="121"/>
      <c r="F566" s="121"/>
      <c r="G566" s="110"/>
      <c r="H566" s="110"/>
      <c r="I566" s="166"/>
      <c r="J566" s="166"/>
      <c r="K566" s="102"/>
      <c r="L566" s="102"/>
      <c r="M566" s="102"/>
      <c r="N566" s="102"/>
      <c r="O566" s="72"/>
      <c r="P566" s="78"/>
      <c r="Q566" s="78"/>
    </row>
    <row r="567" spans="2:17" s="96" customFormat="1">
      <c r="B567" s="76"/>
      <c r="C567" s="104"/>
      <c r="D567" s="104"/>
      <c r="E567" s="121"/>
      <c r="F567" s="121"/>
      <c r="G567" s="110"/>
      <c r="H567" s="110"/>
      <c r="I567" s="166"/>
      <c r="J567" s="166"/>
      <c r="K567" s="102"/>
      <c r="L567" s="102"/>
      <c r="M567" s="102"/>
      <c r="N567" s="102"/>
      <c r="O567" s="72"/>
      <c r="P567" s="78"/>
      <c r="Q567" s="78"/>
    </row>
    <row r="568" spans="2:17" s="96" customFormat="1">
      <c r="B568" s="76"/>
      <c r="C568" s="104"/>
      <c r="D568" s="104"/>
      <c r="E568" s="121"/>
      <c r="F568" s="121"/>
      <c r="G568" s="110"/>
      <c r="H568" s="110"/>
      <c r="I568" s="166"/>
      <c r="J568" s="166"/>
      <c r="K568" s="102"/>
      <c r="L568" s="102"/>
      <c r="M568" s="102"/>
      <c r="N568" s="102"/>
      <c r="O568" s="72"/>
      <c r="P568" s="78"/>
      <c r="Q568" s="78"/>
    </row>
    <row r="569" spans="2:17" s="96" customFormat="1">
      <c r="B569" s="76"/>
      <c r="C569" s="104"/>
      <c r="D569" s="104"/>
      <c r="E569" s="121"/>
      <c r="F569" s="121"/>
      <c r="G569" s="110"/>
      <c r="H569" s="110"/>
      <c r="I569" s="166"/>
      <c r="J569" s="166"/>
      <c r="K569" s="102"/>
      <c r="L569" s="102"/>
      <c r="M569" s="102"/>
      <c r="N569" s="102"/>
      <c r="O569" s="72"/>
      <c r="P569" s="78"/>
      <c r="Q569" s="78"/>
    </row>
    <row r="570" spans="2:17" s="96" customFormat="1">
      <c r="B570" s="76"/>
      <c r="C570" s="104"/>
      <c r="D570" s="104"/>
      <c r="E570" s="121"/>
      <c r="F570" s="121"/>
      <c r="G570" s="110"/>
      <c r="H570" s="110"/>
      <c r="I570" s="166"/>
      <c r="J570" s="166"/>
      <c r="K570" s="102"/>
      <c r="L570" s="102"/>
      <c r="M570" s="102"/>
      <c r="N570" s="102"/>
      <c r="O570" s="72"/>
      <c r="P570" s="78"/>
      <c r="Q570" s="78"/>
    </row>
    <row r="571" spans="2:17" s="96" customFormat="1">
      <c r="B571" s="76"/>
      <c r="C571" s="104"/>
      <c r="D571" s="104"/>
      <c r="E571" s="121"/>
      <c r="F571" s="121"/>
      <c r="G571" s="110"/>
      <c r="H571" s="110"/>
      <c r="I571" s="166"/>
      <c r="J571" s="166"/>
      <c r="K571" s="102"/>
      <c r="L571" s="102"/>
      <c r="M571" s="102"/>
      <c r="N571" s="102"/>
      <c r="O571" s="72"/>
      <c r="P571" s="78"/>
      <c r="Q571" s="78"/>
    </row>
    <row r="572" spans="2:17" s="96" customFormat="1">
      <c r="B572" s="76"/>
      <c r="C572" s="104"/>
      <c r="D572" s="104"/>
      <c r="E572" s="121"/>
      <c r="F572" s="121"/>
      <c r="G572" s="110"/>
      <c r="H572" s="110"/>
      <c r="I572" s="166"/>
      <c r="J572" s="166"/>
      <c r="K572" s="102"/>
      <c r="L572" s="102"/>
      <c r="M572" s="102"/>
      <c r="N572" s="102"/>
      <c r="O572" s="72"/>
      <c r="P572" s="78"/>
      <c r="Q572" s="78"/>
    </row>
    <row r="573" spans="2:17" s="96" customFormat="1">
      <c r="B573" s="76"/>
      <c r="C573" s="104"/>
      <c r="D573" s="104"/>
      <c r="E573" s="121"/>
      <c r="F573" s="121"/>
      <c r="G573" s="110"/>
      <c r="H573" s="110"/>
      <c r="I573" s="166"/>
      <c r="J573" s="166"/>
      <c r="K573" s="102"/>
      <c r="L573" s="102"/>
      <c r="M573" s="102"/>
      <c r="N573" s="102"/>
      <c r="O573" s="72"/>
      <c r="P573" s="78"/>
      <c r="Q573" s="78"/>
    </row>
    <row r="574" spans="2:17" s="96" customFormat="1">
      <c r="B574" s="76"/>
      <c r="C574" s="104"/>
      <c r="D574" s="104"/>
      <c r="E574" s="121"/>
      <c r="F574" s="121"/>
      <c r="G574" s="110"/>
      <c r="H574" s="110"/>
      <c r="I574" s="166"/>
      <c r="J574" s="166"/>
      <c r="K574" s="102"/>
      <c r="L574" s="102"/>
      <c r="M574" s="102"/>
      <c r="N574" s="102"/>
      <c r="O574" s="72"/>
      <c r="P574" s="78"/>
      <c r="Q574" s="78"/>
    </row>
    <row r="575" spans="2:17" s="96" customFormat="1">
      <c r="B575" s="76"/>
      <c r="C575" s="104"/>
      <c r="D575" s="104"/>
      <c r="E575" s="121"/>
      <c r="F575" s="121"/>
      <c r="G575" s="110"/>
      <c r="H575" s="110"/>
      <c r="I575" s="166"/>
      <c r="J575" s="166"/>
      <c r="K575" s="102"/>
      <c r="L575" s="102"/>
      <c r="M575" s="102"/>
      <c r="N575" s="102"/>
      <c r="O575" s="72"/>
      <c r="P575" s="78"/>
      <c r="Q575" s="78"/>
    </row>
    <row r="576" spans="2:17" s="96" customFormat="1">
      <c r="B576" s="76"/>
      <c r="C576" s="104"/>
      <c r="D576" s="104"/>
      <c r="E576" s="121"/>
      <c r="F576" s="121"/>
      <c r="G576" s="110"/>
      <c r="H576" s="110"/>
      <c r="I576" s="166"/>
      <c r="J576" s="166"/>
      <c r="K576" s="102"/>
      <c r="L576" s="102"/>
      <c r="M576" s="102"/>
      <c r="N576" s="102"/>
      <c r="O576" s="72"/>
      <c r="P576" s="78"/>
      <c r="Q576" s="78"/>
    </row>
    <row r="577" spans="2:17" s="96" customFormat="1">
      <c r="B577" s="76"/>
      <c r="C577" s="104"/>
      <c r="D577" s="104"/>
      <c r="E577" s="121"/>
      <c r="F577" s="121"/>
      <c r="G577" s="110"/>
      <c r="H577" s="110"/>
      <c r="I577" s="166"/>
      <c r="J577" s="166"/>
      <c r="K577" s="102"/>
      <c r="L577" s="102"/>
      <c r="M577" s="102"/>
      <c r="N577" s="102"/>
      <c r="O577" s="72"/>
      <c r="P577" s="78"/>
      <c r="Q577" s="78"/>
    </row>
    <row r="578" spans="2:17" s="96" customFormat="1">
      <c r="B578" s="76"/>
      <c r="C578" s="104"/>
      <c r="D578" s="104"/>
      <c r="E578" s="121"/>
      <c r="F578" s="121"/>
      <c r="G578" s="110"/>
      <c r="H578" s="110"/>
      <c r="I578" s="166"/>
      <c r="J578" s="166"/>
      <c r="K578" s="102"/>
      <c r="L578" s="102"/>
      <c r="M578" s="102"/>
      <c r="N578" s="102"/>
      <c r="O578" s="72"/>
      <c r="P578" s="78"/>
      <c r="Q578" s="78"/>
    </row>
    <row r="579" spans="2:17" s="96" customFormat="1">
      <c r="B579" s="76"/>
      <c r="C579" s="104"/>
      <c r="D579" s="104"/>
      <c r="E579" s="121"/>
      <c r="F579" s="121"/>
      <c r="G579" s="110"/>
      <c r="H579" s="110"/>
      <c r="I579" s="166"/>
      <c r="J579" s="166"/>
      <c r="K579" s="102"/>
      <c r="L579" s="102"/>
      <c r="M579" s="102"/>
      <c r="N579" s="102"/>
      <c r="O579" s="72"/>
      <c r="P579" s="78"/>
      <c r="Q579" s="78"/>
    </row>
    <row r="580" spans="2:17" s="96" customFormat="1">
      <c r="B580" s="76"/>
      <c r="C580" s="104"/>
      <c r="D580" s="104"/>
      <c r="E580" s="121"/>
      <c r="F580" s="121"/>
      <c r="G580" s="110"/>
      <c r="H580" s="110"/>
      <c r="I580" s="166"/>
      <c r="J580" s="166"/>
      <c r="K580" s="102"/>
      <c r="L580" s="102"/>
      <c r="M580" s="102"/>
      <c r="N580" s="102"/>
      <c r="O580" s="72"/>
      <c r="P580" s="78"/>
      <c r="Q580" s="78"/>
    </row>
    <row r="581" spans="2:17" s="96" customFormat="1">
      <c r="B581" s="76"/>
      <c r="C581" s="104"/>
      <c r="D581" s="104"/>
      <c r="E581" s="121"/>
      <c r="F581" s="121"/>
      <c r="G581" s="110"/>
      <c r="H581" s="110"/>
      <c r="I581" s="166"/>
      <c r="J581" s="166"/>
      <c r="K581" s="102"/>
      <c r="L581" s="102"/>
      <c r="M581" s="102"/>
      <c r="N581" s="102"/>
      <c r="O581" s="72"/>
      <c r="P581" s="78"/>
      <c r="Q581" s="78"/>
    </row>
    <row r="582" spans="2:17" s="96" customFormat="1">
      <c r="B582" s="76"/>
      <c r="C582" s="104"/>
      <c r="D582" s="104"/>
      <c r="E582" s="121"/>
      <c r="F582" s="121"/>
      <c r="G582" s="110"/>
      <c r="H582" s="110"/>
      <c r="I582" s="166"/>
      <c r="J582" s="166"/>
      <c r="K582" s="102"/>
      <c r="L582" s="102"/>
      <c r="M582" s="102"/>
      <c r="N582" s="102"/>
      <c r="O582" s="72"/>
      <c r="P582" s="78"/>
      <c r="Q582" s="78"/>
    </row>
    <row r="583" spans="2:17" s="96" customFormat="1">
      <c r="B583" s="76"/>
      <c r="C583" s="104"/>
      <c r="D583" s="104"/>
      <c r="E583" s="121"/>
      <c r="F583" s="121"/>
      <c r="G583" s="110"/>
      <c r="H583" s="110"/>
      <c r="I583" s="166"/>
      <c r="J583" s="166"/>
      <c r="K583" s="102"/>
      <c r="L583" s="102"/>
      <c r="M583" s="102"/>
      <c r="N583" s="102"/>
      <c r="O583" s="72"/>
      <c r="P583" s="78"/>
      <c r="Q583" s="78"/>
    </row>
    <row r="584" spans="2:17" s="96" customFormat="1">
      <c r="B584" s="76"/>
      <c r="C584" s="104"/>
      <c r="D584" s="104"/>
      <c r="E584" s="121"/>
      <c r="F584" s="121"/>
      <c r="G584" s="110"/>
      <c r="H584" s="110"/>
      <c r="I584" s="166"/>
      <c r="J584" s="166"/>
      <c r="K584" s="102"/>
      <c r="L584" s="102"/>
      <c r="M584" s="102"/>
      <c r="N584" s="102"/>
      <c r="O584" s="72"/>
      <c r="P584" s="78"/>
      <c r="Q584" s="78"/>
    </row>
    <row r="585" spans="2:17" s="96" customFormat="1">
      <c r="B585" s="76"/>
      <c r="C585" s="104"/>
      <c r="D585" s="104"/>
      <c r="E585" s="121"/>
      <c r="F585" s="121"/>
      <c r="G585" s="110"/>
      <c r="H585" s="110"/>
      <c r="I585" s="166"/>
      <c r="J585" s="166"/>
      <c r="K585" s="102"/>
      <c r="L585" s="102"/>
      <c r="M585" s="102"/>
      <c r="N585" s="102"/>
      <c r="O585" s="72"/>
      <c r="P585" s="78"/>
      <c r="Q585" s="78"/>
    </row>
    <row r="586" spans="2:17" s="96" customFormat="1">
      <c r="B586" s="76"/>
      <c r="C586" s="104"/>
      <c r="D586" s="104"/>
      <c r="E586" s="121"/>
      <c r="F586" s="121"/>
      <c r="G586" s="110"/>
      <c r="H586" s="110"/>
      <c r="I586" s="166"/>
      <c r="J586" s="166"/>
      <c r="K586" s="102"/>
      <c r="L586" s="102"/>
      <c r="M586" s="102"/>
      <c r="N586" s="102"/>
      <c r="O586" s="72"/>
      <c r="P586" s="78"/>
      <c r="Q586" s="78"/>
    </row>
    <row r="587" spans="2:17" s="96" customFormat="1">
      <c r="B587" s="76"/>
      <c r="C587" s="104"/>
      <c r="D587" s="104"/>
      <c r="E587" s="121"/>
      <c r="F587" s="121"/>
      <c r="G587" s="110"/>
      <c r="H587" s="110"/>
      <c r="I587" s="166"/>
      <c r="J587" s="166"/>
      <c r="K587" s="102"/>
      <c r="L587" s="102"/>
      <c r="M587" s="102"/>
      <c r="N587" s="102"/>
      <c r="O587" s="72"/>
      <c r="P587" s="78"/>
      <c r="Q587" s="78"/>
    </row>
    <row r="588" spans="2:17" s="96" customFormat="1">
      <c r="B588" s="76"/>
      <c r="C588" s="104"/>
      <c r="D588" s="104"/>
      <c r="E588" s="121"/>
      <c r="F588" s="121"/>
      <c r="G588" s="110"/>
      <c r="H588" s="110"/>
      <c r="I588" s="166"/>
      <c r="J588" s="166"/>
      <c r="K588" s="102"/>
      <c r="L588" s="102"/>
      <c r="M588" s="102"/>
      <c r="N588" s="102"/>
      <c r="O588" s="72"/>
      <c r="P588" s="78"/>
      <c r="Q588" s="78"/>
    </row>
    <row r="589" spans="2:17" s="96" customFormat="1">
      <c r="B589" s="76"/>
      <c r="C589" s="104"/>
      <c r="D589" s="104"/>
      <c r="E589" s="121"/>
      <c r="F589" s="121"/>
      <c r="G589" s="110"/>
      <c r="H589" s="110"/>
      <c r="I589" s="166"/>
      <c r="J589" s="166"/>
      <c r="K589" s="102"/>
      <c r="L589" s="102"/>
      <c r="M589" s="102"/>
      <c r="N589" s="102"/>
      <c r="O589" s="72"/>
      <c r="P589" s="78"/>
      <c r="Q589" s="78"/>
    </row>
    <row r="590" spans="2:17" s="96" customFormat="1">
      <c r="B590" s="76"/>
      <c r="C590" s="104"/>
      <c r="D590" s="104"/>
      <c r="E590" s="121"/>
      <c r="F590" s="121"/>
      <c r="G590" s="110"/>
      <c r="H590" s="110"/>
      <c r="I590" s="166"/>
      <c r="J590" s="166"/>
      <c r="K590" s="102"/>
      <c r="L590" s="102"/>
      <c r="M590" s="102"/>
      <c r="N590" s="102"/>
      <c r="O590" s="72"/>
      <c r="P590" s="78"/>
      <c r="Q590" s="78"/>
    </row>
    <row r="591" spans="2:17" s="96" customFormat="1">
      <c r="B591" s="76"/>
      <c r="C591" s="104"/>
      <c r="D591" s="104"/>
      <c r="E591" s="121"/>
      <c r="F591" s="121"/>
      <c r="G591" s="110"/>
      <c r="H591" s="110"/>
      <c r="I591" s="166"/>
      <c r="J591" s="166"/>
      <c r="K591" s="102"/>
      <c r="L591" s="102"/>
      <c r="M591" s="102"/>
      <c r="N591" s="102"/>
      <c r="O591" s="72"/>
      <c r="P591" s="78"/>
      <c r="Q591" s="78"/>
    </row>
    <row r="592" spans="2:17" s="96" customFormat="1">
      <c r="B592" s="76"/>
      <c r="C592" s="104"/>
      <c r="D592" s="104"/>
      <c r="E592" s="121"/>
      <c r="F592" s="121"/>
      <c r="G592" s="110"/>
      <c r="H592" s="110"/>
      <c r="I592" s="166"/>
      <c r="J592" s="166"/>
      <c r="K592" s="102"/>
      <c r="L592" s="102"/>
      <c r="M592" s="102"/>
      <c r="N592" s="102"/>
      <c r="O592" s="72"/>
      <c r="P592" s="78"/>
      <c r="Q592" s="78"/>
    </row>
    <row r="593" spans="2:17" s="96" customFormat="1">
      <c r="B593" s="76"/>
      <c r="C593" s="104"/>
      <c r="D593" s="104"/>
      <c r="E593" s="121"/>
      <c r="F593" s="121"/>
      <c r="G593" s="110"/>
      <c r="H593" s="110"/>
      <c r="I593" s="166"/>
      <c r="J593" s="166"/>
      <c r="K593" s="102"/>
      <c r="L593" s="102"/>
      <c r="M593" s="102"/>
      <c r="N593" s="102"/>
      <c r="O593" s="72"/>
      <c r="P593" s="78"/>
      <c r="Q593" s="78"/>
    </row>
    <row r="594" spans="2:17" s="96" customFormat="1">
      <c r="B594" s="76"/>
      <c r="C594" s="104"/>
      <c r="D594" s="104"/>
      <c r="E594" s="121"/>
      <c r="F594" s="121"/>
      <c r="G594" s="110"/>
      <c r="H594" s="110"/>
      <c r="I594" s="166"/>
      <c r="J594" s="166"/>
      <c r="K594" s="102"/>
      <c r="L594" s="102"/>
      <c r="M594" s="102"/>
      <c r="N594" s="102"/>
      <c r="O594" s="72"/>
      <c r="P594" s="78"/>
      <c r="Q594" s="78"/>
    </row>
    <row r="595" spans="2:17" s="96" customFormat="1">
      <c r="B595" s="76"/>
      <c r="C595" s="104"/>
      <c r="D595" s="104"/>
      <c r="E595" s="121"/>
      <c r="F595" s="121"/>
      <c r="G595" s="110"/>
      <c r="H595" s="110"/>
      <c r="I595" s="166"/>
      <c r="J595" s="166"/>
      <c r="K595" s="102"/>
      <c r="L595" s="102"/>
      <c r="M595" s="102"/>
      <c r="N595" s="102"/>
      <c r="O595" s="72"/>
      <c r="P595" s="78"/>
      <c r="Q595" s="78"/>
    </row>
    <row r="596" spans="2:17" s="96" customFormat="1">
      <c r="B596" s="76"/>
      <c r="C596" s="104"/>
      <c r="D596" s="104"/>
      <c r="E596" s="121"/>
      <c r="F596" s="121"/>
      <c r="G596" s="110"/>
      <c r="H596" s="110"/>
      <c r="I596" s="166"/>
      <c r="J596" s="166"/>
      <c r="K596" s="102"/>
      <c r="L596" s="102"/>
      <c r="M596" s="102"/>
      <c r="N596" s="102"/>
      <c r="O596" s="72"/>
      <c r="P596" s="78"/>
      <c r="Q596" s="78"/>
    </row>
    <row r="597" spans="2:17" s="96" customFormat="1">
      <c r="B597" s="76"/>
      <c r="C597" s="104"/>
      <c r="D597" s="104"/>
      <c r="E597" s="121"/>
      <c r="F597" s="121"/>
      <c r="G597" s="110"/>
      <c r="H597" s="110"/>
      <c r="I597" s="166"/>
      <c r="J597" s="166"/>
      <c r="K597" s="102"/>
      <c r="L597" s="102"/>
      <c r="M597" s="102"/>
      <c r="N597" s="102"/>
      <c r="O597" s="72"/>
      <c r="P597" s="78"/>
      <c r="Q597" s="78"/>
    </row>
    <row r="598" spans="2:17" s="96" customFormat="1">
      <c r="B598" s="76"/>
      <c r="C598" s="104"/>
      <c r="D598" s="104"/>
      <c r="E598" s="121"/>
      <c r="F598" s="121"/>
      <c r="G598" s="110"/>
      <c r="H598" s="110"/>
      <c r="I598" s="166"/>
      <c r="J598" s="166"/>
      <c r="K598" s="102"/>
      <c r="L598" s="102"/>
      <c r="M598" s="102"/>
      <c r="N598" s="102"/>
      <c r="O598" s="72"/>
      <c r="P598" s="78"/>
      <c r="Q598" s="78"/>
    </row>
    <row r="599" spans="2:17" s="96" customFormat="1">
      <c r="B599" s="76"/>
      <c r="C599" s="104"/>
      <c r="D599" s="104"/>
      <c r="E599" s="121"/>
      <c r="F599" s="121"/>
      <c r="G599" s="110"/>
      <c r="H599" s="110"/>
      <c r="I599" s="166"/>
      <c r="J599" s="166"/>
      <c r="K599" s="102"/>
      <c r="L599" s="102"/>
      <c r="M599" s="102"/>
      <c r="N599" s="102"/>
      <c r="O599" s="72"/>
      <c r="P599" s="78"/>
      <c r="Q599" s="78"/>
    </row>
    <row r="600" spans="2:17" s="96" customFormat="1">
      <c r="B600" s="76"/>
      <c r="C600" s="104"/>
      <c r="D600" s="104"/>
      <c r="E600" s="121"/>
      <c r="F600" s="121"/>
      <c r="G600" s="110"/>
      <c r="H600" s="110"/>
      <c r="I600" s="166"/>
      <c r="J600" s="166"/>
      <c r="K600" s="102"/>
      <c r="L600" s="102"/>
      <c r="M600" s="102"/>
      <c r="N600" s="102"/>
      <c r="O600" s="72"/>
      <c r="P600" s="78"/>
      <c r="Q600" s="78"/>
    </row>
    <row r="601" spans="2:17" s="96" customFormat="1">
      <c r="B601" s="76"/>
      <c r="C601" s="104"/>
      <c r="D601" s="104"/>
      <c r="E601" s="121"/>
      <c r="F601" s="121"/>
      <c r="G601" s="110"/>
      <c r="H601" s="110"/>
      <c r="I601" s="166"/>
      <c r="J601" s="166"/>
      <c r="K601" s="102"/>
      <c r="L601" s="102"/>
      <c r="M601" s="102"/>
      <c r="N601" s="102"/>
      <c r="O601" s="72"/>
      <c r="P601" s="78"/>
      <c r="Q601" s="78"/>
    </row>
    <row r="602" spans="2:17" s="96" customFormat="1">
      <c r="B602" s="76"/>
      <c r="C602" s="104"/>
      <c r="D602" s="104"/>
      <c r="E602" s="121"/>
      <c r="F602" s="121"/>
      <c r="G602" s="110"/>
      <c r="H602" s="110"/>
      <c r="I602" s="166"/>
      <c r="J602" s="166"/>
      <c r="K602" s="102"/>
      <c r="L602" s="102"/>
      <c r="M602" s="102"/>
      <c r="N602" s="102"/>
      <c r="O602" s="72"/>
      <c r="P602" s="78"/>
      <c r="Q602" s="78"/>
    </row>
    <row r="603" spans="2:17" s="96" customFormat="1">
      <c r="B603" s="76"/>
      <c r="C603" s="104"/>
      <c r="D603" s="104"/>
      <c r="E603" s="121"/>
      <c r="F603" s="121"/>
      <c r="G603" s="110"/>
      <c r="H603" s="110"/>
      <c r="I603" s="166"/>
      <c r="J603" s="166"/>
      <c r="K603" s="102"/>
      <c r="L603" s="102"/>
      <c r="M603" s="102"/>
      <c r="N603" s="102"/>
      <c r="O603" s="72"/>
      <c r="P603" s="78"/>
      <c r="Q603" s="78"/>
    </row>
    <row r="604" spans="2:17" s="96" customFormat="1">
      <c r="B604" s="76"/>
      <c r="C604" s="104"/>
      <c r="D604" s="104"/>
      <c r="E604" s="121"/>
      <c r="F604" s="121"/>
      <c r="G604" s="110"/>
      <c r="H604" s="110"/>
      <c r="I604" s="166"/>
      <c r="J604" s="166"/>
      <c r="K604" s="102"/>
      <c r="L604" s="102"/>
      <c r="M604" s="102"/>
      <c r="N604" s="102"/>
      <c r="O604" s="72"/>
      <c r="P604" s="78"/>
      <c r="Q604" s="78"/>
    </row>
    <row r="605" spans="2:17" s="96" customFormat="1">
      <c r="B605" s="76"/>
      <c r="C605" s="104"/>
      <c r="D605" s="104"/>
      <c r="E605" s="121"/>
      <c r="F605" s="121"/>
      <c r="G605" s="110"/>
      <c r="H605" s="110"/>
      <c r="I605" s="166"/>
      <c r="J605" s="166"/>
      <c r="K605" s="102"/>
      <c r="L605" s="102"/>
      <c r="M605" s="102"/>
      <c r="N605" s="102"/>
      <c r="O605" s="72"/>
      <c r="P605" s="78"/>
      <c r="Q605" s="78"/>
    </row>
    <row r="606" spans="2:17" s="96" customFormat="1">
      <c r="B606" s="76"/>
      <c r="C606" s="104"/>
      <c r="D606" s="104"/>
      <c r="E606" s="121"/>
      <c r="F606" s="121"/>
      <c r="G606" s="110"/>
      <c r="H606" s="110"/>
      <c r="I606" s="166"/>
      <c r="J606" s="166"/>
      <c r="K606" s="102"/>
      <c r="L606" s="102"/>
      <c r="M606" s="102"/>
      <c r="N606" s="102"/>
      <c r="O606" s="72"/>
      <c r="P606" s="78"/>
      <c r="Q606" s="78"/>
    </row>
    <row r="607" spans="2:17" s="96" customFormat="1">
      <c r="B607" s="76"/>
      <c r="C607" s="104"/>
      <c r="D607" s="104"/>
      <c r="E607" s="121"/>
      <c r="F607" s="121"/>
      <c r="G607" s="110"/>
      <c r="H607" s="110"/>
      <c r="I607" s="166"/>
      <c r="J607" s="166"/>
      <c r="K607" s="102"/>
      <c r="L607" s="102"/>
      <c r="M607" s="102"/>
      <c r="N607" s="102"/>
      <c r="O607" s="72"/>
      <c r="P607" s="78"/>
      <c r="Q607" s="78"/>
    </row>
    <row r="608" spans="2:17" s="96" customFormat="1">
      <c r="B608" s="76"/>
      <c r="C608" s="104"/>
      <c r="D608" s="104"/>
      <c r="E608" s="121"/>
      <c r="F608" s="121"/>
      <c r="G608" s="110"/>
      <c r="H608" s="110"/>
      <c r="I608" s="166"/>
      <c r="J608" s="166"/>
      <c r="K608" s="102"/>
      <c r="L608" s="102"/>
      <c r="M608" s="102"/>
      <c r="N608" s="102"/>
      <c r="O608" s="72"/>
      <c r="P608" s="78"/>
      <c r="Q608" s="78"/>
    </row>
    <row r="609" spans="2:17" s="96" customFormat="1">
      <c r="B609" s="76"/>
      <c r="C609" s="104"/>
      <c r="D609" s="104"/>
      <c r="E609" s="121"/>
      <c r="F609" s="121"/>
      <c r="G609" s="110"/>
      <c r="H609" s="110"/>
      <c r="I609" s="166"/>
      <c r="J609" s="166"/>
      <c r="K609" s="102"/>
      <c r="L609" s="102"/>
      <c r="M609" s="102"/>
      <c r="N609" s="102"/>
      <c r="O609" s="72"/>
      <c r="P609" s="78"/>
      <c r="Q609" s="78"/>
    </row>
    <row r="610" spans="2:17" s="96" customFormat="1">
      <c r="B610" s="76"/>
      <c r="C610" s="104"/>
      <c r="D610" s="104"/>
      <c r="E610" s="121"/>
      <c r="F610" s="121"/>
      <c r="G610" s="110"/>
      <c r="H610" s="110"/>
      <c r="I610" s="166"/>
      <c r="J610" s="166"/>
      <c r="K610" s="102"/>
      <c r="L610" s="102"/>
      <c r="M610" s="102"/>
      <c r="N610" s="102"/>
      <c r="O610" s="72"/>
      <c r="P610" s="78"/>
      <c r="Q610" s="78"/>
    </row>
    <row r="611" spans="2:17" s="96" customFormat="1">
      <c r="B611" s="76"/>
      <c r="C611" s="104"/>
      <c r="D611" s="104"/>
      <c r="E611" s="121"/>
      <c r="F611" s="121"/>
      <c r="G611" s="110"/>
      <c r="H611" s="110"/>
      <c r="I611" s="166"/>
      <c r="J611" s="166"/>
      <c r="K611" s="102"/>
      <c r="L611" s="102"/>
      <c r="M611" s="102"/>
      <c r="N611" s="102"/>
      <c r="O611" s="72"/>
      <c r="P611" s="78"/>
      <c r="Q611" s="78"/>
    </row>
    <row r="612" spans="2:17" s="96" customFormat="1">
      <c r="B612" s="76"/>
      <c r="C612" s="104"/>
      <c r="D612" s="104"/>
      <c r="E612" s="121"/>
      <c r="F612" s="121"/>
      <c r="G612" s="110"/>
      <c r="H612" s="110"/>
      <c r="I612" s="166"/>
      <c r="J612" s="166"/>
      <c r="K612" s="102"/>
      <c r="L612" s="102"/>
      <c r="M612" s="102"/>
      <c r="N612" s="102"/>
      <c r="O612" s="72"/>
      <c r="P612" s="78"/>
      <c r="Q612" s="78"/>
    </row>
    <row r="613" spans="2:17" s="96" customFormat="1">
      <c r="B613" s="76"/>
      <c r="C613" s="104"/>
      <c r="D613" s="104"/>
      <c r="E613" s="121"/>
      <c r="F613" s="121"/>
      <c r="G613" s="110"/>
      <c r="H613" s="110"/>
      <c r="I613" s="166"/>
      <c r="J613" s="166"/>
      <c r="K613" s="102"/>
      <c r="L613" s="102"/>
      <c r="M613" s="102"/>
      <c r="N613" s="102"/>
      <c r="O613" s="72"/>
      <c r="P613" s="78"/>
      <c r="Q613" s="78"/>
    </row>
    <row r="614" spans="2:17" s="96" customFormat="1">
      <c r="B614" s="76"/>
      <c r="C614" s="104"/>
      <c r="D614" s="104"/>
      <c r="E614" s="121"/>
      <c r="F614" s="121"/>
      <c r="G614" s="110"/>
      <c r="H614" s="110"/>
      <c r="I614" s="166"/>
      <c r="J614" s="166"/>
      <c r="K614" s="102"/>
      <c r="L614" s="102"/>
      <c r="M614" s="102"/>
      <c r="N614" s="102"/>
      <c r="O614" s="72"/>
      <c r="P614" s="78"/>
      <c r="Q614" s="78"/>
    </row>
    <row r="615" spans="2:17" s="96" customFormat="1">
      <c r="B615" s="76"/>
      <c r="C615" s="104"/>
      <c r="D615" s="104"/>
      <c r="E615" s="121"/>
      <c r="F615" s="121"/>
      <c r="G615" s="110"/>
      <c r="H615" s="110"/>
      <c r="I615" s="166"/>
      <c r="J615" s="166"/>
      <c r="K615" s="102"/>
      <c r="L615" s="102"/>
      <c r="M615" s="102"/>
      <c r="N615" s="102"/>
      <c r="O615" s="72"/>
      <c r="P615" s="78"/>
      <c r="Q615" s="78"/>
    </row>
    <row r="616" spans="2:17" s="96" customFormat="1">
      <c r="B616" s="76"/>
      <c r="C616" s="104"/>
      <c r="D616" s="104"/>
      <c r="E616" s="121"/>
      <c r="F616" s="121"/>
      <c r="G616" s="110"/>
      <c r="H616" s="110"/>
      <c r="I616" s="166"/>
      <c r="J616" s="166"/>
      <c r="K616" s="102"/>
      <c r="L616" s="102"/>
      <c r="M616" s="102"/>
      <c r="N616" s="102"/>
      <c r="O616" s="72"/>
      <c r="P616" s="78"/>
      <c r="Q616" s="78"/>
    </row>
    <row r="617" spans="2:17" s="96" customFormat="1">
      <c r="B617" s="76"/>
      <c r="C617" s="104"/>
      <c r="D617" s="104"/>
      <c r="E617" s="121"/>
      <c r="F617" s="121"/>
      <c r="G617" s="110"/>
      <c r="H617" s="110"/>
      <c r="I617" s="166"/>
      <c r="J617" s="166"/>
      <c r="K617" s="102"/>
      <c r="L617" s="102"/>
      <c r="M617" s="102"/>
      <c r="N617" s="102"/>
      <c r="O617" s="72"/>
      <c r="P617" s="78"/>
      <c r="Q617" s="78"/>
    </row>
    <row r="618" spans="2:17" s="96" customFormat="1">
      <c r="B618" s="76"/>
      <c r="C618" s="104"/>
      <c r="D618" s="104"/>
      <c r="E618" s="121"/>
      <c r="F618" s="121"/>
      <c r="G618" s="110"/>
      <c r="H618" s="110"/>
      <c r="I618" s="166"/>
      <c r="J618" s="166"/>
      <c r="K618" s="102"/>
      <c r="L618" s="102"/>
      <c r="M618" s="102"/>
      <c r="N618" s="102"/>
      <c r="O618" s="72"/>
      <c r="P618" s="78"/>
      <c r="Q618" s="78"/>
    </row>
    <row r="619" spans="2:17" s="96" customFormat="1">
      <c r="B619" s="76"/>
      <c r="C619" s="104"/>
      <c r="D619" s="104"/>
      <c r="E619" s="121"/>
      <c r="F619" s="121"/>
      <c r="G619" s="110"/>
      <c r="H619" s="110"/>
      <c r="I619" s="166"/>
      <c r="J619" s="166"/>
      <c r="K619" s="102"/>
      <c r="L619" s="102"/>
      <c r="M619" s="102"/>
      <c r="N619" s="102"/>
      <c r="O619" s="72"/>
      <c r="P619" s="78"/>
      <c r="Q619" s="78"/>
    </row>
    <row r="620" spans="2:17" s="96" customFormat="1">
      <c r="B620" s="76"/>
      <c r="C620" s="104"/>
      <c r="D620" s="104"/>
      <c r="E620" s="121"/>
      <c r="F620" s="121"/>
      <c r="G620" s="110"/>
      <c r="H620" s="110"/>
      <c r="I620" s="166"/>
      <c r="J620" s="166"/>
      <c r="K620" s="102"/>
      <c r="L620" s="102"/>
      <c r="M620" s="102"/>
      <c r="N620" s="102"/>
      <c r="O620" s="72"/>
      <c r="P620" s="78"/>
      <c r="Q620" s="78"/>
    </row>
    <row r="621" spans="2:17" s="96" customFormat="1">
      <c r="B621" s="76"/>
      <c r="C621" s="104"/>
      <c r="D621" s="104"/>
      <c r="E621" s="121"/>
      <c r="F621" s="121"/>
      <c r="G621" s="110"/>
      <c r="H621" s="110"/>
      <c r="I621" s="166"/>
      <c r="J621" s="166"/>
      <c r="K621" s="102"/>
      <c r="L621" s="102"/>
      <c r="M621" s="102"/>
      <c r="N621" s="102"/>
      <c r="O621" s="72"/>
      <c r="P621" s="78"/>
      <c r="Q621" s="78"/>
    </row>
    <row r="622" spans="2:17" s="96" customFormat="1">
      <c r="B622" s="76"/>
      <c r="C622" s="104"/>
      <c r="D622" s="104"/>
      <c r="E622" s="121"/>
      <c r="F622" s="121"/>
      <c r="G622" s="110"/>
      <c r="H622" s="110"/>
      <c r="I622" s="166"/>
      <c r="J622" s="166"/>
      <c r="K622" s="102"/>
      <c r="L622" s="102"/>
      <c r="M622" s="102"/>
      <c r="N622" s="102"/>
      <c r="O622" s="72"/>
      <c r="P622" s="78"/>
      <c r="Q622" s="78"/>
    </row>
    <row r="623" spans="2:17" s="96" customFormat="1">
      <c r="B623" s="76"/>
      <c r="C623" s="104"/>
      <c r="D623" s="104"/>
      <c r="E623" s="121"/>
      <c r="F623" s="121"/>
      <c r="G623" s="110"/>
      <c r="H623" s="110"/>
      <c r="I623" s="166"/>
      <c r="J623" s="166"/>
      <c r="K623" s="102"/>
      <c r="L623" s="102"/>
      <c r="M623" s="102"/>
      <c r="N623" s="102"/>
      <c r="O623" s="72"/>
      <c r="P623" s="78"/>
      <c r="Q623" s="78"/>
    </row>
    <row r="624" spans="2:17" s="96" customFormat="1">
      <c r="B624" s="76"/>
      <c r="C624" s="104"/>
      <c r="D624" s="104"/>
      <c r="E624" s="121"/>
      <c r="F624" s="121"/>
      <c r="G624" s="110"/>
      <c r="H624" s="110"/>
      <c r="I624" s="166"/>
      <c r="J624" s="166"/>
      <c r="K624" s="102"/>
      <c r="L624" s="102"/>
      <c r="M624" s="102"/>
      <c r="N624" s="102"/>
      <c r="O624" s="72"/>
      <c r="P624" s="78"/>
      <c r="Q624" s="78"/>
    </row>
    <row r="625" spans="2:17" s="96" customFormat="1">
      <c r="B625" s="76"/>
      <c r="C625" s="104"/>
      <c r="D625" s="104"/>
      <c r="E625" s="121"/>
      <c r="F625" s="121"/>
      <c r="G625" s="110"/>
      <c r="H625" s="110"/>
      <c r="I625" s="166"/>
      <c r="J625" s="166"/>
      <c r="K625" s="102"/>
      <c r="L625" s="102"/>
      <c r="M625" s="102"/>
      <c r="N625" s="102"/>
      <c r="O625" s="72"/>
      <c r="P625" s="78"/>
      <c r="Q625" s="78"/>
    </row>
    <row r="626" spans="2:17" s="96" customFormat="1">
      <c r="B626" s="76"/>
      <c r="C626" s="104"/>
      <c r="D626" s="104"/>
      <c r="E626" s="121"/>
      <c r="F626" s="121"/>
      <c r="G626" s="110"/>
      <c r="H626" s="110"/>
      <c r="I626" s="166"/>
      <c r="J626" s="166"/>
      <c r="K626" s="102"/>
      <c r="L626" s="102"/>
      <c r="M626" s="102"/>
      <c r="N626" s="102"/>
      <c r="O626" s="72"/>
      <c r="P626" s="78"/>
      <c r="Q626" s="78"/>
    </row>
    <row r="627" spans="2:17" s="96" customFormat="1">
      <c r="B627" s="76"/>
      <c r="C627" s="104"/>
      <c r="D627" s="104"/>
      <c r="E627" s="121"/>
      <c r="F627" s="121"/>
      <c r="G627" s="110"/>
      <c r="H627" s="110"/>
      <c r="I627" s="166"/>
      <c r="J627" s="166"/>
      <c r="K627" s="102"/>
      <c r="L627" s="102"/>
      <c r="M627" s="102"/>
      <c r="N627" s="102"/>
      <c r="O627" s="72"/>
      <c r="P627" s="78"/>
      <c r="Q627" s="78"/>
    </row>
    <row r="628" spans="2:17" s="96" customFormat="1">
      <c r="B628" s="76"/>
      <c r="C628" s="104"/>
      <c r="D628" s="104"/>
      <c r="E628" s="121"/>
      <c r="F628" s="121"/>
      <c r="G628" s="110"/>
      <c r="H628" s="110"/>
      <c r="I628" s="166"/>
      <c r="J628" s="166"/>
      <c r="K628" s="102"/>
      <c r="L628" s="102"/>
      <c r="M628" s="102"/>
      <c r="N628" s="102"/>
      <c r="O628" s="72"/>
      <c r="P628" s="78"/>
      <c r="Q628" s="78"/>
    </row>
    <row r="629" spans="2:17" s="96" customFormat="1">
      <c r="B629" s="76"/>
      <c r="C629" s="104"/>
      <c r="D629" s="104"/>
      <c r="E629" s="121"/>
      <c r="F629" s="121"/>
      <c r="G629" s="110"/>
      <c r="H629" s="110"/>
      <c r="I629" s="166"/>
      <c r="J629" s="166"/>
      <c r="K629" s="102"/>
      <c r="L629" s="102"/>
      <c r="M629" s="102"/>
      <c r="N629" s="102"/>
      <c r="O629" s="72"/>
      <c r="P629" s="78"/>
      <c r="Q629" s="78"/>
    </row>
    <row r="630" spans="2:17" s="96" customFormat="1">
      <c r="B630" s="76"/>
      <c r="C630" s="104"/>
      <c r="D630" s="104"/>
      <c r="E630" s="121"/>
      <c r="F630" s="121"/>
      <c r="G630" s="110"/>
      <c r="H630" s="110"/>
      <c r="I630" s="166"/>
      <c r="J630" s="166"/>
      <c r="K630" s="102"/>
      <c r="L630" s="102"/>
      <c r="M630" s="102"/>
      <c r="N630" s="102"/>
      <c r="O630" s="72"/>
      <c r="P630" s="78"/>
      <c r="Q630" s="78"/>
    </row>
    <row r="631" spans="2:17" s="96" customFormat="1">
      <c r="B631" s="76"/>
      <c r="C631" s="104"/>
      <c r="D631" s="104"/>
      <c r="E631" s="121"/>
      <c r="F631" s="121"/>
      <c r="G631" s="110"/>
      <c r="H631" s="110"/>
      <c r="I631" s="166"/>
      <c r="J631" s="166"/>
      <c r="K631" s="102"/>
      <c r="L631" s="102"/>
      <c r="M631" s="102"/>
      <c r="N631" s="102"/>
      <c r="O631" s="72"/>
      <c r="P631" s="78"/>
      <c r="Q631" s="78"/>
    </row>
    <row r="632" spans="2:17" s="96" customFormat="1">
      <c r="B632" s="76"/>
      <c r="C632" s="104"/>
      <c r="D632" s="104"/>
      <c r="E632" s="121"/>
      <c r="F632" s="121"/>
      <c r="G632" s="110"/>
      <c r="H632" s="110"/>
      <c r="I632" s="166"/>
      <c r="J632" s="166"/>
      <c r="K632" s="102"/>
      <c r="L632" s="102"/>
      <c r="M632" s="102"/>
      <c r="N632" s="102"/>
      <c r="O632" s="72"/>
      <c r="P632" s="78"/>
      <c r="Q632" s="78"/>
    </row>
    <row r="633" spans="2:17" s="96" customFormat="1">
      <c r="B633" s="76"/>
      <c r="C633" s="104"/>
      <c r="D633" s="104"/>
      <c r="E633" s="121"/>
      <c r="F633" s="121"/>
      <c r="G633" s="110"/>
      <c r="H633" s="110"/>
      <c r="I633" s="166"/>
      <c r="J633" s="166"/>
      <c r="K633" s="102"/>
      <c r="L633" s="102"/>
      <c r="M633" s="102"/>
      <c r="N633" s="102"/>
      <c r="O633" s="72"/>
      <c r="P633" s="78"/>
      <c r="Q633" s="78"/>
    </row>
    <row r="634" spans="2:17" s="96" customFormat="1">
      <c r="B634" s="76"/>
      <c r="C634" s="104"/>
      <c r="D634" s="104"/>
      <c r="E634" s="121"/>
      <c r="F634" s="121"/>
      <c r="G634" s="110"/>
      <c r="H634" s="110"/>
      <c r="I634" s="166"/>
      <c r="J634" s="166"/>
      <c r="K634" s="102"/>
      <c r="L634" s="102"/>
      <c r="M634" s="102"/>
      <c r="N634" s="102"/>
      <c r="O634" s="72"/>
      <c r="P634" s="78"/>
      <c r="Q634" s="78"/>
    </row>
    <row r="635" spans="2:17" s="96" customFormat="1">
      <c r="B635" s="76"/>
      <c r="C635" s="104"/>
      <c r="D635" s="104"/>
      <c r="E635" s="121"/>
      <c r="F635" s="121"/>
      <c r="G635" s="110"/>
      <c r="H635" s="110"/>
      <c r="I635" s="166"/>
      <c r="J635" s="166"/>
      <c r="K635" s="102"/>
      <c r="L635" s="102"/>
      <c r="M635" s="102"/>
      <c r="N635" s="102"/>
      <c r="O635" s="72"/>
      <c r="P635" s="78"/>
      <c r="Q635" s="78"/>
    </row>
    <row r="636" spans="2:17" s="96" customFormat="1">
      <c r="B636" s="76"/>
      <c r="C636" s="104"/>
      <c r="D636" s="104"/>
      <c r="E636" s="121"/>
      <c r="F636" s="121"/>
      <c r="G636" s="110"/>
      <c r="H636" s="110"/>
      <c r="I636" s="166"/>
      <c r="J636" s="166"/>
      <c r="K636" s="102"/>
      <c r="L636" s="102"/>
      <c r="M636" s="102"/>
      <c r="N636" s="102"/>
      <c r="O636" s="72"/>
      <c r="P636" s="78"/>
      <c r="Q636" s="78"/>
    </row>
    <row r="637" spans="2:17" s="96" customFormat="1">
      <c r="B637" s="76"/>
      <c r="C637" s="104"/>
      <c r="D637" s="104"/>
      <c r="E637" s="121"/>
      <c r="F637" s="121"/>
      <c r="G637" s="110"/>
      <c r="H637" s="110"/>
      <c r="I637" s="166"/>
      <c r="J637" s="166"/>
      <c r="K637" s="102"/>
      <c r="L637" s="102"/>
      <c r="M637" s="102"/>
      <c r="N637" s="102"/>
      <c r="O637" s="72"/>
      <c r="P637" s="78"/>
      <c r="Q637" s="78"/>
    </row>
    <row r="638" spans="2:17" s="96" customFormat="1">
      <c r="B638" s="76"/>
      <c r="C638" s="104"/>
      <c r="D638" s="104"/>
      <c r="E638" s="121"/>
      <c r="F638" s="121"/>
      <c r="G638" s="110"/>
      <c r="H638" s="110"/>
      <c r="I638" s="166"/>
      <c r="J638" s="166"/>
      <c r="K638" s="102"/>
      <c r="L638" s="102"/>
      <c r="M638" s="102"/>
      <c r="N638" s="102"/>
      <c r="O638" s="72"/>
      <c r="P638" s="78"/>
      <c r="Q638" s="78"/>
    </row>
    <row r="639" spans="2:17" s="96" customFormat="1">
      <c r="B639" s="76"/>
      <c r="C639" s="104"/>
      <c r="D639" s="104"/>
      <c r="E639" s="121"/>
      <c r="F639" s="121"/>
      <c r="G639" s="110"/>
      <c r="H639" s="110"/>
      <c r="I639" s="166"/>
      <c r="J639" s="166"/>
      <c r="K639" s="102"/>
      <c r="L639" s="102"/>
      <c r="M639" s="102"/>
      <c r="N639" s="102"/>
      <c r="O639" s="72"/>
      <c r="P639" s="78"/>
      <c r="Q639" s="78"/>
    </row>
    <row r="640" spans="2:17" s="96" customFormat="1">
      <c r="B640" s="76"/>
      <c r="C640" s="104"/>
      <c r="D640" s="104"/>
      <c r="E640" s="121"/>
      <c r="F640" s="121"/>
      <c r="G640" s="110"/>
      <c r="H640" s="110"/>
      <c r="I640" s="166"/>
      <c r="J640" s="166"/>
      <c r="K640" s="102"/>
      <c r="L640" s="102"/>
      <c r="M640" s="102"/>
      <c r="N640" s="102"/>
      <c r="O640" s="72"/>
      <c r="P640" s="78"/>
      <c r="Q640" s="78"/>
    </row>
    <row r="641" spans="2:17" s="96" customFormat="1">
      <c r="B641" s="76"/>
      <c r="C641" s="104"/>
      <c r="D641" s="104"/>
      <c r="E641" s="121"/>
      <c r="F641" s="121"/>
      <c r="G641" s="110"/>
      <c r="H641" s="110"/>
      <c r="I641" s="166"/>
      <c r="J641" s="166"/>
      <c r="K641" s="102"/>
      <c r="L641" s="102"/>
      <c r="M641" s="102"/>
      <c r="N641" s="102"/>
      <c r="O641" s="72"/>
      <c r="P641" s="78"/>
      <c r="Q641" s="78"/>
    </row>
    <row r="642" spans="2:17" s="96" customFormat="1">
      <c r="B642" s="76"/>
      <c r="C642" s="104"/>
      <c r="D642" s="104"/>
      <c r="E642" s="121"/>
      <c r="F642" s="121"/>
      <c r="G642" s="110"/>
      <c r="H642" s="110"/>
      <c r="I642" s="166"/>
      <c r="J642" s="166"/>
      <c r="K642" s="102"/>
      <c r="L642" s="102"/>
      <c r="M642" s="102"/>
      <c r="N642" s="102"/>
      <c r="O642" s="72"/>
      <c r="P642" s="78"/>
      <c r="Q642" s="78"/>
    </row>
    <row r="643" spans="2:17" s="96" customFormat="1">
      <c r="B643" s="76"/>
      <c r="C643" s="104"/>
      <c r="D643" s="104"/>
      <c r="E643" s="121"/>
      <c r="F643" s="121"/>
      <c r="G643" s="110"/>
      <c r="H643" s="110"/>
      <c r="I643" s="166"/>
      <c r="J643" s="166"/>
      <c r="K643" s="102"/>
      <c r="L643" s="102"/>
      <c r="M643" s="102"/>
      <c r="N643" s="102"/>
      <c r="O643" s="72"/>
      <c r="P643" s="78"/>
      <c r="Q643" s="78"/>
    </row>
    <row r="644" spans="2:17" s="96" customFormat="1">
      <c r="B644" s="76"/>
      <c r="C644" s="104"/>
      <c r="D644" s="104"/>
      <c r="E644" s="121"/>
      <c r="F644" s="121"/>
      <c r="G644" s="110"/>
      <c r="H644" s="110"/>
      <c r="I644" s="166"/>
      <c r="J644" s="166"/>
      <c r="K644" s="102"/>
      <c r="L644" s="102"/>
      <c r="M644" s="102"/>
      <c r="N644" s="102"/>
      <c r="O644" s="72"/>
      <c r="P644" s="78"/>
      <c r="Q644" s="78"/>
    </row>
    <row r="645" spans="2:17" s="96" customFormat="1">
      <c r="B645" s="76"/>
      <c r="C645" s="104"/>
      <c r="D645" s="104"/>
      <c r="E645" s="121"/>
      <c r="F645" s="121"/>
      <c r="G645" s="110"/>
      <c r="H645" s="110"/>
      <c r="I645" s="166"/>
      <c r="J645" s="166"/>
      <c r="K645" s="102"/>
      <c r="L645" s="102"/>
      <c r="M645" s="102"/>
      <c r="N645" s="102"/>
      <c r="O645" s="72"/>
      <c r="P645" s="78"/>
      <c r="Q645" s="78"/>
    </row>
    <row r="646" spans="2:17" s="96" customFormat="1">
      <c r="B646" s="76"/>
      <c r="C646" s="104"/>
      <c r="D646" s="104"/>
      <c r="E646" s="121"/>
      <c r="F646" s="121"/>
      <c r="G646" s="110"/>
      <c r="H646" s="110"/>
      <c r="I646" s="166"/>
      <c r="J646" s="166"/>
      <c r="K646" s="102"/>
      <c r="L646" s="102"/>
      <c r="M646" s="102"/>
      <c r="N646" s="102"/>
      <c r="O646" s="72"/>
      <c r="P646" s="78"/>
      <c r="Q646" s="78"/>
    </row>
    <row r="647" spans="2:17" s="96" customFormat="1">
      <c r="B647" s="76"/>
      <c r="C647" s="104"/>
      <c r="D647" s="104"/>
      <c r="E647" s="121"/>
      <c r="F647" s="121"/>
      <c r="G647" s="110"/>
      <c r="H647" s="110"/>
      <c r="I647" s="166"/>
      <c r="J647" s="166"/>
      <c r="K647" s="102"/>
      <c r="L647" s="102"/>
      <c r="M647" s="102"/>
      <c r="N647" s="102"/>
      <c r="O647" s="72"/>
      <c r="P647" s="78"/>
      <c r="Q647" s="78"/>
    </row>
    <row r="648" spans="2:17" s="96" customFormat="1">
      <c r="B648" s="76"/>
      <c r="C648" s="104"/>
      <c r="D648" s="104"/>
      <c r="E648" s="121"/>
      <c r="F648" s="121"/>
      <c r="G648" s="110"/>
      <c r="H648" s="110"/>
      <c r="I648" s="166"/>
      <c r="J648" s="166"/>
      <c r="K648" s="102"/>
      <c r="L648" s="102"/>
      <c r="M648" s="102"/>
      <c r="N648" s="102"/>
      <c r="O648" s="72"/>
      <c r="P648" s="78"/>
      <c r="Q648" s="78"/>
    </row>
    <row r="649" spans="2:17" s="96" customFormat="1">
      <c r="B649" s="76"/>
      <c r="C649" s="104"/>
      <c r="D649" s="104"/>
      <c r="E649" s="121"/>
      <c r="F649" s="121"/>
      <c r="G649" s="110"/>
      <c r="H649" s="110"/>
      <c r="I649" s="166"/>
      <c r="J649" s="166"/>
      <c r="K649" s="102"/>
      <c r="L649" s="102"/>
      <c r="M649" s="102"/>
      <c r="N649" s="102"/>
      <c r="O649" s="72"/>
      <c r="P649" s="78"/>
      <c r="Q649" s="78"/>
    </row>
    <row r="650" spans="2:17" s="96" customFormat="1">
      <c r="B650" s="76"/>
      <c r="C650" s="104"/>
      <c r="D650" s="104"/>
      <c r="E650" s="121"/>
      <c r="F650" s="121"/>
      <c r="G650" s="110"/>
      <c r="H650" s="110"/>
      <c r="I650" s="166"/>
      <c r="J650" s="166"/>
      <c r="K650" s="102"/>
      <c r="L650" s="102"/>
      <c r="M650" s="102"/>
      <c r="N650" s="102"/>
      <c r="O650" s="72"/>
      <c r="P650" s="78"/>
      <c r="Q650" s="78"/>
    </row>
    <row r="651" spans="2:17" s="96" customFormat="1">
      <c r="B651" s="76"/>
      <c r="C651" s="104"/>
      <c r="D651" s="104"/>
      <c r="E651" s="121"/>
      <c r="F651" s="121"/>
      <c r="G651" s="110"/>
      <c r="H651" s="110"/>
      <c r="I651" s="166"/>
      <c r="J651" s="166"/>
      <c r="K651" s="102"/>
      <c r="L651" s="102"/>
      <c r="M651" s="102"/>
      <c r="N651" s="102"/>
      <c r="O651" s="72"/>
      <c r="P651" s="78"/>
      <c r="Q651" s="78"/>
    </row>
    <row r="652" spans="2:17" s="96" customFormat="1">
      <c r="B652" s="76"/>
      <c r="C652" s="104"/>
      <c r="D652" s="104"/>
      <c r="E652" s="121"/>
      <c r="F652" s="121"/>
      <c r="G652" s="110"/>
      <c r="H652" s="110"/>
      <c r="I652" s="166"/>
      <c r="J652" s="166"/>
      <c r="K652" s="102"/>
      <c r="L652" s="102"/>
      <c r="M652" s="102"/>
      <c r="N652" s="102"/>
      <c r="O652" s="72"/>
      <c r="P652" s="78"/>
      <c r="Q652" s="78"/>
    </row>
    <row r="653" spans="2:17" s="96" customFormat="1">
      <c r="B653" s="76"/>
      <c r="C653" s="104"/>
      <c r="D653" s="104"/>
      <c r="E653" s="121"/>
      <c r="F653" s="121"/>
      <c r="G653" s="110"/>
      <c r="H653" s="110"/>
      <c r="I653" s="166"/>
      <c r="J653" s="166"/>
      <c r="K653" s="102"/>
      <c r="L653" s="102"/>
      <c r="M653" s="102"/>
      <c r="N653" s="102"/>
      <c r="O653" s="72"/>
      <c r="P653" s="78"/>
      <c r="Q653" s="78"/>
    </row>
    <row r="654" spans="2:17" s="96" customFormat="1">
      <c r="B654" s="76"/>
      <c r="C654" s="104"/>
      <c r="D654" s="104"/>
      <c r="E654" s="121"/>
      <c r="F654" s="121"/>
      <c r="G654" s="110"/>
      <c r="H654" s="110"/>
      <c r="I654" s="166"/>
      <c r="J654" s="166"/>
      <c r="K654" s="102"/>
      <c r="L654" s="102"/>
      <c r="M654" s="102"/>
      <c r="N654" s="102"/>
      <c r="O654" s="72"/>
      <c r="P654" s="78"/>
      <c r="Q654" s="78"/>
    </row>
    <row r="655" spans="2:17" s="96" customFormat="1">
      <c r="B655" s="76"/>
      <c r="C655" s="104"/>
      <c r="D655" s="104"/>
      <c r="E655" s="121"/>
      <c r="F655" s="121"/>
      <c r="G655" s="110"/>
      <c r="H655" s="110"/>
      <c r="I655" s="166"/>
      <c r="J655" s="166"/>
      <c r="K655" s="102"/>
      <c r="L655" s="102"/>
      <c r="M655" s="102"/>
      <c r="N655" s="102"/>
      <c r="O655" s="72"/>
      <c r="P655" s="78"/>
      <c r="Q655" s="78"/>
    </row>
    <row r="656" spans="2:17" s="96" customFormat="1">
      <c r="B656" s="76"/>
      <c r="C656" s="104"/>
      <c r="D656" s="104"/>
      <c r="E656" s="121"/>
      <c r="F656" s="121"/>
      <c r="G656" s="110"/>
      <c r="H656" s="110"/>
      <c r="I656" s="166"/>
      <c r="J656" s="166"/>
      <c r="K656" s="102"/>
      <c r="L656" s="102"/>
      <c r="M656" s="102"/>
      <c r="N656" s="102"/>
      <c r="O656" s="72"/>
      <c r="P656" s="78"/>
      <c r="Q656" s="78"/>
    </row>
    <row r="657" spans="2:17" s="96" customFormat="1">
      <c r="B657" s="76"/>
      <c r="C657" s="104"/>
      <c r="D657" s="104"/>
      <c r="E657" s="121"/>
      <c r="F657" s="121"/>
      <c r="G657" s="110"/>
      <c r="H657" s="110"/>
      <c r="I657" s="166"/>
      <c r="J657" s="166"/>
      <c r="K657" s="102"/>
      <c r="L657" s="102"/>
      <c r="M657" s="102"/>
      <c r="N657" s="102"/>
      <c r="O657" s="72"/>
      <c r="P657" s="78"/>
      <c r="Q657" s="78"/>
    </row>
    <row r="658" spans="2:17" s="96" customFormat="1">
      <c r="B658" s="76"/>
      <c r="C658" s="104"/>
      <c r="D658" s="104"/>
      <c r="E658" s="121"/>
      <c r="F658" s="121"/>
      <c r="G658" s="110"/>
      <c r="H658" s="110"/>
      <c r="I658" s="166"/>
      <c r="J658" s="166"/>
      <c r="K658" s="102"/>
      <c r="L658" s="102"/>
      <c r="M658" s="102"/>
      <c r="N658" s="102"/>
      <c r="O658" s="72"/>
      <c r="P658" s="78"/>
      <c r="Q658" s="78"/>
    </row>
    <row r="659" spans="2:17" s="96" customFormat="1">
      <c r="B659" s="76"/>
      <c r="C659" s="104"/>
      <c r="D659" s="104"/>
      <c r="E659" s="121"/>
      <c r="F659" s="121"/>
      <c r="G659" s="110"/>
      <c r="H659" s="110"/>
      <c r="I659" s="166"/>
      <c r="J659" s="166"/>
      <c r="K659" s="102"/>
      <c r="L659" s="102"/>
      <c r="M659" s="102"/>
      <c r="N659" s="102"/>
      <c r="O659" s="72"/>
      <c r="P659" s="78"/>
      <c r="Q659" s="78"/>
    </row>
    <row r="660" spans="2:17" s="96" customFormat="1">
      <c r="B660" s="76"/>
      <c r="C660" s="104"/>
      <c r="D660" s="104"/>
      <c r="E660" s="121"/>
      <c r="F660" s="121"/>
      <c r="G660" s="110"/>
      <c r="H660" s="110"/>
      <c r="I660" s="166"/>
      <c r="J660" s="166"/>
      <c r="K660" s="102"/>
      <c r="L660" s="102"/>
      <c r="M660" s="102"/>
      <c r="N660" s="102"/>
      <c r="O660" s="72"/>
      <c r="P660" s="78"/>
      <c r="Q660" s="78"/>
    </row>
    <row r="661" spans="2:17" s="96" customFormat="1">
      <c r="B661" s="76"/>
      <c r="C661" s="104"/>
      <c r="D661" s="104"/>
      <c r="E661" s="121"/>
      <c r="F661" s="121"/>
      <c r="G661" s="110"/>
      <c r="H661" s="110"/>
      <c r="I661" s="166"/>
      <c r="J661" s="166"/>
      <c r="K661" s="102"/>
      <c r="L661" s="102"/>
      <c r="M661" s="102"/>
      <c r="N661" s="102"/>
      <c r="O661" s="72"/>
      <c r="P661" s="78"/>
      <c r="Q661" s="78"/>
    </row>
    <row r="662" spans="2:17" s="96" customFormat="1">
      <c r="B662" s="76"/>
      <c r="C662" s="104"/>
      <c r="D662" s="104"/>
      <c r="E662" s="121"/>
      <c r="F662" s="121"/>
      <c r="G662" s="110"/>
      <c r="H662" s="110"/>
      <c r="I662" s="166"/>
      <c r="J662" s="166"/>
      <c r="K662" s="102"/>
      <c r="L662" s="102"/>
      <c r="M662" s="102"/>
      <c r="N662" s="102"/>
      <c r="O662" s="72"/>
      <c r="P662" s="78"/>
      <c r="Q662" s="78"/>
    </row>
    <row r="663" spans="2:17" s="96" customFormat="1">
      <c r="B663" s="76"/>
      <c r="C663" s="104"/>
      <c r="D663" s="104"/>
      <c r="E663" s="121"/>
      <c r="F663" s="121"/>
      <c r="G663" s="110"/>
      <c r="H663" s="110"/>
      <c r="I663" s="166"/>
      <c r="J663" s="166"/>
      <c r="K663" s="102"/>
      <c r="L663" s="102"/>
      <c r="M663" s="102"/>
      <c r="N663" s="102"/>
      <c r="O663" s="72"/>
      <c r="P663" s="78"/>
      <c r="Q663" s="78"/>
    </row>
    <row r="664" spans="2:17" s="96" customFormat="1">
      <c r="B664" s="76"/>
      <c r="C664" s="104"/>
      <c r="D664" s="104"/>
      <c r="E664" s="121"/>
      <c r="F664" s="121"/>
      <c r="G664" s="110"/>
      <c r="H664" s="110"/>
      <c r="I664" s="166"/>
      <c r="J664" s="166"/>
      <c r="K664" s="102"/>
      <c r="L664" s="102"/>
      <c r="M664" s="102"/>
      <c r="N664" s="102"/>
      <c r="O664" s="72"/>
      <c r="P664" s="78"/>
      <c r="Q664" s="78"/>
    </row>
    <row r="665" spans="2:17" s="96" customFormat="1">
      <c r="B665" s="76"/>
      <c r="C665" s="104"/>
      <c r="D665" s="104"/>
      <c r="E665" s="121"/>
      <c r="F665" s="121"/>
      <c r="G665" s="110"/>
      <c r="H665" s="110"/>
      <c r="I665" s="166"/>
      <c r="J665" s="166"/>
      <c r="K665" s="102"/>
      <c r="L665" s="102"/>
      <c r="M665" s="102"/>
      <c r="N665" s="102"/>
      <c r="O665" s="72"/>
      <c r="P665" s="78"/>
      <c r="Q665" s="78"/>
    </row>
    <row r="666" spans="2:17" s="96" customFormat="1">
      <c r="B666" s="76"/>
      <c r="C666" s="104"/>
      <c r="D666" s="104"/>
      <c r="E666" s="121"/>
      <c r="F666" s="121"/>
      <c r="G666" s="110"/>
      <c r="H666" s="110"/>
      <c r="I666" s="166"/>
      <c r="J666" s="166"/>
      <c r="K666" s="102"/>
      <c r="L666" s="102"/>
      <c r="M666" s="102"/>
      <c r="N666" s="102"/>
      <c r="O666" s="72"/>
      <c r="P666" s="78"/>
      <c r="Q666" s="78"/>
    </row>
    <row r="667" spans="2:17" s="96" customFormat="1">
      <c r="B667" s="76"/>
      <c r="C667" s="104"/>
      <c r="D667" s="104"/>
      <c r="E667" s="121"/>
      <c r="F667" s="121"/>
      <c r="G667" s="110"/>
      <c r="H667" s="110"/>
      <c r="I667" s="166"/>
      <c r="J667" s="166"/>
      <c r="K667" s="102"/>
      <c r="L667" s="102"/>
      <c r="M667" s="102"/>
      <c r="N667" s="102"/>
      <c r="O667" s="72"/>
      <c r="P667" s="78"/>
      <c r="Q667" s="78"/>
    </row>
    <row r="668" spans="2:17" s="96" customFormat="1">
      <c r="B668" s="76"/>
      <c r="C668" s="104"/>
      <c r="D668" s="104"/>
      <c r="E668" s="121"/>
      <c r="F668" s="121"/>
      <c r="G668" s="110"/>
      <c r="H668" s="110"/>
      <c r="I668" s="166"/>
      <c r="J668" s="166"/>
      <c r="K668" s="102"/>
      <c r="L668" s="102"/>
      <c r="M668" s="102"/>
      <c r="N668" s="102"/>
      <c r="O668" s="72"/>
      <c r="P668" s="78"/>
      <c r="Q668" s="78"/>
    </row>
    <row r="669" spans="2:17" s="96" customFormat="1">
      <c r="B669" s="76"/>
      <c r="C669" s="104"/>
      <c r="D669" s="104"/>
      <c r="E669" s="121"/>
      <c r="F669" s="121"/>
      <c r="G669" s="110"/>
      <c r="H669" s="110"/>
      <c r="I669" s="166"/>
      <c r="J669" s="166"/>
      <c r="K669" s="102"/>
      <c r="L669" s="102"/>
      <c r="M669" s="102"/>
      <c r="N669" s="102"/>
      <c r="O669" s="72"/>
      <c r="P669" s="78"/>
      <c r="Q669" s="78"/>
    </row>
    <row r="670" spans="2:17" s="96" customFormat="1">
      <c r="B670" s="76"/>
      <c r="C670" s="104"/>
      <c r="D670" s="104"/>
      <c r="E670" s="121"/>
      <c r="F670" s="121"/>
      <c r="G670" s="110"/>
      <c r="H670" s="110"/>
      <c r="I670" s="166"/>
      <c r="J670" s="166"/>
      <c r="K670" s="102"/>
      <c r="L670" s="102"/>
      <c r="M670" s="102"/>
      <c r="N670" s="102"/>
      <c r="O670" s="72"/>
      <c r="P670" s="78"/>
      <c r="Q670" s="78"/>
    </row>
    <row r="671" spans="2:17" s="96" customFormat="1">
      <c r="B671" s="76"/>
      <c r="C671" s="104"/>
      <c r="D671" s="104"/>
      <c r="E671" s="121"/>
      <c r="F671" s="121"/>
      <c r="G671" s="110"/>
      <c r="H671" s="110"/>
      <c r="I671" s="166"/>
      <c r="J671" s="166"/>
      <c r="K671" s="102"/>
      <c r="L671" s="102"/>
      <c r="M671" s="102"/>
      <c r="N671" s="102"/>
      <c r="O671" s="72"/>
      <c r="P671" s="78"/>
      <c r="Q671" s="78"/>
    </row>
    <row r="672" spans="2:17" s="96" customFormat="1">
      <c r="B672" s="76"/>
      <c r="C672" s="104"/>
      <c r="D672" s="104"/>
      <c r="E672" s="121"/>
      <c r="F672" s="121"/>
      <c r="G672" s="110"/>
      <c r="H672" s="110"/>
      <c r="I672" s="166"/>
      <c r="J672" s="166"/>
      <c r="K672" s="102"/>
      <c r="L672" s="102"/>
      <c r="M672" s="102"/>
      <c r="N672" s="102"/>
      <c r="O672" s="72"/>
      <c r="P672" s="78"/>
      <c r="Q672" s="78"/>
    </row>
    <row r="673" spans="2:17" s="96" customFormat="1">
      <c r="B673" s="76"/>
      <c r="C673" s="104"/>
      <c r="D673" s="104"/>
      <c r="E673" s="121"/>
      <c r="F673" s="121"/>
      <c r="G673" s="110"/>
      <c r="H673" s="110"/>
      <c r="I673" s="166"/>
      <c r="J673" s="166"/>
      <c r="K673" s="102"/>
      <c r="L673" s="102"/>
      <c r="M673" s="102"/>
      <c r="N673" s="102"/>
      <c r="O673" s="72"/>
      <c r="P673" s="78"/>
      <c r="Q673" s="78"/>
    </row>
    <row r="674" spans="2:17" s="96" customFormat="1">
      <c r="B674" s="76"/>
      <c r="C674" s="104"/>
      <c r="D674" s="104"/>
      <c r="E674" s="121"/>
      <c r="F674" s="121"/>
      <c r="G674" s="110"/>
      <c r="H674" s="110"/>
      <c r="I674" s="166"/>
      <c r="J674" s="166"/>
      <c r="K674" s="102"/>
      <c r="L674" s="102"/>
      <c r="M674" s="102"/>
      <c r="N674" s="102"/>
      <c r="O674" s="72"/>
      <c r="P674" s="78"/>
      <c r="Q674" s="78"/>
    </row>
    <row r="675" spans="2:17" s="96" customFormat="1">
      <c r="B675" s="76"/>
      <c r="C675" s="104"/>
      <c r="D675" s="104"/>
      <c r="E675" s="121"/>
      <c r="F675" s="121"/>
      <c r="G675" s="110"/>
      <c r="H675" s="110"/>
      <c r="I675" s="166"/>
      <c r="J675" s="166"/>
      <c r="K675" s="102"/>
      <c r="L675" s="102"/>
      <c r="M675" s="102"/>
      <c r="N675" s="102"/>
      <c r="O675" s="72"/>
      <c r="P675" s="78"/>
      <c r="Q675" s="78"/>
    </row>
    <row r="676" spans="2:17" s="96" customFormat="1">
      <c r="B676" s="76"/>
      <c r="C676" s="104"/>
      <c r="D676" s="104"/>
      <c r="E676" s="121"/>
      <c r="F676" s="121"/>
      <c r="G676" s="110"/>
      <c r="H676" s="110"/>
      <c r="I676" s="166"/>
      <c r="J676" s="166"/>
      <c r="K676" s="102"/>
      <c r="L676" s="102"/>
      <c r="M676" s="102"/>
      <c r="N676" s="102"/>
      <c r="O676" s="72"/>
      <c r="P676" s="78"/>
      <c r="Q676" s="78"/>
    </row>
    <row r="677" spans="2:17" s="96" customFormat="1">
      <c r="B677" s="76"/>
      <c r="C677" s="104"/>
      <c r="D677" s="104"/>
      <c r="E677" s="121"/>
      <c r="F677" s="121"/>
      <c r="G677" s="110"/>
      <c r="H677" s="110"/>
      <c r="I677" s="166"/>
      <c r="J677" s="166"/>
      <c r="K677" s="102"/>
      <c r="L677" s="102"/>
      <c r="M677" s="102"/>
      <c r="N677" s="102"/>
      <c r="O677" s="72"/>
      <c r="P677" s="78"/>
      <c r="Q677" s="78"/>
    </row>
    <row r="678" spans="2:17" s="96" customFormat="1">
      <c r="B678" s="76"/>
      <c r="C678" s="104"/>
      <c r="D678" s="104"/>
      <c r="E678" s="121"/>
      <c r="F678" s="121"/>
      <c r="G678" s="110"/>
      <c r="H678" s="110"/>
      <c r="I678" s="166"/>
      <c r="J678" s="166"/>
      <c r="K678" s="102"/>
      <c r="L678" s="102"/>
      <c r="M678" s="102"/>
      <c r="N678" s="102"/>
      <c r="O678" s="72"/>
      <c r="P678" s="78"/>
      <c r="Q678" s="78"/>
    </row>
    <row r="679" spans="2:17" s="96" customFormat="1">
      <c r="B679" s="76"/>
      <c r="C679" s="104"/>
      <c r="D679" s="104"/>
      <c r="E679" s="121"/>
      <c r="F679" s="121"/>
      <c r="G679" s="110"/>
      <c r="H679" s="110"/>
      <c r="I679" s="166"/>
      <c r="J679" s="166"/>
      <c r="K679" s="102"/>
      <c r="L679" s="102"/>
      <c r="M679" s="102"/>
      <c r="N679" s="102"/>
      <c r="O679" s="72"/>
      <c r="P679" s="78"/>
      <c r="Q679" s="78"/>
    </row>
    <row r="680" spans="2:17" s="96" customFormat="1">
      <c r="B680" s="76"/>
      <c r="C680" s="104"/>
      <c r="D680" s="104"/>
      <c r="E680" s="121"/>
      <c r="F680" s="121"/>
      <c r="G680" s="110"/>
      <c r="H680" s="110"/>
      <c r="I680" s="166"/>
      <c r="J680" s="166"/>
      <c r="K680" s="102"/>
      <c r="L680" s="102"/>
      <c r="M680" s="102"/>
      <c r="N680" s="102"/>
      <c r="O680" s="72"/>
      <c r="P680" s="78"/>
      <c r="Q680" s="78"/>
    </row>
    <row r="681" spans="2:17" s="96" customFormat="1">
      <c r="B681" s="76"/>
      <c r="C681" s="104"/>
      <c r="D681" s="104"/>
      <c r="E681" s="121"/>
      <c r="F681" s="121"/>
      <c r="G681" s="110"/>
      <c r="H681" s="110"/>
      <c r="I681" s="166"/>
      <c r="J681" s="166"/>
      <c r="K681" s="102"/>
      <c r="L681" s="102"/>
      <c r="M681" s="102"/>
      <c r="N681" s="102"/>
      <c r="O681" s="72"/>
      <c r="P681" s="78"/>
      <c r="Q681" s="78"/>
    </row>
    <row r="682" spans="2:17" s="96" customFormat="1">
      <c r="B682" s="76"/>
      <c r="C682" s="104"/>
      <c r="D682" s="104"/>
      <c r="E682" s="121"/>
      <c r="F682" s="121"/>
      <c r="G682" s="110"/>
      <c r="H682" s="110"/>
      <c r="I682" s="166"/>
      <c r="J682" s="166"/>
      <c r="K682" s="102"/>
      <c r="L682" s="102"/>
      <c r="M682" s="102"/>
      <c r="N682" s="102"/>
      <c r="O682" s="72"/>
      <c r="P682" s="78"/>
      <c r="Q682" s="78"/>
    </row>
    <row r="683" spans="2:17" s="96" customFormat="1">
      <c r="B683" s="76"/>
      <c r="C683" s="104"/>
      <c r="D683" s="104"/>
      <c r="E683" s="121"/>
      <c r="F683" s="121"/>
      <c r="G683" s="110"/>
      <c r="H683" s="110"/>
      <c r="I683" s="166"/>
      <c r="J683" s="166"/>
      <c r="K683" s="102"/>
      <c r="L683" s="102"/>
      <c r="M683" s="102"/>
      <c r="N683" s="102"/>
      <c r="O683" s="72"/>
      <c r="P683" s="78"/>
      <c r="Q683" s="78"/>
    </row>
    <row r="684" spans="2:17" s="96" customFormat="1">
      <c r="B684" s="76"/>
      <c r="C684" s="104"/>
      <c r="D684" s="104"/>
      <c r="E684" s="121"/>
      <c r="F684" s="121"/>
      <c r="G684" s="110"/>
      <c r="H684" s="110"/>
      <c r="I684" s="166"/>
      <c r="J684" s="166"/>
      <c r="K684" s="102"/>
      <c r="L684" s="102"/>
      <c r="M684" s="102"/>
      <c r="N684" s="102"/>
      <c r="O684" s="72"/>
      <c r="P684" s="78"/>
      <c r="Q684" s="78"/>
    </row>
    <row r="685" spans="2:17" s="96" customFormat="1">
      <c r="B685" s="76"/>
      <c r="C685" s="104"/>
      <c r="D685" s="104"/>
      <c r="E685" s="121"/>
      <c r="F685" s="121"/>
      <c r="G685" s="110"/>
      <c r="H685" s="110"/>
      <c r="I685" s="166"/>
      <c r="J685" s="166"/>
      <c r="K685" s="102"/>
      <c r="L685" s="102"/>
      <c r="M685" s="102"/>
      <c r="N685" s="102"/>
      <c r="O685" s="72"/>
      <c r="P685" s="78"/>
      <c r="Q685" s="78"/>
    </row>
    <row r="686" spans="2:17" s="96" customFormat="1">
      <c r="B686" s="76"/>
      <c r="C686" s="104"/>
      <c r="D686" s="104"/>
      <c r="E686" s="121"/>
      <c r="F686" s="121"/>
      <c r="G686" s="110"/>
      <c r="H686" s="110"/>
      <c r="I686" s="166"/>
      <c r="J686" s="166"/>
      <c r="K686" s="102"/>
      <c r="L686" s="102"/>
      <c r="M686" s="102"/>
      <c r="N686" s="102"/>
      <c r="O686" s="72"/>
      <c r="P686" s="78"/>
      <c r="Q686" s="78"/>
    </row>
    <row r="687" spans="2:17" s="96" customFormat="1">
      <c r="B687" s="76"/>
      <c r="C687" s="104"/>
      <c r="D687" s="104"/>
      <c r="E687" s="121"/>
      <c r="F687" s="121"/>
      <c r="G687" s="110"/>
      <c r="H687" s="110"/>
      <c r="I687" s="166"/>
      <c r="J687" s="166"/>
      <c r="K687" s="102"/>
      <c r="L687" s="102"/>
      <c r="M687" s="102"/>
      <c r="N687" s="102"/>
      <c r="O687" s="72"/>
      <c r="P687" s="78"/>
      <c r="Q687" s="78"/>
    </row>
    <row r="688" spans="2:17" s="96" customFormat="1">
      <c r="B688" s="76"/>
      <c r="C688" s="104"/>
      <c r="D688" s="104"/>
      <c r="E688" s="121"/>
      <c r="F688" s="121"/>
      <c r="G688" s="110"/>
      <c r="H688" s="110"/>
      <c r="I688" s="166"/>
      <c r="J688" s="166"/>
      <c r="K688" s="102"/>
      <c r="L688" s="102"/>
      <c r="M688" s="102"/>
      <c r="N688" s="102"/>
      <c r="O688" s="72"/>
      <c r="P688" s="78"/>
      <c r="Q688" s="78"/>
    </row>
    <row r="689" spans="2:17" s="96" customFormat="1">
      <c r="B689" s="76"/>
      <c r="C689" s="104"/>
      <c r="D689" s="104"/>
      <c r="E689" s="121"/>
      <c r="F689" s="121"/>
      <c r="G689" s="110"/>
      <c r="H689" s="110"/>
      <c r="I689" s="166"/>
      <c r="J689" s="166"/>
      <c r="K689" s="102"/>
      <c r="L689" s="102"/>
      <c r="M689" s="102"/>
      <c r="N689" s="102"/>
      <c r="O689" s="72"/>
      <c r="P689" s="78"/>
      <c r="Q689" s="78"/>
    </row>
    <row r="690" spans="2:17" s="96" customFormat="1">
      <c r="B690" s="76"/>
      <c r="C690" s="104"/>
      <c r="D690" s="104"/>
      <c r="E690" s="121"/>
      <c r="F690" s="121"/>
      <c r="G690" s="110"/>
      <c r="H690" s="110"/>
      <c r="I690" s="166"/>
      <c r="J690" s="166"/>
      <c r="K690" s="102"/>
      <c r="L690" s="102"/>
      <c r="M690" s="102"/>
      <c r="N690" s="102"/>
      <c r="O690" s="72"/>
      <c r="P690" s="78"/>
      <c r="Q690" s="78"/>
    </row>
    <row r="691" spans="2:17" s="96" customFormat="1">
      <c r="B691" s="76"/>
      <c r="C691" s="104"/>
      <c r="D691" s="104"/>
      <c r="E691" s="121"/>
      <c r="F691" s="121"/>
      <c r="G691" s="110"/>
      <c r="H691" s="110"/>
      <c r="I691" s="166"/>
      <c r="J691" s="166"/>
      <c r="K691" s="102"/>
      <c r="L691" s="102"/>
      <c r="M691" s="102"/>
      <c r="N691" s="102"/>
      <c r="O691" s="72"/>
      <c r="P691" s="78"/>
      <c r="Q691" s="78"/>
    </row>
    <row r="692" spans="2:17" s="96" customFormat="1">
      <c r="B692" s="76"/>
      <c r="C692" s="104"/>
      <c r="D692" s="104"/>
      <c r="E692" s="121"/>
      <c r="F692" s="121"/>
      <c r="G692" s="110"/>
      <c r="H692" s="110"/>
      <c r="I692" s="166"/>
      <c r="J692" s="166"/>
      <c r="K692" s="102"/>
      <c r="L692" s="102"/>
      <c r="M692" s="102"/>
      <c r="N692" s="102"/>
      <c r="O692" s="72"/>
      <c r="P692" s="78"/>
      <c r="Q692" s="78"/>
    </row>
    <row r="693" spans="2:17" s="96" customFormat="1">
      <c r="B693" s="76"/>
      <c r="C693" s="104"/>
      <c r="D693" s="104"/>
      <c r="E693" s="121"/>
      <c r="F693" s="121"/>
      <c r="G693" s="110"/>
      <c r="H693" s="110"/>
      <c r="I693" s="166"/>
      <c r="J693" s="166"/>
      <c r="K693" s="102"/>
      <c r="L693" s="102"/>
      <c r="M693" s="102"/>
      <c r="N693" s="102"/>
      <c r="O693" s="72"/>
      <c r="P693" s="78"/>
      <c r="Q693" s="78"/>
    </row>
    <row r="694" spans="2:17" s="96" customFormat="1">
      <c r="B694" s="76"/>
      <c r="C694" s="104"/>
      <c r="D694" s="104"/>
      <c r="E694" s="121"/>
      <c r="F694" s="121"/>
      <c r="G694" s="110"/>
      <c r="H694" s="110"/>
      <c r="I694" s="166"/>
      <c r="J694" s="166"/>
      <c r="K694" s="102"/>
      <c r="L694" s="102"/>
      <c r="M694" s="102"/>
      <c r="N694" s="102"/>
      <c r="O694" s="72"/>
      <c r="P694" s="78"/>
      <c r="Q694" s="78"/>
    </row>
    <row r="695" spans="2:17" s="96" customFormat="1">
      <c r="B695" s="76"/>
      <c r="C695" s="104"/>
      <c r="D695" s="104"/>
      <c r="E695" s="121"/>
      <c r="F695" s="121"/>
      <c r="G695" s="110"/>
      <c r="H695" s="110"/>
      <c r="I695" s="166"/>
      <c r="J695" s="166"/>
      <c r="K695" s="102"/>
      <c r="L695" s="102"/>
      <c r="M695" s="102"/>
      <c r="N695" s="102"/>
      <c r="O695" s="72"/>
      <c r="P695" s="78"/>
      <c r="Q695" s="78"/>
    </row>
    <row r="696" spans="2:17" s="96" customFormat="1">
      <c r="B696" s="76"/>
      <c r="C696" s="104"/>
      <c r="D696" s="104"/>
      <c r="E696" s="121"/>
      <c r="F696" s="121"/>
      <c r="G696" s="110"/>
      <c r="H696" s="110"/>
      <c r="I696" s="166"/>
      <c r="J696" s="166"/>
      <c r="K696" s="102"/>
      <c r="L696" s="102"/>
      <c r="M696" s="102"/>
      <c r="N696" s="102"/>
      <c r="O696" s="72"/>
      <c r="P696" s="78"/>
      <c r="Q696" s="78"/>
    </row>
    <row r="697" spans="2:17" s="96" customFormat="1">
      <c r="B697" s="76"/>
      <c r="C697" s="104"/>
      <c r="D697" s="104"/>
      <c r="E697" s="121"/>
      <c r="F697" s="121"/>
      <c r="G697" s="110"/>
      <c r="H697" s="110"/>
      <c r="I697" s="166"/>
      <c r="J697" s="166"/>
      <c r="K697" s="102"/>
      <c r="L697" s="102"/>
      <c r="M697" s="102"/>
      <c r="N697" s="102"/>
      <c r="O697" s="72"/>
      <c r="P697" s="78"/>
      <c r="Q697" s="78"/>
    </row>
    <row r="698" spans="2:17" s="96" customFormat="1">
      <c r="B698" s="76"/>
      <c r="C698" s="104"/>
      <c r="D698" s="104"/>
      <c r="E698" s="121"/>
      <c r="F698" s="121"/>
      <c r="G698" s="110"/>
      <c r="H698" s="110"/>
      <c r="I698" s="166"/>
      <c r="J698" s="166"/>
      <c r="K698" s="102"/>
      <c r="L698" s="102"/>
      <c r="M698" s="102"/>
      <c r="N698" s="102"/>
      <c r="O698" s="72"/>
      <c r="P698" s="78"/>
      <c r="Q698" s="78"/>
    </row>
    <row r="699" spans="2:17" s="96" customFormat="1">
      <c r="B699" s="76"/>
      <c r="C699" s="104"/>
      <c r="D699" s="104"/>
      <c r="E699" s="121"/>
      <c r="F699" s="121"/>
      <c r="G699" s="110"/>
      <c r="H699" s="110"/>
      <c r="I699" s="166"/>
      <c r="J699" s="166"/>
      <c r="K699" s="102"/>
      <c r="L699" s="102"/>
      <c r="M699" s="102"/>
      <c r="N699" s="102"/>
      <c r="O699" s="72"/>
      <c r="P699" s="78"/>
      <c r="Q699" s="78"/>
    </row>
    <row r="700" spans="2:17" s="96" customFormat="1">
      <c r="B700" s="76"/>
      <c r="C700" s="104"/>
      <c r="D700" s="104"/>
      <c r="E700" s="121"/>
      <c r="F700" s="121"/>
      <c r="G700" s="110"/>
      <c r="H700" s="110"/>
      <c r="I700" s="166"/>
      <c r="J700" s="166"/>
      <c r="K700" s="102"/>
      <c r="L700" s="102"/>
      <c r="M700" s="102"/>
      <c r="N700" s="102"/>
      <c r="O700" s="72"/>
      <c r="P700" s="78"/>
      <c r="Q700" s="78"/>
    </row>
    <row r="701" spans="2:17" s="96" customFormat="1">
      <c r="B701" s="76"/>
      <c r="C701" s="104"/>
      <c r="D701" s="104"/>
      <c r="E701" s="121"/>
      <c r="F701" s="121"/>
      <c r="G701" s="110"/>
      <c r="H701" s="110"/>
      <c r="I701" s="166"/>
      <c r="J701" s="166"/>
      <c r="K701" s="102"/>
      <c r="L701" s="102"/>
      <c r="M701" s="102"/>
      <c r="N701" s="102"/>
      <c r="O701" s="72"/>
      <c r="P701" s="78"/>
      <c r="Q701" s="78"/>
    </row>
    <row r="702" spans="2:17" s="96" customFormat="1">
      <c r="B702" s="76"/>
      <c r="C702" s="104"/>
      <c r="D702" s="104"/>
      <c r="E702" s="121"/>
      <c r="F702" s="121"/>
      <c r="G702" s="110"/>
      <c r="H702" s="110"/>
      <c r="I702" s="166"/>
      <c r="J702" s="166"/>
      <c r="K702" s="102"/>
      <c r="L702" s="102"/>
      <c r="M702" s="102"/>
      <c r="N702" s="102"/>
      <c r="O702" s="72"/>
      <c r="P702" s="78"/>
      <c r="Q702" s="78"/>
    </row>
    <row r="703" spans="2:17" s="96" customFormat="1">
      <c r="B703" s="76"/>
      <c r="C703" s="104"/>
      <c r="D703" s="104"/>
      <c r="E703" s="121"/>
      <c r="F703" s="121"/>
      <c r="G703" s="110"/>
      <c r="H703" s="110"/>
      <c r="I703" s="166"/>
      <c r="J703" s="166"/>
      <c r="K703" s="102"/>
      <c r="L703" s="102"/>
      <c r="M703" s="102"/>
      <c r="N703" s="102"/>
      <c r="O703" s="72"/>
      <c r="P703" s="78"/>
      <c r="Q703" s="78"/>
    </row>
    <row r="704" spans="2:17" s="96" customFormat="1">
      <c r="B704" s="76"/>
      <c r="C704" s="104"/>
      <c r="D704" s="104"/>
      <c r="E704" s="121"/>
      <c r="F704" s="121"/>
      <c r="G704" s="110"/>
      <c r="H704" s="110"/>
      <c r="I704" s="166"/>
      <c r="J704" s="166"/>
      <c r="K704" s="102"/>
      <c r="L704" s="102"/>
      <c r="M704" s="102"/>
      <c r="N704" s="102"/>
      <c r="O704" s="72"/>
      <c r="P704" s="78"/>
      <c r="Q704" s="78"/>
    </row>
    <row r="705" spans="2:17" s="96" customFormat="1">
      <c r="B705" s="76"/>
      <c r="C705" s="104"/>
      <c r="D705" s="104"/>
      <c r="E705" s="121"/>
      <c r="F705" s="121"/>
      <c r="G705" s="110"/>
      <c r="H705" s="110"/>
      <c r="I705" s="166"/>
      <c r="J705" s="166"/>
      <c r="K705" s="102"/>
      <c r="L705" s="102"/>
      <c r="M705" s="102"/>
      <c r="N705" s="102"/>
      <c r="O705" s="72"/>
      <c r="P705" s="78"/>
      <c r="Q705" s="78"/>
    </row>
    <row r="706" spans="2:17" s="96" customFormat="1">
      <c r="B706" s="76"/>
      <c r="C706" s="104"/>
      <c r="D706" s="104"/>
      <c r="E706" s="121"/>
      <c r="F706" s="121"/>
      <c r="G706" s="110"/>
      <c r="H706" s="110"/>
      <c r="I706" s="166"/>
      <c r="J706" s="166"/>
      <c r="K706" s="102"/>
      <c r="L706" s="102"/>
      <c r="M706" s="102"/>
      <c r="N706" s="102"/>
      <c r="O706" s="72"/>
      <c r="P706" s="78"/>
      <c r="Q706" s="78"/>
    </row>
    <row r="707" spans="2:17" s="96" customFormat="1">
      <c r="B707" s="76"/>
      <c r="C707" s="104"/>
      <c r="D707" s="104"/>
      <c r="E707" s="121"/>
      <c r="F707" s="121"/>
      <c r="G707" s="110"/>
      <c r="H707" s="110"/>
      <c r="I707" s="166"/>
      <c r="J707" s="166"/>
      <c r="K707" s="102"/>
      <c r="L707" s="102"/>
      <c r="M707" s="102"/>
      <c r="N707" s="102"/>
      <c r="O707" s="72"/>
      <c r="P707" s="78"/>
      <c r="Q707" s="78"/>
    </row>
    <row r="708" spans="2:17" s="96" customFormat="1">
      <c r="B708" s="76"/>
      <c r="C708" s="104"/>
      <c r="D708" s="104"/>
      <c r="E708" s="121"/>
      <c r="F708" s="121"/>
      <c r="G708" s="110"/>
      <c r="H708" s="110"/>
      <c r="I708" s="166"/>
      <c r="J708" s="166"/>
      <c r="K708" s="102"/>
      <c r="L708" s="102"/>
      <c r="M708" s="102"/>
      <c r="N708" s="102"/>
      <c r="O708" s="72"/>
      <c r="P708" s="78"/>
      <c r="Q708" s="78"/>
    </row>
    <row r="709" spans="2:17" s="96" customFormat="1">
      <c r="B709" s="76"/>
      <c r="C709" s="104"/>
      <c r="D709" s="104"/>
      <c r="E709" s="121"/>
      <c r="F709" s="121"/>
      <c r="G709" s="110"/>
      <c r="H709" s="110"/>
      <c r="I709" s="166"/>
      <c r="J709" s="166"/>
      <c r="K709" s="102"/>
      <c r="L709" s="102"/>
      <c r="M709" s="102"/>
      <c r="N709" s="102"/>
      <c r="O709" s="72"/>
      <c r="P709" s="78"/>
      <c r="Q709" s="78"/>
    </row>
    <row r="710" spans="2:17" s="96" customFormat="1">
      <c r="B710" s="76"/>
      <c r="C710" s="104"/>
      <c r="D710" s="104"/>
      <c r="E710" s="121"/>
      <c r="F710" s="121"/>
      <c r="G710" s="110"/>
      <c r="H710" s="110"/>
      <c r="I710" s="166"/>
      <c r="J710" s="166"/>
      <c r="K710" s="102"/>
      <c r="L710" s="102"/>
      <c r="M710" s="102"/>
      <c r="N710" s="102"/>
      <c r="O710" s="72"/>
      <c r="P710" s="78"/>
      <c r="Q710" s="78"/>
    </row>
    <row r="711" spans="2:17" s="96" customFormat="1">
      <c r="B711" s="76"/>
      <c r="C711" s="104"/>
      <c r="D711" s="104"/>
      <c r="E711" s="121"/>
      <c r="F711" s="121"/>
      <c r="G711" s="110"/>
      <c r="H711" s="110"/>
      <c r="I711" s="166"/>
      <c r="J711" s="166"/>
      <c r="K711" s="102"/>
      <c r="L711" s="102"/>
      <c r="M711" s="102"/>
      <c r="N711" s="102"/>
      <c r="O711" s="72"/>
      <c r="P711" s="78"/>
      <c r="Q711" s="78"/>
    </row>
    <row r="712" spans="2:17" s="96" customFormat="1">
      <c r="B712" s="76"/>
      <c r="C712" s="104"/>
      <c r="D712" s="104"/>
      <c r="E712" s="121"/>
      <c r="F712" s="121"/>
      <c r="G712" s="110"/>
      <c r="H712" s="110"/>
      <c r="I712" s="166"/>
      <c r="J712" s="166"/>
      <c r="K712" s="102"/>
      <c r="L712" s="102"/>
      <c r="M712" s="102"/>
      <c r="N712" s="102"/>
      <c r="O712" s="72"/>
      <c r="P712" s="78"/>
      <c r="Q712" s="78"/>
    </row>
    <row r="713" spans="2:17" s="96" customFormat="1">
      <c r="B713" s="76"/>
      <c r="C713" s="104"/>
      <c r="D713" s="104"/>
      <c r="E713" s="121"/>
      <c r="F713" s="121"/>
      <c r="G713" s="110"/>
      <c r="H713" s="110"/>
      <c r="I713" s="166"/>
      <c r="J713" s="166"/>
      <c r="K713" s="102"/>
      <c r="L713" s="102"/>
      <c r="M713" s="102"/>
      <c r="N713" s="102"/>
      <c r="O713" s="72"/>
      <c r="P713" s="78"/>
      <c r="Q713" s="78"/>
    </row>
    <row r="714" spans="2:17" s="96" customFormat="1">
      <c r="B714" s="76"/>
      <c r="C714" s="104"/>
      <c r="D714" s="104"/>
      <c r="E714" s="121"/>
      <c r="F714" s="121"/>
      <c r="G714" s="110"/>
      <c r="H714" s="110"/>
      <c r="I714" s="166"/>
      <c r="J714" s="166"/>
      <c r="K714" s="102"/>
      <c r="L714" s="102"/>
      <c r="M714" s="102"/>
      <c r="N714" s="102"/>
      <c r="O714" s="72"/>
      <c r="P714" s="78"/>
      <c r="Q714" s="78"/>
    </row>
    <row r="715" spans="2:17" s="96" customFormat="1">
      <c r="B715" s="76"/>
      <c r="C715" s="104"/>
      <c r="D715" s="104"/>
      <c r="E715" s="121"/>
      <c r="F715" s="121"/>
      <c r="G715" s="110"/>
      <c r="H715" s="110"/>
      <c r="I715" s="166"/>
      <c r="J715" s="166"/>
      <c r="K715" s="102"/>
      <c r="L715" s="102"/>
      <c r="M715" s="102"/>
      <c r="N715" s="102"/>
      <c r="O715" s="72"/>
      <c r="P715" s="78"/>
      <c r="Q715" s="78"/>
    </row>
    <row r="716" spans="2:17" s="96" customFormat="1">
      <c r="B716" s="76"/>
      <c r="C716" s="104"/>
      <c r="D716" s="104"/>
      <c r="E716" s="121"/>
      <c r="F716" s="121"/>
      <c r="G716" s="110"/>
      <c r="H716" s="110"/>
      <c r="I716" s="166"/>
      <c r="J716" s="166"/>
      <c r="K716" s="102"/>
      <c r="L716" s="102"/>
      <c r="M716" s="102"/>
      <c r="N716" s="102"/>
      <c r="O716" s="72"/>
      <c r="P716" s="78"/>
      <c r="Q716" s="78"/>
    </row>
    <row r="717" spans="2:17" s="96" customFormat="1">
      <c r="B717" s="76"/>
      <c r="C717" s="104"/>
      <c r="D717" s="104"/>
      <c r="E717" s="121"/>
      <c r="F717" s="121"/>
      <c r="G717" s="110"/>
      <c r="H717" s="110"/>
      <c r="I717" s="166"/>
      <c r="J717" s="166"/>
      <c r="K717" s="102"/>
      <c r="L717" s="102"/>
      <c r="M717" s="102"/>
      <c r="N717" s="102"/>
      <c r="O717" s="72"/>
      <c r="P717" s="78"/>
      <c r="Q717" s="78"/>
    </row>
    <row r="718" spans="2:17" s="96" customFormat="1">
      <c r="B718" s="76"/>
      <c r="C718" s="104"/>
      <c r="D718" s="104"/>
      <c r="E718" s="121"/>
      <c r="F718" s="121"/>
      <c r="G718" s="110"/>
      <c r="H718" s="110"/>
      <c r="I718" s="166"/>
      <c r="J718" s="166"/>
      <c r="K718" s="102"/>
      <c r="L718" s="102"/>
      <c r="M718" s="102"/>
      <c r="N718" s="102"/>
      <c r="O718" s="72"/>
      <c r="P718" s="78"/>
      <c r="Q718" s="78"/>
    </row>
    <row r="719" spans="2:17" s="96" customFormat="1">
      <c r="B719" s="76"/>
      <c r="C719" s="104"/>
      <c r="D719" s="104"/>
      <c r="E719" s="121"/>
      <c r="F719" s="121"/>
      <c r="G719" s="110"/>
      <c r="H719" s="110"/>
      <c r="I719" s="166"/>
      <c r="J719" s="166"/>
      <c r="K719" s="102"/>
      <c r="L719" s="102"/>
      <c r="M719" s="102"/>
      <c r="N719" s="102"/>
      <c r="O719" s="72"/>
      <c r="P719" s="78"/>
      <c r="Q719" s="78"/>
    </row>
    <row r="720" spans="2:17" s="96" customFormat="1">
      <c r="B720" s="76"/>
      <c r="C720" s="104"/>
      <c r="D720" s="104"/>
      <c r="E720" s="121"/>
      <c r="F720" s="121"/>
      <c r="G720" s="110"/>
      <c r="H720" s="110"/>
      <c r="I720" s="166"/>
      <c r="J720" s="166"/>
      <c r="K720" s="102"/>
      <c r="L720" s="102"/>
      <c r="M720" s="102"/>
      <c r="N720" s="102"/>
      <c r="O720" s="72"/>
      <c r="P720" s="78"/>
      <c r="Q720" s="78"/>
    </row>
    <row r="721" spans="2:17" s="96" customFormat="1">
      <c r="B721" s="76"/>
      <c r="C721" s="104"/>
      <c r="D721" s="104"/>
      <c r="E721" s="121"/>
      <c r="F721" s="121"/>
      <c r="G721" s="110"/>
      <c r="H721" s="110"/>
      <c r="I721" s="166"/>
      <c r="J721" s="166"/>
      <c r="K721" s="102"/>
      <c r="L721" s="102"/>
      <c r="M721" s="102"/>
      <c r="N721" s="102"/>
      <c r="O721" s="72"/>
      <c r="P721" s="78"/>
      <c r="Q721" s="78"/>
    </row>
    <row r="722" spans="2:17" s="96" customFormat="1">
      <c r="B722" s="76"/>
      <c r="C722" s="104"/>
      <c r="D722" s="104"/>
      <c r="E722" s="121"/>
      <c r="F722" s="121"/>
      <c r="G722" s="110"/>
      <c r="H722" s="110"/>
      <c r="I722" s="166"/>
      <c r="J722" s="166"/>
      <c r="K722" s="102"/>
      <c r="L722" s="102"/>
      <c r="M722" s="102"/>
      <c r="N722" s="102"/>
      <c r="O722" s="72"/>
      <c r="P722" s="78"/>
      <c r="Q722" s="78"/>
    </row>
    <row r="723" spans="2:17" s="96" customFormat="1">
      <c r="B723" s="76"/>
      <c r="C723" s="104"/>
      <c r="D723" s="104"/>
      <c r="E723" s="121"/>
      <c r="F723" s="121"/>
      <c r="G723" s="110"/>
      <c r="H723" s="110"/>
      <c r="I723" s="166"/>
      <c r="J723" s="166"/>
      <c r="K723" s="102"/>
      <c r="L723" s="102"/>
      <c r="M723" s="102"/>
      <c r="N723" s="102"/>
      <c r="O723" s="72"/>
      <c r="P723" s="78"/>
      <c r="Q723" s="78"/>
    </row>
    <row r="724" spans="2:17" s="96" customFormat="1">
      <c r="B724" s="76"/>
      <c r="C724" s="104"/>
      <c r="D724" s="104"/>
      <c r="E724" s="121"/>
      <c r="F724" s="121"/>
      <c r="G724" s="110"/>
      <c r="H724" s="110"/>
      <c r="I724" s="166"/>
      <c r="J724" s="166"/>
      <c r="K724" s="102"/>
      <c r="L724" s="102"/>
      <c r="M724" s="102"/>
      <c r="N724" s="102"/>
      <c r="O724" s="72"/>
      <c r="P724" s="78"/>
      <c r="Q724" s="78"/>
    </row>
    <row r="725" spans="2:17" s="96" customFormat="1">
      <c r="B725" s="76"/>
      <c r="C725" s="104"/>
      <c r="D725" s="104"/>
      <c r="E725" s="121"/>
      <c r="F725" s="121"/>
      <c r="G725" s="110"/>
      <c r="H725" s="110"/>
      <c r="I725" s="166"/>
      <c r="J725" s="166"/>
      <c r="K725" s="102"/>
      <c r="L725" s="102"/>
      <c r="M725" s="102"/>
      <c r="N725" s="102"/>
      <c r="O725" s="72"/>
      <c r="P725" s="78"/>
      <c r="Q725" s="78"/>
    </row>
    <row r="726" spans="2:17" s="96" customFormat="1">
      <c r="B726" s="76"/>
      <c r="C726" s="104"/>
      <c r="D726" s="104"/>
      <c r="E726" s="121"/>
      <c r="F726" s="121"/>
      <c r="G726" s="110"/>
      <c r="H726" s="110"/>
      <c r="I726" s="166"/>
      <c r="J726" s="166"/>
      <c r="K726" s="102"/>
      <c r="L726" s="102"/>
      <c r="M726" s="102"/>
      <c r="N726" s="102"/>
      <c r="O726" s="72"/>
      <c r="P726" s="78"/>
      <c r="Q726" s="78"/>
    </row>
    <row r="727" spans="2:17" s="96" customFormat="1">
      <c r="B727" s="76"/>
      <c r="C727" s="104"/>
      <c r="D727" s="104"/>
      <c r="E727" s="121"/>
      <c r="F727" s="121"/>
      <c r="G727" s="110"/>
      <c r="H727" s="110"/>
      <c r="I727" s="166"/>
      <c r="J727" s="166"/>
      <c r="K727" s="102"/>
      <c r="L727" s="102"/>
      <c r="M727" s="102"/>
      <c r="N727" s="102"/>
      <c r="O727" s="72"/>
      <c r="P727" s="78"/>
      <c r="Q727" s="78"/>
    </row>
    <row r="728" spans="2:17" s="96" customFormat="1">
      <c r="B728" s="76"/>
      <c r="C728" s="104"/>
      <c r="D728" s="104"/>
      <c r="E728" s="121"/>
      <c r="F728" s="121"/>
      <c r="G728" s="110"/>
      <c r="H728" s="110"/>
      <c r="I728" s="166"/>
      <c r="J728" s="166"/>
      <c r="K728" s="102"/>
      <c r="L728" s="102"/>
      <c r="M728" s="102"/>
      <c r="N728" s="102"/>
      <c r="O728" s="72"/>
      <c r="P728" s="78"/>
      <c r="Q728" s="78"/>
    </row>
    <row r="729" spans="2:17" s="96" customFormat="1">
      <c r="B729" s="76"/>
      <c r="C729" s="104"/>
      <c r="D729" s="104"/>
      <c r="E729" s="121"/>
      <c r="F729" s="121"/>
      <c r="G729" s="110"/>
      <c r="H729" s="110"/>
      <c r="I729" s="166"/>
      <c r="J729" s="166"/>
      <c r="K729" s="102"/>
      <c r="L729" s="102"/>
      <c r="M729" s="102"/>
      <c r="N729" s="102"/>
      <c r="O729" s="72"/>
      <c r="P729" s="78"/>
      <c r="Q729" s="78"/>
    </row>
    <row r="730" spans="2:17" s="96" customFormat="1">
      <c r="B730" s="76"/>
      <c r="C730" s="104"/>
      <c r="D730" s="104"/>
      <c r="E730" s="121"/>
      <c r="F730" s="121"/>
      <c r="G730" s="110"/>
      <c r="H730" s="110"/>
      <c r="I730" s="166"/>
      <c r="J730" s="166"/>
      <c r="K730" s="102"/>
      <c r="L730" s="102"/>
      <c r="M730" s="102"/>
      <c r="N730" s="102"/>
      <c r="O730" s="72"/>
      <c r="P730" s="78"/>
      <c r="Q730" s="78"/>
    </row>
    <row r="731" spans="2:17" s="96" customFormat="1">
      <c r="B731" s="76"/>
      <c r="C731" s="104"/>
      <c r="D731" s="104"/>
      <c r="E731" s="121"/>
      <c r="F731" s="121"/>
      <c r="G731" s="110"/>
      <c r="H731" s="110"/>
      <c r="I731" s="166"/>
      <c r="J731" s="166"/>
      <c r="K731" s="102"/>
      <c r="L731" s="102"/>
      <c r="M731" s="102"/>
      <c r="N731" s="102"/>
      <c r="O731" s="72"/>
      <c r="P731" s="78"/>
      <c r="Q731" s="78"/>
    </row>
    <row r="732" spans="2:17" s="96" customFormat="1">
      <c r="B732" s="76"/>
      <c r="C732" s="104"/>
      <c r="D732" s="104"/>
      <c r="E732" s="121"/>
      <c r="F732" s="121"/>
      <c r="G732" s="110"/>
      <c r="H732" s="110"/>
      <c r="I732" s="166"/>
      <c r="J732" s="166"/>
      <c r="K732" s="102"/>
      <c r="L732" s="102"/>
      <c r="M732" s="102"/>
      <c r="N732" s="102"/>
      <c r="O732" s="72"/>
      <c r="P732" s="78"/>
      <c r="Q732" s="78"/>
    </row>
    <row r="733" spans="2:17" s="96" customFormat="1">
      <c r="B733" s="76"/>
      <c r="C733" s="104"/>
      <c r="D733" s="104"/>
      <c r="E733" s="121"/>
      <c r="F733" s="121"/>
      <c r="G733" s="110"/>
      <c r="H733" s="110"/>
      <c r="I733" s="166"/>
      <c r="J733" s="166"/>
      <c r="K733" s="102"/>
      <c r="L733" s="102"/>
      <c r="M733" s="102"/>
      <c r="N733" s="102"/>
      <c r="O733" s="72"/>
      <c r="P733" s="78"/>
      <c r="Q733" s="78"/>
    </row>
    <row r="734" spans="2:17" s="96" customFormat="1">
      <c r="B734" s="76"/>
      <c r="C734" s="104"/>
      <c r="D734" s="104"/>
      <c r="E734" s="121"/>
      <c r="F734" s="121"/>
      <c r="G734" s="110"/>
      <c r="H734" s="110"/>
      <c r="I734" s="166"/>
      <c r="J734" s="166"/>
      <c r="K734" s="102"/>
      <c r="L734" s="102"/>
      <c r="M734" s="102"/>
      <c r="N734" s="102"/>
      <c r="O734" s="72"/>
      <c r="P734" s="78"/>
      <c r="Q734" s="78"/>
    </row>
    <row r="735" spans="2:17" s="96" customFormat="1">
      <c r="B735" s="76"/>
      <c r="C735" s="104"/>
      <c r="D735" s="104"/>
      <c r="E735" s="121"/>
      <c r="F735" s="121"/>
      <c r="G735" s="110"/>
      <c r="H735" s="110"/>
      <c r="I735" s="166"/>
      <c r="J735" s="166"/>
      <c r="K735" s="102"/>
      <c r="L735" s="102"/>
      <c r="M735" s="102"/>
      <c r="N735" s="102"/>
      <c r="O735" s="72"/>
      <c r="P735" s="78"/>
      <c r="Q735" s="78"/>
    </row>
    <row r="736" spans="2:17" s="96" customFormat="1">
      <c r="B736" s="76"/>
      <c r="C736" s="104"/>
      <c r="D736" s="104"/>
      <c r="E736" s="121"/>
      <c r="F736" s="121"/>
      <c r="G736" s="110"/>
      <c r="H736" s="110"/>
      <c r="I736" s="166"/>
      <c r="J736" s="166"/>
      <c r="K736" s="102"/>
      <c r="L736" s="102"/>
      <c r="M736" s="102"/>
      <c r="N736" s="102"/>
      <c r="O736" s="72"/>
      <c r="P736" s="78"/>
      <c r="Q736" s="78"/>
    </row>
    <row r="737" spans="2:17" s="96" customFormat="1">
      <c r="B737" s="76"/>
      <c r="C737" s="104"/>
      <c r="D737" s="104"/>
      <c r="E737" s="121"/>
      <c r="F737" s="121"/>
      <c r="G737" s="110"/>
      <c r="H737" s="110"/>
      <c r="I737" s="166"/>
      <c r="J737" s="166"/>
      <c r="K737" s="102"/>
      <c r="L737" s="102"/>
      <c r="M737" s="102"/>
      <c r="N737" s="102"/>
      <c r="O737" s="72"/>
      <c r="P737" s="78"/>
      <c r="Q737" s="78"/>
    </row>
    <row r="738" spans="2:17" s="96" customFormat="1">
      <c r="B738" s="76"/>
      <c r="C738" s="104"/>
      <c r="D738" s="104"/>
      <c r="E738" s="121"/>
      <c r="F738" s="121"/>
      <c r="G738" s="110"/>
      <c r="H738" s="110"/>
      <c r="I738" s="166"/>
      <c r="J738" s="166"/>
      <c r="K738" s="102"/>
      <c r="L738" s="102"/>
      <c r="M738" s="102"/>
      <c r="N738" s="102"/>
      <c r="O738" s="72"/>
      <c r="P738" s="78"/>
      <c r="Q738" s="78"/>
    </row>
    <row r="739" spans="2:17" s="96" customFormat="1">
      <c r="B739" s="76"/>
      <c r="C739" s="104"/>
      <c r="D739" s="104"/>
      <c r="E739" s="121"/>
      <c r="F739" s="121"/>
      <c r="G739" s="110"/>
      <c r="H739" s="110"/>
      <c r="I739" s="166"/>
      <c r="J739" s="166"/>
      <c r="K739" s="102"/>
      <c r="L739" s="102"/>
      <c r="M739" s="102"/>
      <c r="N739" s="102"/>
      <c r="O739" s="72"/>
      <c r="P739" s="78"/>
      <c r="Q739" s="78"/>
    </row>
    <row r="740" spans="2:17" s="96" customFormat="1">
      <c r="B740" s="76"/>
      <c r="C740" s="104"/>
      <c r="D740" s="104"/>
      <c r="E740" s="121"/>
      <c r="F740" s="121"/>
      <c r="G740" s="110"/>
      <c r="H740" s="110"/>
      <c r="I740" s="166"/>
      <c r="J740" s="166"/>
      <c r="K740" s="102"/>
      <c r="L740" s="102"/>
      <c r="M740" s="102"/>
      <c r="N740" s="102"/>
      <c r="O740" s="72"/>
      <c r="P740" s="78"/>
      <c r="Q740" s="78"/>
    </row>
    <row r="741" spans="2:17" s="96" customFormat="1">
      <c r="B741" s="76"/>
      <c r="C741" s="104"/>
      <c r="D741" s="104"/>
      <c r="E741" s="121"/>
      <c r="F741" s="121"/>
      <c r="G741" s="110"/>
      <c r="H741" s="110"/>
      <c r="I741" s="166"/>
      <c r="J741" s="166"/>
      <c r="K741" s="102"/>
      <c r="L741" s="102"/>
      <c r="M741" s="102"/>
      <c r="N741" s="102"/>
      <c r="O741" s="72"/>
      <c r="P741" s="78"/>
      <c r="Q741" s="78"/>
    </row>
    <row r="742" spans="2:17" s="96" customFormat="1">
      <c r="B742" s="76"/>
      <c r="C742" s="104"/>
      <c r="D742" s="104"/>
      <c r="E742" s="121"/>
      <c r="F742" s="121"/>
      <c r="G742" s="110"/>
      <c r="H742" s="110"/>
      <c r="I742" s="166"/>
      <c r="J742" s="166"/>
      <c r="K742" s="102"/>
      <c r="L742" s="102"/>
      <c r="M742" s="102"/>
      <c r="N742" s="102"/>
      <c r="O742" s="72"/>
      <c r="P742" s="78"/>
      <c r="Q742" s="78"/>
    </row>
    <row r="743" spans="2:17" s="96" customFormat="1">
      <c r="B743" s="76"/>
      <c r="C743" s="104"/>
      <c r="D743" s="104"/>
      <c r="E743" s="121"/>
      <c r="F743" s="121"/>
      <c r="G743" s="110"/>
      <c r="H743" s="110"/>
      <c r="I743" s="166"/>
      <c r="J743" s="166"/>
      <c r="K743" s="102"/>
      <c r="L743" s="102"/>
      <c r="M743" s="102"/>
      <c r="N743" s="102"/>
      <c r="O743" s="72"/>
      <c r="P743" s="78"/>
      <c r="Q743" s="78"/>
    </row>
    <row r="744" spans="2:17" s="96" customFormat="1">
      <c r="B744" s="76"/>
      <c r="C744" s="104"/>
      <c r="D744" s="104"/>
      <c r="E744" s="121"/>
      <c r="F744" s="121"/>
      <c r="G744" s="110"/>
      <c r="H744" s="110"/>
      <c r="I744" s="166"/>
      <c r="J744" s="166"/>
      <c r="K744" s="102"/>
      <c r="L744" s="102"/>
      <c r="M744" s="102"/>
      <c r="N744" s="102"/>
      <c r="O744" s="72"/>
      <c r="P744" s="78"/>
      <c r="Q744" s="78"/>
    </row>
    <row r="745" spans="2:17" s="96" customFormat="1">
      <c r="B745" s="76"/>
      <c r="C745" s="104"/>
      <c r="D745" s="104"/>
      <c r="E745" s="121"/>
      <c r="F745" s="121"/>
      <c r="G745" s="110"/>
      <c r="H745" s="110"/>
      <c r="I745" s="166"/>
      <c r="J745" s="166"/>
      <c r="K745" s="102"/>
      <c r="L745" s="102"/>
      <c r="M745" s="102"/>
      <c r="N745" s="102"/>
      <c r="O745" s="72"/>
      <c r="P745" s="78"/>
      <c r="Q745" s="78"/>
    </row>
    <row r="746" spans="2:17" s="96" customFormat="1">
      <c r="B746" s="76"/>
      <c r="C746" s="104"/>
      <c r="D746" s="104"/>
      <c r="E746" s="121"/>
      <c r="F746" s="121"/>
      <c r="G746" s="110"/>
      <c r="H746" s="110"/>
      <c r="I746" s="166"/>
      <c r="J746" s="166"/>
      <c r="K746" s="102"/>
      <c r="L746" s="102"/>
      <c r="M746" s="102"/>
      <c r="N746" s="102"/>
      <c r="O746" s="72"/>
      <c r="P746" s="78"/>
      <c r="Q746" s="78"/>
    </row>
    <row r="747" spans="2:17" s="96" customFormat="1">
      <c r="B747" s="76"/>
      <c r="C747" s="104"/>
      <c r="D747" s="104"/>
      <c r="E747" s="121"/>
      <c r="F747" s="121"/>
      <c r="G747" s="110"/>
      <c r="H747" s="110"/>
      <c r="I747" s="166"/>
      <c r="J747" s="166"/>
      <c r="K747" s="102"/>
      <c r="L747" s="102"/>
      <c r="M747" s="102"/>
      <c r="N747" s="102"/>
      <c r="O747" s="72"/>
      <c r="P747" s="78"/>
      <c r="Q747" s="78"/>
    </row>
    <row r="748" spans="2:17" s="96" customFormat="1">
      <c r="B748" s="76"/>
      <c r="C748" s="104"/>
      <c r="D748" s="104"/>
      <c r="E748" s="121"/>
      <c r="F748" s="121"/>
      <c r="G748" s="110"/>
      <c r="H748" s="110"/>
      <c r="I748" s="166"/>
      <c r="J748" s="166"/>
      <c r="K748" s="102"/>
      <c r="L748" s="102"/>
      <c r="M748" s="102"/>
      <c r="N748" s="102"/>
      <c r="O748" s="72"/>
      <c r="P748" s="78"/>
      <c r="Q748" s="78"/>
    </row>
    <row r="749" spans="2:17" s="96" customFormat="1">
      <c r="B749" s="76"/>
      <c r="C749" s="104"/>
      <c r="D749" s="104"/>
      <c r="E749" s="121"/>
      <c r="F749" s="121"/>
      <c r="G749" s="110"/>
      <c r="H749" s="110"/>
      <c r="I749" s="166"/>
      <c r="J749" s="166"/>
      <c r="K749" s="102"/>
      <c r="L749" s="102"/>
      <c r="M749" s="102"/>
      <c r="N749" s="102"/>
      <c r="O749" s="72"/>
      <c r="P749" s="78"/>
      <c r="Q749" s="78"/>
    </row>
    <row r="750" spans="2:17" s="96" customFormat="1">
      <c r="B750" s="76"/>
      <c r="C750" s="104"/>
      <c r="D750" s="104"/>
      <c r="E750" s="121"/>
      <c r="F750" s="121"/>
      <c r="G750" s="110"/>
      <c r="H750" s="110"/>
      <c r="I750" s="166"/>
      <c r="J750" s="166"/>
      <c r="K750" s="102"/>
      <c r="L750" s="102"/>
      <c r="M750" s="102"/>
      <c r="N750" s="102"/>
      <c r="O750" s="72"/>
      <c r="P750" s="78"/>
      <c r="Q750" s="78"/>
    </row>
    <row r="751" spans="2:17" s="96" customFormat="1">
      <c r="B751" s="76"/>
      <c r="C751" s="104"/>
      <c r="D751" s="104"/>
      <c r="E751" s="121"/>
      <c r="F751" s="121"/>
      <c r="G751" s="110"/>
      <c r="H751" s="110"/>
      <c r="I751" s="166"/>
      <c r="J751" s="166"/>
      <c r="K751" s="102"/>
      <c r="L751" s="102"/>
      <c r="M751" s="102"/>
      <c r="N751" s="102"/>
      <c r="O751" s="72"/>
      <c r="P751" s="78"/>
      <c r="Q751" s="78"/>
    </row>
    <row r="752" spans="2:17" s="96" customFormat="1">
      <c r="B752" s="76"/>
      <c r="C752" s="104"/>
      <c r="D752" s="104"/>
      <c r="E752" s="121"/>
      <c r="F752" s="121"/>
      <c r="G752" s="110"/>
      <c r="H752" s="110"/>
      <c r="I752" s="166"/>
      <c r="J752" s="166"/>
      <c r="K752" s="102"/>
      <c r="L752" s="102"/>
      <c r="M752" s="102"/>
      <c r="N752" s="102"/>
      <c r="O752" s="72"/>
      <c r="P752" s="78"/>
      <c r="Q752" s="78"/>
    </row>
    <row r="753" spans="2:17" s="96" customFormat="1">
      <c r="B753" s="76"/>
      <c r="C753" s="104"/>
      <c r="D753" s="104"/>
      <c r="E753" s="121"/>
      <c r="F753" s="121"/>
      <c r="G753" s="110"/>
      <c r="H753" s="110"/>
      <c r="I753" s="166"/>
      <c r="J753" s="166"/>
      <c r="K753" s="102"/>
      <c r="L753" s="102"/>
      <c r="M753" s="102"/>
      <c r="N753" s="102"/>
      <c r="O753" s="72"/>
      <c r="P753" s="78"/>
      <c r="Q753" s="78"/>
    </row>
    <row r="754" spans="2:17" s="96" customFormat="1">
      <c r="B754" s="76"/>
      <c r="C754" s="104"/>
      <c r="D754" s="104"/>
      <c r="E754" s="121"/>
      <c r="F754" s="121"/>
      <c r="G754" s="110"/>
      <c r="H754" s="110"/>
      <c r="I754" s="166"/>
      <c r="J754" s="166"/>
      <c r="K754" s="102"/>
      <c r="L754" s="102"/>
      <c r="M754" s="102"/>
      <c r="N754" s="102"/>
      <c r="O754" s="72"/>
      <c r="P754" s="78"/>
      <c r="Q754" s="78"/>
    </row>
    <row r="755" spans="2:17" s="96" customFormat="1">
      <c r="B755" s="76"/>
      <c r="C755" s="104"/>
      <c r="D755" s="104"/>
      <c r="E755" s="121"/>
      <c r="F755" s="121"/>
      <c r="G755" s="110"/>
      <c r="H755" s="110"/>
      <c r="I755" s="166"/>
      <c r="J755" s="166"/>
      <c r="K755" s="102"/>
      <c r="L755" s="102"/>
      <c r="M755" s="102"/>
      <c r="N755" s="102"/>
      <c r="O755" s="72"/>
      <c r="P755" s="78"/>
      <c r="Q755" s="78"/>
    </row>
    <row r="756" spans="2:17" s="96" customFormat="1">
      <c r="B756" s="76"/>
      <c r="C756" s="104"/>
      <c r="D756" s="104"/>
      <c r="E756" s="121"/>
      <c r="F756" s="121"/>
      <c r="G756" s="110"/>
      <c r="H756" s="110"/>
      <c r="I756" s="166"/>
      <c r="J756" s="166"/>
      <c r="K756" s="102"/>
      <c r="L756" s="102"/>
      <c r="M756" s="102"/>
      <c r="N756" s="102"/>
      <c r="O756" s="72"/>
      <c r="P756" s="78"/>
      <c r="Q756" s="78"/>
    </row>
    <row r="757" spans="2:17" s="96" customFormat="1">
      <c r="B757" s="76"/>
      <c r="C757" s="104"/>
      <c r="D757" s="104"/>
      <c r="E757" s="121"/>
      <c r="F757" s="121"/>
      <c r="G757" s="110"/>
      <c r="H757" s="110"/>
      <c r="I757" s="166"/>
      <c r="J757" s="166"/>
      <c r="K757" s="102"/>
      <c r="L757" s="102"/>
      <c r="M757" s="102"/>
      <c r="N757" s="102"/>
      <c r="O757" s="72"/>
      <c r="P757" s="78"/>
      <c r="Q757" s="78"/>
    </row>
    <row r="758" spans="2:17" s="96" customFormat="1">
      <c r="B758" s="76"/>
      <c r="C758" s="104"/>
      <c r="D758" s="104"/>
      <c r="E758" s="121"/>
      <c r="F758" s="121"/>
      <c r="G758" s="110"/>
      <c r="H758" s="110"/>
      <c r="I758" s="166"/>
      <c r="J758" s="166"/>
      <c r="K758" s="102"/>
      <c r="L758" s="102"/>
      <c r="M758" s="102"/>
      <c r="N758" s="102"/>
      <c r="O758" s="72"/>
      <c r="P758" s="78"/>
      <c r="Q758" s="78"/>
    </row>
    <row r="759" spans="2:17" s="96" customFormat="1">
      <c r="B759" s="76"/>
      <c r="C759" s="104"/>
      <c r="D759" s="104"/>
      <c r="E759" s="121"/>
      <c r="F759" s="121"/>
      <c r="G759" s="110"/>
      <c r="H759" s="110"/>
      <c r="I759" s="166"/>
      <c r="J759" s="166"/>
      <c r="K759" s="102"/>
      <c r="L759" s="102"/>
      <c r="M759" s="102"/>
      <c r="N759" s="102"/>
      <c r="O759" s="72"/>
      <c r="P759" s="78"/>
      <c r="Q759" s="78"/>
    </row>
    <row r="760" spans="2:17" s="96" customFormat="1">
      <c r="B760" s="76"/>
      <c r="C760" s="104"/>
      <c r="D760" s="104"/>
      <c r="E760" s="121"/>
      <c r="F760" s="121"/>
      <c r="G760" s="110"/>
      <c r="H760" s="110"/>
      <c r="I760" s="166"/>
      <c r="J760" s="166"/>
      <c r="K760" s="102"/>
      <c r="L760" s="102"/>
      <c r="M760" s="102"/>
      <c r="N760" s="102"/>
      <c r="O760" s="72"/>
      <c r="P760" s="78"/>
      <c r="Q760" s="78"/>
    </row>
    <row r="761" spans="2:17" s="96" customFormat="1">
      <c r="B761" s="76"/>
      <c r="C761" s="104"/>
      <c r="D761" s="104"/>
      <c r="E761" s="121"/>
      <c r="F761" s="121"/>
      <c r="G761" s="110"/>
      <c r="H761" s="110"/>
      <c r="I761" s="166"/>
      <c r="J761" s="166"/>
      <c r="K761" s="102"/>
      <c r="L761" s="102"/>
      <c r="M761" s="102"/>
      <c r="N761" s="102"/>
      <c r="O761" s="72"/>
      <c r="P761" s="78"/>
      <c r="Q761" s="78"/>
    </row>
    <row r="762" spans="2:17" s="96" customFormat="1">
      <c r="B762" s="76"/>
      <c r="C762" s="104"/>
      <c r="D762" s="104"/>
      <c r="E762" s="121"/>
      <c r="F762" s="121"/>
      <c r="G762" s="110"/>
      <c r="H762" s="110"/>
      <c r="I762" s="166"/>
      <c r="J762" s="166"/>
      <c r="K762" s="102"/>
      <c r="L762" s="102"/>
      <c r="M762" s="102"/>
      <c r="N762" s="102"/>
      <c r="O762" s="72"/>
      <c r="P762" s="78"/>
      <c r="Q762" s="78"/>
    </row>
    <row r="763" spans="2:17" s="96" customFormat="1">
      <c r="B763" s="76"/>
      <c r="C763" s="104"/>
      <c r="D763" s="104"/>
      <c r="E763" s="121"/>
      <c r="F763" s="121"/>
      <c r="G763" s="110"/>
      <c r="H763" s="110"/>
      <c r="I763" s="166"/>
      <c r="J763" s="166"/>
      <c r="K763" s="102"/>
      <c r="L763" s="102"/>
      <c r="M763" s="102"/>
      <c r="N763" s="102"/>
      <c r="O763" s="72"/>
      <c r="P763" s="78"/>
      <c r="Q763" s="78"/>
    </row>
    <row r="764" spans="2:17" s="96" customFormat="1">
      <c r="B764" s="76"/>
      <c r="C764" s="104"/>
      <c r="D764" s="104"/>
      <c r="E764" s="121"/>
      <c r="F764" s="121"/>
      <c r="G764" s="110"/>
      <c r="H764" s="110"/>
      <c r="I764" s="166"/>
      <c r="J764" s="166"/>
      <c r="K764" s="102"/>
      <c r="L764" s="102"/>
      <c r="M764" s="102"/>
      <c r="N764" s="102"/>
      <c r="O764" s="72"/>
      <c r="P764" s="78"/>
      <c r="Q764" s="78"/>
    </row>
    <row r="765" spans="2:17" s="96" customFormat="1">
      <c r="B765" s="76"/>
      <c r="C765" s="104"/>
      <c r="D765" s="104"/>
      <c r="E765" s="121"/>
      <c r="F765" s="121"/>
      <c r="G765" s="110"/>
      <c r="H765" s="110"/>
      <c r="I765" s="166"/>
      <c r="J765" s="166"/>
      <c r="K765" s="102"/>
      <c r="L765" s="102"/>
      <c r="M765" s="102"/>
      <c r="N765" s="102"/>
      <c r="O765" s="72"/>
      <c r="P765" s="78"/>
      <c r="Q765" s="78"/>
    </row>
    <row r="766" spans="2:17" s="96" customFormat="1">
      <c r="B766" s="76"/>
      <c r="C766" s="104"/>
      <c r="D766" s="104"/>
      <c r="E766" s="121"/>
      <c r="F766" s="121"/>
      <c r="G766" s="110"/>
      <c r="H766" s="110"/>
      <c r="I766" s="166"/>
      <c r="J766" s="166"/>
      <c r="K766" s="102"/>
      <c r="L766" s="102"/>
      <c r="M766" s="102"/>
      <c r="N766" s="102"/>
      <c r="O766" s="72"/>
      <c r="P766" s="78"/>
      <c r="Q766" s="78"/>
    </row>
    <row r="767" spans="2:17" s="96" customFormat="1">
      <c r="B767" s="76"/>
      <c r="C767" s="104"/>
      <c r="D767" s="104"/>
      <c r="E767" s="121"/>
      <c r="F767" s="121"/>
      <c r="G767" s="110"/>
      <c r="H767" s="110"/>
      <c r="I767" s="166"/>
      <c r="J767" s="166"/>
      <c r="K767" s="102"/>
      <c r="L767" s="102"/>
      <c r="M767" s="102"/>
      <c r="N767" s="102"/>
      <c r="O767" s="72"/>
      <c r="P767" s="78"/>
      <c r="Q767" s="78"/>
    </row>
    <row r="768" spans="2:17" s="96" customFormat="1">
      <c r="B768" s="76"/>
      <c r="C768" s="104"/>
      <c r="D768" s="104"/>
      <c r="E768" s="121"/>
      <c r="F768" s="121"/>
      <c r="G768" s="110"/>
      <c r="H768" s="110"/>
      <c r="I768" s="166"/>
      <c r="J768" s="166"/>
      <c r="K768" s="102"/>
      <c r="L768" s="102"/>
      <c r="M768" s="102"/>
      <c r="N768" s="102"/>
      <c r="O768" s="72"/>
      <c r="P768" s="78"/>
      <c r="Q768" s="78"/>
    </row>
    <row r="769" spans="2:17" s="96" customFormat="1">
      <c r="B769" s="76"/>
      <c r="C769" s="104"/>
      <c r="D769" s="104"/>
      <c r="E769" s="121"/>
      <c r="F769" s="121"/>
      <c r="G769" s="110"/>
      <c r="H769" s="110"/>
      <c r="I769" s="166"/>
      <c r="J769" s="166"/>
      <c r="K769" s="102"/>
      <c r="L769" s="102"/>
      <c r="M769" s="102"/>
      <c r="N769" s="102"/>
      <c r="O769" s="72"/>
      <c r="P769" s="78"/>
      <c r="Q769" s="78"/>
    </row>
    <row r="770" spans="2:17" s="96" customFormat="1">
      <c r="B770" s="76"/>
      <c r="C770" s="104"/>
      <c r="D770" s="104"/>
      <c r="E770" s="121"/>
      <c r="F770" s="121"/>
      <c r="G770" s="110"/>
      <c r="H770" s="110"/>
      <c r="I770" s="166"/>
      <c r="J770" s="166"/>
      <c r="K770" s="102"/>
      <c r="L770" s="102"/>
      <c r="M770" s="102"/>
      <c r="N770" s="102"/>
      <c r="O770" s="72"/>
      <c r="P770" s="78"/>
      <c r="Q770" s="78"/>
    </row>
    <row r="771" spans="2:17" s="96" customFormat="1">
      <c r="B771" s="76"/>
      <c r="C771" s="104"/>
      <c r="D771" s="104"/>
      <c r="E771" s="121"/>
      <c r="F771" s="121"/>
      <c r="G771" s="110"/>
      <c r="H771" s="110"/>
      <c r="I771" s="166"/>
      <c r="J771" s="166"/>
      <c r="K771" s="102"/>
      <c r="L771" s="102"/>
      <c r="M771" s="102"/>
      <c r="N771" s="102"/>
      <c r="O771" s="72"/>
      <c r="P771" s="78"/>
      <c r="Q771" s="78"/>
    </row>
    <row r="772" spans="2:17" s="96" customFormat="1">
      <c r="B772" s="76"/>
      <c r="C772" s="104"/>
      <c r="D772" s="104"/>
      <c r="E772" s="121"/>
      <c r="F772" s="121"/>
      <c r="G772" s="110"/>
      <c r="H772" s="110"/>
      <c r="I772" s="166"/>
      <c r="J772" s="166"/>
      <c r="K772" s="102"/>
      <c r="L772" s="102"/>
      <c r="M772" s="102"/>
      <c r="N772" s="102"/>
      <c r="O772" s="72"/>
      <c r="P772" s="78"/>
      <c r="Q772" s="78"/>
    </row>
    <row r="773" spans="2:17" s="96" customFormat="1">
      <c r="B773" s="76"/>
      <c r="C773" s="104"/>
      <c r="D773" s="104"/>
      <c r="E773" s="121"/>
      <c r="F773" s="121"/>
      <c r="G773" s="110"/>
      <c r="H773" s="110"/>
      <c r="I773" s="166"/>
      <c r="J773" s="166"/>
      <c r="K773" s="102"/>
      <c r="L773" s="102"/>
      <c r="M773" s="102"/>
      <c r="N773" s="102"/>
      <c r="O773" s="72"/>
      <c r="P773" s="78"/>
      <c r="Q773" s="78"/>
    </row>
    <row r="774" spans="2:17" s="96" customFormat="1">
      <c r="B774" s="76"/>
      <c r="C774" s="104"/>
      <c r="D774" s="104"/>
      <c r="E774" s="121"/>
      <c r="F774" s="121"/>
      <c r="G774" s="110"/>
      <c r="H774" s="110"/>
      <c r="I774" s="166"/>
      <c r="J774" s="166"/>
      <c r="K774" s="102"/>
      <c r="L774" s="102"/>
      <c r="M774" s="102"/>
      <c r="N774" s="102"/>
      <c r="O774" s="72"/>
      <c r="P774" s="78"/>
      <c r="Q774" s="78"/>
    </row>
    <row r="775" spans="2:17" s="96" customFormat="1">
      <c r="B775" s="76"/>
      <c r="C775" s="104"/>
      <c r="D775" s="104"/>
      <c r="E775" s="121"/>
      <c r="F775" s="121"/>
      <c r="G775" s="110"/>
      <c r="H775" s="110"/>
      <c r="I775" s="166"/>
      <c r="J775" s="166"/>
      <c r="K775" s="102"/>
      <c r="L775" s="102"/>
      <c r="M775" s="102"/>
      <c r="N775" s="102"/>
      <c r="O775" s="72"/>
      <c r="P775" s="78"/>
      <c r="Q775" s="78"/>
    </row>
    <row r="776" spans="2:17" s="96" customFormat="1">
      <c r="B776" s="76"/>
      <c r="C776" s="104"/>
      <c r="D776" s="104"/>
      <c r="E776" s="121"/>
      <c r="F776" s="121"/>
      <c r="G776" s="110"/>
      <c r="H776" s="110"/>
      <c r="I776" s="166"/>
      <c r="J776" s="166"/>
      <c r="K776" s="102"/>
      <c r="L776" s="102"/>
      <c r="M776" s="102"/>
      <c r="N776" s="102"/>
      <c r="O776" s="72"/>
      <c r="P776" s="78"/>
      <c r="Q776" s="78"/>
    </row>
    <row r="777" spans="2:17" s="96" customFormat="1">
      <c r="B777" s="76"/>
      <c r="C777" s="104"/>
      <c r="D777" s="104"/>
      <c r="E777" s="121"/>
      <c r="F777" s="121"/>
      <c r="G777" s="110"/>
      <c r="H777" s="110"/>
      <c r="I777" s="166"/>
      <c r="J777" s="166"/>
      <c r="K777" s="102"/>
      <c r="L777" s="102"/>
      <c r="M777" s="102"/>
      <c r="N777" s="102"/>
      <c r="O777" s="72"/>
      <c r="P777" s="78"/>
      <c r="Q777" s="78"/>
    </row>
    <row r="778" spans="2:17" s="96" customFormat="1">
      <c r="B778" s="76"/>
      <c r="C778" s="104"/>
      <c r="D778" s="104"/>
      <c r="E778" s="121"/>
      <c r="F778" s="121"/>
      <c r="G778" s="110"/>
      <c r="H778" s="110"/>
      <c r="I778" s="166"/>
      <c r="J778" s="166"/>
      <c r="K778" s="102"/>
      <c r="L778" s="102"/>
      <c r="M778" s="102"/>
      <c r="N778" s="102"/>
      <c r="O778" s="72"/>
      <c r="P778" s="78"/>
      <c r="Q778" s="78"/>
    </row>
    <row r="779" spans="2:17" s="96" customFormat="1">
      <c r="B779" s="76"/>
      <c r="C779" s="104"/>
      <c r="D779" s="104"/>
      <c r="E779" s="121"/>
      <c r="F779" s="121"/>
      <c r="G779" s="110"/>
      <c r="H779" s="110"/>
      <c r="I779" s="166"/>
      <c r="J779" s="166"/>
      <c r="K779" s="102"/>
      <c r="L779" s="102"/>
      <c r="M779" s="102"/>
      <c r="N779" s="102"/>
      <c r="O779" s="72"/>
      <c r="P779" s="78"/>
      <c r="Q779" s="78"/>
    </row>
    <row r="780" spans="2:17" s="96" customFormat="1">
      <c r="B780" s="76"/>
      <c r="C780" s="104"/>
      <c r="D780" s="104"/>
      <c r="E780" s="121"/>
      <c r="F780" s="121"/>
      <c r="G780" s="110"/>
      <c r="H780" s="110"/>
      <c r="I780" s="166"/>
      <c r="J780" s="166"/>
      <c r="K780" s="102"/>
      <c r="L780" s="102"/>
      <c r="M780" s="102"/>
      <c r="N780" s="102"/>
      <c r="O780" s="72"/>
      <c r="P780" s="78"/>
      <c r="Q780" s="78"/>
    </row>
    <row r="781" spans="2:17" s="96" customFormat="1">
      <c r="B781" s="76"/>
      <c r="C781" s="104"/>
      <c r="D781" s="104"/>
      <c r="E781" s="121"/>
      <c r="F781" s="121"/>
      <c r="G781" s="110"/>
      <c r="H781" s="110"/>
      <c r="I781" s="166"/>
      <c r="J781" s="166"/>
      <c r="K781" s="102"/>
      <c r="L781" s="102"/>
      <c r="M781" s="102"/>
      <c r="N781" s="102"/>
      <c r="O781" s="72"/>
      <c r="P781" s="78"/>
      <c r="Q781" s="78"/>
    </row>
    <row r="782" spans="2:17" s="96" customFormat="1">
      <c r="B782" s="76"/>
      <c r="C782" s="104"/>
      <c r="D782" s="104"/>
      <c r="E782" s="121"/>
      <c r="F782" s="121"/>
      <c r="G782" s="110"/>
      <c r="H782" s="110"/>
      <c r="I782" s="166"/>
      <c r="J782" s="166"/>
      <c r="K782" s="102"/>
      <c r="L782" s="102"/>
      <c r="M782" s="102"/>
      <c r="N782" s="102"/>
      <c r="O782" s="72"/>
      <c r="P782" s="78"/>
      <c r="Q782" s="78"/>
    </row>
    <row r="783" spans="2:17" s="96" customFormat="1">
      <c r="B783" s="76"/>
      <c r="C783" s="104"/>
      <c r="D783" s="104"/>
      <c r="E783" s="121"/>
      <c r="F783" s="121"/>
      <c r="G783" s="110"/>
      <c r="H783" s="110"/>
      <c r="I783" s="166"/>
      <c r="J783" s="166"/>
      <c r="K783" s="102"/>
      <c r="L783" s="102"/>
      <c r="M783" s="102"/>
      <c r="N783" s="102"/>
      <c r="O783" s="72"/>
      <c r="P783" s="78"/>
      <c r="Q783" s="78"/>
    </row>
    <row r="784" spans="2:17" s="96" customFormat="1">
      <c r="B784" s="76"/>
      <c r="C784" s="104"/>
      <c r="D784" s="104"/>
      <c r="E784" s="121"/>
      <c r="F784" s="121"/>
      <c r="G784" s="110"/>
      <c r="H784" s="110"/>
      <c r="I784" s="166"/>
      <c r="J784" s="166"/>
      <c r="K784" s="102"/>
      <c r="L784" s="102"/>
      <c r="M784" s="102"/>
      <c r="N784" s="102"/>
      <c r="O784" s="72"/>
      <c r="P784" s="78"/>
      <c r="Q784" s="78"/>
    </row>
    <row r="785" spans="2:17" s="96" customFormat="1">
      <c r="B785" s="76"/>
      <c r="C785" s="104"/>
      <c r="D785" s="104"/>
      <c r="E785" s="121"/>
      <c r="F785" s="121"/>
      <c r="G785" s="110"/>
      <c r="H785" s="110"/>
      <c r="I785" s="166"/>
      <c r="J785" s="166"/>
      <c r="K785" s="102"/>
      <c r="L785" s="102"/>
      <c r="M785" s="102"/>
      <c r="N785" s="102"/>
      <c r="O785" s="72"/>
      <c r="P785" s="78"/>
      <c r="Q785" s="78"/>
    </row>
    <row r="786" spans="2:17" s="96" customFormat="1">
      <c r="B786" s="76"/>
      <c r="C786" s="104"/>
      <c r="D786" s="104"/>
      <c r="E786" s="121"/>
      <c r="F786" s="121"/>
      <c r="G786" s="110"/>
      <c r="H786" s="110"/>
      <c r="I786" s="166"/>
      <c r="J786" s="166"/>
      <c r="K786" s="102"/>
      <c r="L786" s="102"/>
      <c r="M786" s="102"/>
      <c r="N786" s="102"/>
      <c r="O786" s="72"/>
      <c r="P786" s="78"/>
      <c r="Q786" s="78"/>
    </row>
    <row r="787" spans="2:17" s="96" customFormat="1">
      <c r="B787" s="76"/>
      <c r="C787" s="104"/>
      <c r="D787" s="104"/>
      <c r="E787" s="121"/>
      <c r="F787" s="121"/>
      <c r="G787" s="110"/>
      <c r="H787" s="110"/>
      <c r="I787" s="166"/>
      <c r="J787" s="166"/>
      <c r="K787" s="102"/>
      <c r="L787" s="102"/>
      <c r="M787" s="102"/>
      <c r="N787" s="102"/>
      <c r="O787" s="72"/>
      <c r="P787" s="78"/>
      <c r="Q787" s="78"/>
    </row>
    <row r="788" spans="2:17" s="96" customFormat="1">
      <c r="B788" s="76"/>
      <c r="C788" s="104"/>
      <c r="D788" s="104"/>
      <c r="E788" s="121"/>
      <c r="F788" s="121"/>
      <c r="G788" s="110"/>
      <c r="H788" s="110"/>
      <c r="I788" s="166"/>
      <c r="J788" s="166"/>
      <c r="K788" s="102"/>
      <c r="L788" s="102"/>
      <c r="M788" s="102"/>
      <c r="N788" s="102"/>
      <c r="O788" s="72"/>
      <c r="P788" s="78"/>
      <c r="Q788" s="78"/>
    </row>
    <row r="789" spans="2:17" s="96" customFormat="1">
      <c r="B789" s="76"/>
      <c r="C789" s="104"/>
      <c r="D789" s="104"/>
      <c r="E789" s="121"/>
      <c r="F789" s="121"/>
      <c r="G789" s="110"/>
      <c r="H789" s="110"/>
      <c r="I789" s="166"/>
      <c r="J789" s="166"/>
      <c r="K789" s="102"/>
      <c r="L789" s="102"/>
      <c r="M789" s="102"/>
      <c r="N789" s="102"/>
      <c r="O789" s="72"/>
      <c r="P789" s="78"/>
      <c r="Q789" s="78"/>
    </row>
    <row r="790" spans="2:17" s="96" customFormat="1">
      <c r="B790" s="76"/>
      <c r="C790" s="104"/>
      <c r="D790" s="104"/>
      <c r="E790" s="121"/>
      <c r="F790" s="121"/>
      <c r="G790" s="110"/>
      <c r="H790" s="110"/>
      <c r="I790" s="166"/>
      <c r="J790" s="166"/>
      <c r="K790" s="102"/>
      <c r="L790" s="102"/>
      <c r="M790" s="102"/>
      <c r="N790" s="102"/>
      <c r="O790" s="72"/>
      <c r="P790" s="78"/>
      <c r="Q790" s="78"/>
    </row>
    <row r="791" spans="2:17" s="96" customFormat="1">
      <c r="B791" s="76"/>
      <c r="C791" s="104"/>
      <c r="D791" s="104"/>
      <c r="E791" s="121"/>
      <c r="F791" s="121"/>
      <c r="G791" s="110"/>
      <c r="H791" s="110"/>
      <c r="I791" s="166"/>
      <c r="J791" s="166"/>
      <c r="K791" s="102"/>
      <c r="L791" s="102"/>
      <c r="M791" s="102"/>
      <c r="N791" s="102"/>
      <c r="O791" s="72"/>
      <c r="P791" s="78"/>
      <c r="Q791" s="78"/>
    </row>
    <row r="792" spans="2:17" s="96" customFormat="1">
      <c r="B792" s="76"/>
      <c r="C792" s="104"/>
      <c r="D792" s="104"/>
      <c r="E792" s="121"/>
      <c r="F792" s="121"/>
      <c r="G792" s="110"/>
      <c r="H792" s="110"/>
      <c r="I792" s="166"/>
      <c r="J792" s="166"/>
      <c r="K792" s="102"/>
      <c r="L792" s="102"/>
      <c r="M792" s="102"/>
      <c r="N792" s="102"/>
      <c r="O792" s="72"/>
      <c r="P792" s="78"/>
      <c r="Q792" s="78"/>
    </row>
    <row r="793" spans="2:17" s="96" customFormat="1">
      <c r="B793" s="76"/>
      <c r="C793" s="104"/>
      <c r="D793" s="104"/>
      <c r="E793" s="121"/>
      <c r="F793" s="121"/>
      <c r="G793" s="110"/>
      <c r="H793" s="110"/>
      <c r="I793" s="166"/>
      <c r="J793" s="166"/>
      <c r="K793" s="102"/>
      <c r="L793" s="102"/>
      <c r="M793" s="102"/>
      <c r="N793" s="102"/>
      <c r="O793" s="72"/>
      <c r="P793" s="78"/>
      <c r="Q793" s="78"/>
    </row>
    <row r="794" spans="2:17" s="96" customFormat="1">
      <c r="B794" s="76"/>
      <c r="C794" s="104"/>
      <c r="D794" s="104"/>
      <c r="E794" s="121"/>
      <c r="F794" s="121"/>
      <c r="G794" s="110"/>
      <c r="H794" s="110"/>
      <c r="I794" s="166"/>
      <c r="J794" s="166"/>
      <c r="K794" s="102"/>
      <c r="L794" s="102"/>
      <c r="M794" s="102"/>
      <c r="N794" s="102"/>
      <c r="O794" s="72"/>
      <c r="P794" s="78"/>
      <c r="Q794" s="78"/>
    </row>
    <row r="795" spans="2:17" s="96" customFormat="1">
      <c r="B795" s="76"/>
      <c r="C795" s="104"/>
      <c r="D795" s="104"/>
      <c r="E795" s="121"/>
      <c r="F795" s="121"/>
      <c r="G795" s="110"/>
      <c r="H795" s="110"/>
      <c r="I795" s="166"/>
      <c r="J795" s="166"/>
      <c r="K795" s="102"/>
      <c r="L795" s="102"/>
      <c r="M795" s="102"/>
      <c r="N795" s="102"/>
      <c r="O795" s="72"/>
      <c r="P795" s="78"/>
      <c r="Q795" s="78"/>
    </row>
    <row r="796" spans="2:17" s="96" customFormat="1">
      <c r="B796" s="76"/>
      <c r="C796" s="104"/>
      <c r="D796" s="104"/>
      <c r="E796" s="121"/>
      <c r="F796" s="121"/>
      <c r="G796" s="110"/>
      <c r="H796" s="110"/>
      <c r="I796" s="166"/>
      <c r="J796" s="166"/>
      <c r="K796" s="102"/>
      <c r="L796" s="102"/>
      <c r="M796" s="102"/>
      <c r="N796" s="102"/>
      <c r="O796" s="72"/>
      <c r="P796" s="78"/>
      <c r="Q796" s="78"/>
    </row>
    <row r="797" spans="2:17" s="96" customFormat="1">
      <c r="B797" s="76"/>
      <c r="C797" s="104"/>
      <c r="D797" s="104"/>
      <c r="E797" s="121"/>
      <c r="F797" s="121"/>
      <c r="G797" s="110"/>
      <c r="H797" s="110"/>
      <c r="I797" s="166"/>
      <c r="J797" s="166"/>
      <c r="K797" s="102"/>
      <c r="L797" s="102"/>
      <c r="M797" s="102"/>
      <c r="N797" s="102"/>
      <c r="O797" s="72"/>
      <c r="P797" s="78"/>
      <c r="Q797" s="78"/>
    </row>
    <row r="798" spans="2:17" s="96" customFormat="1">
      <c r="B798" s="76"/>
      <c r="C798" s="104"/>
      <c r="D798" s="104"/>
      <c r="E798" s="121"/>
      <c r="F798" s="121"/>
      <c r="G798" s="110"/>
      <c r="H798" s="110"/>
      <c r="I798" s="166"/>
      <c r="J798" s="166"/>
      <c r="K798" s="102"/>
      <c r="L798" s="102"/>
      <c r="M798" s="102"/>
      <c r="N798" s="102"/>
      <c r="O798" s="72"/>
      <c r="P798" s="78"/>
      <c r="Q798" s="78"/>
    </row>
    <row r="799" spans="2:17" s="96" customFormat="1">
      <c r="B799" s="76"/>
      <c r="C799" s="104"/>
      <c r="D799" s="104"/>
      <c r="E799" s="121"/>
      <c r="F799" s="121"/>
      <c r="G799" s="110"/>
      <c r="H799" s="110"/>
      <c r="I799" s="166"/>
      <c r="J799" s="166"/>
      <c r="K799" s="102"/>
      <c r="L799" s="102"/>
      <c r="M799" s="102"/>
      <c r="N799" s="102"/>
      <c r="O799" s="72"/>
      <c r="P799" s="78"/>
      <c r="Q799" s="78"/>
    </row>
    <row r="800" spans="2:17" s="96" customFormat="1">
      <c r="B800" s="76"/>
      <c r="C800" s="104"/>
      <c r="D800" s="104"/>
      <c r="E800" s="121"/>
      <c r="F800" s="121"/>
      <c r="G800" s="110"/>
      <c r="H800" s="110"/>
      <c r="I800" s="166"/>
      <c r="J800" s="166"/>
      <c r="K800" s="102"/>
      <c r="L800" s="102"/>
      <c r="M800" s="102"/>
      <c r="N800" s="102"/>
      <c r="O800" s="72"/>
      <c r="P800" s="78"/>
      <c r="Q800" s="78"/>
    </row>
    <row r="801" spans="2:17" s="96" customFormat="1">
      <c r="B801" s="76"/>
      <c r="C801" s="104"/>
      <c r="D801" s="104"/>
      <c r="E801" s="121"/>
      <c r="F801" s="121"/>
      <c r="G801" s="110"/>
      <c r="H801" s="110"/>
      <c r="I801" s="166"/>
      <c r="J801" s="166"/>
      <c r="K801" s="102"/>
      <c r="L801" s="102"/>
      <c r="M801" s="102"/>
      <c r="N801" s="102"/>
      <c r="O801" s="72"/>
      <c r="P801" s="78"/>
      <c r="Q801" s="78"/>
    </row>
    <row r="802" spans="2:17" s="96" customFormat="1">
      <c r="B802" s="76"/>
      <c r="C802" s="104"/>
      <c r="D802" s="104"/>
      <c r="E802" s="121"/>
      <c r="F802" s="121"/>
      <c r="G802" s="110"/>
      <c r="H802" s="110"/>
      <c r="I802" s="166"/>
      <c r="J802" s="166"/>
      <c r="K802" s="102"/>
      <c r="L802" s="102"/>
      <c r="M802" s="102"/>
      <c r="N802" s="102"/>
      <c r="O802" s="72"/>
      <c r="P802" s="78"/>
      <c r="Q802" s="78"/>
    </row>
    <row r="803" spans="2:17" s="96" customFormat="1">
      <c r="B803" s="76"/>
      <c r="C803" s="104"/>
      <c r="D803" s="104"/>
      <c r="E803" s="121"/>
      <c r="F803" s="121"/>
      <c r="G803" s="110"/>
      <c r="H803" s="110"/>
      <c r="I803" s="166"/>
      <c r="J803" s="166"/>
      <c r="K803" s="102"/>
      <c r="L803" s="102"/>
      <c r="M803" s="102"/>
      <c r="N803" s="102"/>
      <c r="O803" s="72"/>
      <c r="P803" s="78"/>
      <c r="Q803" s="78"/>
    </row>
    <row r="804" spans="2:17" s="96" customFormat="1">
      <c r="B804" s="76"/>
      <c r="C804" s="104"/>
      <c r="D804" s="104"/>
      <c r="E804" s="121"/>
      <c r="F804" s="121"/>
      <c r="G804" s="110"/>
      <c r="H804" s="110"/>
      <c r="I804" s="166"/>
      <c r="J804" s="166"/>
      <c r="K804" s="102"/>
      <c r="L804" s="102"/>
      <c r="M804" s="102"/>
      <c r="N804" s="102"/>
      <c r="O804" s="72"/>
      <c r="P804" s="78"/>
      <c r="Q804" s="78"/>
    </row>
    <row r="805" spans="2:17" s="96" customFormat="1">
      <c r="B805" s="76"/>
      <c r="C805" s="104"/>
      <c r="D805" s="104"/>
      <c r="E805" s="121"/>
      <c r="F805" s="121"/>
      <c r="G805" s="110"/>
      <c r="H805" s="110"/>
      <c r="I805" s="166"/>
      <c r="J805" s="166"/>
      <c r="K805" s="102"/>
      <c r="L805" s="102"/>
      <c r="M805" s="102"/>
      <c r="N805" s="102"/>
      <c r="O805" s="72"/>
      <c r="P805" s="78"/>
      <c r="Q805" s="78"/>
    </row>
    <row r="806" spans="2:17" s="96" customFormat="1">
      <c r="B806" s="76"/>
      <c r="C806" s="104"/>
      <c r="D806" s="104"/>
      <c r="E806" s="121"/>
      <c r="F806" s="121"/>
      <c r="G806" s="110"/>
      <c r="H806" s="110"/>
      <c r="I806" s="166"/>
      <c r="J806" s="166"/>
      <c r="K806" s="102"/>
      <c r="L806" s="102"/>
      <c r="M806" s="102"/>
      <c r="N806" s="102"/>
      <c r="O806" s="72"/>
      <c r="P806" s="78"/>
      <c r="Q806" s="78"/>
    </row>
    <row r="807" spans="2:17" s="96" customFormat="1">
      <c r="B807" s="76"/>
      <c r="C807" s="104"/>
      <c r="D807" s="104"/>
      <c r="E807" s="121"/>
      <c r="F807" s="121"/>
      <c r="G807" s="110"/>
      <c r="H807" s="110"/>
      <c r="I807" s="166"/>
      <c r="J807" s="166"/>
      <c r="K807" s="102"/>
      <c r="L807" s="102"/>
      <c r="M807" s="102"/>
      <c r="N807" s="102"/>
      <c r="O807" s="72"/>
      <c r="P807" s="78"/>
      <c r="Q807" s="78"/>
    </row>
    <row r="808" spans="2:17" s="96" customFormat="1">
      <c r="B808" s="76"/>
      <c r="C808" s="104"/>
      <c r="D808" s="104"/>
      <c r="E808" s="121"/>
      <c r="F808" s="121"/>
      <c r="G808" s="110"/>
      <c r="H808" s="110"/>
      <c r="I808" s="166"/>
      <c r="J808" s="166"/>
      <c r="K808" s="102"/>
      <c r="L808" s="102"/>
      <c r="M808" s="102"/>
      <c r="N808" s="102"/>
      <c r="O808" s="72"/>
      <c r="P808" s="78"/>
      <c r="Q808" s="78"/>
    </row>
    <row r="809" spans="2:17" s="96" customFormat="1">
      <c r="B809" s="76"/>
      <c r="C809" s="104"/>
      <c r="D809" s="104"/>
      <c r="E809" s="121"/>
      <c r="F809" s="121"/>
      <c r="G809" s="110"/>
      <c r="H809" s="110"/>
      <c r="I809" s="166"/>
      <c r="J809" s="166"/>
      <c r="K809" s="102"/>
      <c r="L809" s="102"/>
      <c r="M809" s="102"/>
      <c r="N809" s="102"/>
      <c r="O809" s="72"/>
      <c r="P809" s="78"/>
      <c r="Q809" s="78"/>
    </row>
    <row r="810" spans="2:17" s="96" customFormat="1">
      <c r="B810" s="76"/>
      <c r="C810" s="104"/>
      <c r="D810" s="104"/>
      <c r="E810" s="121"/>
      <c r="F810" s="121"/>
      <c r="G810" s="110"/>
      <c r="H810" s="110"/>
      <c r="I810" s="166"/>
      <c r="J810" s="166"/>
      <c r="K810" s="102"/>
      <c r="L810" s="102"/>
      <c r="M810" s="102"/>
      <c r="N810" s="102"/>
      <c r="O810" s="72"/>
      <c r="P810" s="78"/>
      <c r="Q810" s="78"/>
    </row>
    <row r="811" spans="2:17" s="96" customFormat="1">
      <c r="B811" s="76"/>
      <c r="C811" s="104"/>
      <c r="D811" s="104"/>
      <c r="E811" s="121"/>
      <c r="F811" s="121"/>
      <c r="G811" s="110"/>
      <c r="H811" s="110"/>
      <c r="I811" s="166"/>
      <c r="J811" s="166"/>
      <c r="K811" s="102"/>
      <c r="L811" s="102"/>
      <c r="M811" s="102"/>
      <c r="N811" s="102"/>
      <c r="O811" s="72"/>
      <c r="P811" s="78"/>
      <c r="Q811" s="78"/>
    </row>
    <row r="812" spans="2:17" s="96" customFormat="1">
      <c r="B812" s="76"/>
      <c r="C812" s="104"/>
      <c r="D812" s="104"/>
      <c r="E812" s="121"/>
      <c r="F812" s="121"/>
      <c r="G812" s="110"/>
      <c r="H812" s="110"/>
      <c r="I812" s="166"/>
      <c r="J812" s="166"/>
      <c r="K812" s="102"/>
      <c r="L812" s="102"/>
      <c r="M812" s="102"/>
      <c r="N812" s="102"/>
      <c r="O812" s="72"/>
      <c r="P812" s="78"/>
      <c r="Q812" s="78"/>
    </row>
    <row r="813" spans="2:17" s="96" customFormat="1">
      <c r="B813" s="76"/>
      <c r="C813" s="104"/>
      <c r="D813" s="104"/>
      <c r="E813" s="121"/>
      <c r="F813" s="121"/>
      <c r="G813" s="110"/>
      <c r="H813" s="110"/>
      <c r="I813" s="166"/>
      <c r="J813" s="166"/>
      <c r="K813" s="102"/>
      <c r="L813" s="102"/>
      <c r="M813" s="102"/>
      <c r="N813" s="102"/>
      <c r="O813" s="72"/>
      <c r="P813" s="78"/>
      <c r="Q813" s="78"/>
    </row>
    <row r="814" spans="2:17" s="96" customFormat="1">
      <c r="B814" s="76"/>
      <c r="C814" s="104"/>
      <c r="D814" s="104"/>
      <c r="E814" s="121"/>
      <c r="F814" s="121"/>
      <c r="G814" s="110"/>
      <c r="H814" s="110"/>
      <c r="I814" s="166"/>
      <c r="J814" s="166"/>
      <c r="K814" s="102"/>
      <c r="L814" s="102"/>
      <c r="M814" s="102"/>
      <c r="N814" s="102"/>
      <c r="O814" s="72"/>
      <c r="P814" s="78"/>
      <c r="Q814" s="78"/>
    </row>
    <row r="815" spans="2:17" s="96" customFormat="1">
      <c r="B815" s="76"/>
      <c r="C815" s="104"/>
      <c r="D815" s="104"/>
      <c r="E815" s="121"/>
      <c r="F815" s="121"/>
      <c r="G815" s="110"/>
      <c r="H815" s="110"/>
      <c r="I815" s="166"/>
      <c r="J815" s="166"/>
      <c r="K815" s="102"/>
      <c r="L815" s="102"/>
      <c r="M815" s="102"/>
      <c r="N815" s="102"/>
      <c r="O815" s="72"/>
      <c r="P815" s="78"/>
      <c r="Q815" s="78"/>
    </row>
    <row r="816" spans="2:17" s="96" customFormat="1">
      <c r="B816" s="76"/>
      <c r="C816" s="104"/>
      <c r="D816" s="104"/>
      <c r="E816" s="121"/>
      <c r="F816" s="121"/>
      <c r="G816" s="110"/>
      <c r="H816" s="110"/>
      <c r="I816" s="166"/>
      <c r="J816" s="166"/>
      <c r="K816" s="102"/>
      <c r="L816" s="102"/>
      <c r="M816" s="102"/>
      <c r="N816" s="102"/>
      <c r="O816" s="72"/>
      <c r="P816" s="78"/>
      <c r="Q816" s="78"/>
    </row>
    <row r="817" spans="2:17" s="96" customFormat="1">
      <c r="B817" s="76"/>
      <c r="C817" s="104"/>
      <c r="D817" s="104"/>
      <c r="E817" s="121"/>
      <c r="F817" s="121"/>
      <c r="G817" s="110"/>
      <c r="H817" s="110"/>
      <c r="I817" s="166"/>
      <c r="J817" s="166"/>
      <c r="K817" s="102"/>
      <c r="L817" s="102"/>
      <c r="M817" s="102"/>
      <c r="N817" s="102"/>
      <c r="O817" s="72"/>
      <c r="P817" s="78"/>
      <c r="Q817" s="78"/>
    </row>
    <row r="818" spans="2:17" s="96" customFormat="1">
      <c r="B818" s="76"/>
      <c r="C818" s="104"/>
      <c r="D818" s="104"/>
      <c r="E818" s="121"/>
      <c r="F818" s="121"/>
      <c r="G818" s="110"/>
      <c r="H818" s="110"/>
      <c r="I818" s="166"/>
      <c r="J818" s="166"/>
      <c r="K818" s="102"/>
      <c r="L818" s="102"/>
      <c r="M818" s="102"/>
      <c r="N818" s="102"/>
      <c r="O818" s="72"/>
      <c r="P818" s="78"/>
      <c r="Q818" s="78"/>
    </row>
    <row r="819" spans="2:17" s="96" customFormat="1">
      <c r="B819" s="76"/>
      <c r="C819" s="104"/>
      <c r="D819" s="104"/>
      <c r="E819" s="121"/>
      <c r="F819" s="121"/>
      <c r="G819" s="110"/>
      <c r="H819" s="110"/>
      <c r="I819" s="166"/>
      <c r="J819" s="166"/>
      <c r="K819" s="102"/>
      <c r="L819" s="102"/>
      <c r="M819" s="102"/>
      <c r="N819" s="102"/>
      <c r="O819" s="72"/>
      <c r="P819" s="78"/>
      <c r="Q819" s="78"/>
    </row>
    <row r="820" spans="2:17" s="96" customFormat="1">
      <c r="B820" s="76"/>
      <c r="C820" s="104"/>
      <c r="D820" s="104"/>
      <c r="E820" s="121"/>
      <c r="F820" s="121"/>
      <c r="G820" s="110"/>
      <c r="H820" s="110"/>
      <c r="I820" s="166"/>
      <c r="J820" s="166"/>
      <c r="K820" s="102"/>
      <c r="L820" s="102"/>
      <c r="M820" s="102"/>
      <c r="N820" s="102"/>
      <c r="O820" s="72"/>
      <c r="P820" s="78"/>
      <c r="Q820" s="78"/>
    </row>
    <row r="821" spans="2:17" s="96" customFormat="1">
      <c r="B821" s="76"/>
      <c r="C821" s="104"/>
      <c r="D821" s="104"/>
      <c r="E821" s="121"/>
      <c r="F821" s="121"/>
      <c r="G821" s="110"/>
      <c r="H821" s="110"/>
      <c r="I821" s="166"/>
      <c r="J821" s="166"/>
      <c r="K821" s="102"/>
      <c r="L821" s="102"/>
      <c r="M821" s="102"/>
      <c r="N821" s="102"/>
      <c r="O821" s="72"/>
      <c r="P821" s="78"/>
      <c r="Q821" s="78"/>
    </row>
    <row r="822" spans="2:17" s="96" customFormat="1">
      <c r="B822" s="76"/>
      <c r="C822" s="104"/>
      <c r="D822" s="104"/>
      <c r="E822" s="121"/>
      <c r="F822" s="121"/>
      <c r="G822" s="110"/>
      <c r="H822" s="110"/>
      <c r="I822" s="166"/>
      <c r="J822" s="166"/>
      <c r="K822" s="102"/>
      <c r="L822" s="102"/>
      <c r="M822" s="102"/>
      <c r="N822" s="102"/>
      <c r="O822" s="72"/>
      <c r="P822" s="78"/>
      <c r="Q822" s="78"/>
    </row>
    <row r="823" spans="2:17" s="96" customFormat="1">
      <c r="B823" s="76"/>
      <c r="C823" s="104"/>
      <c r="D823" s="104"/>
      <c r="E823" s="121"/>
      <c r="F823" s="121"/>
      <c r="G823" s="110"/>
      <c r="H823" s="110"/>
      <c r="I823" s="166"/>
      <c r="J823" s="166"/>
      <c r="K823" s="102"/>
      <c r="L823" s="102"/>
      <c r="M823" s="102"/>
      <c r="N823" s="102"/>
      <c r="O823" s="72"/>
      <c r="P823" s="78"/>
      <c r="Q823" s="78"/>
    </row>
    <row r="824" spans="2:17" s="96" customFormat="1">
      <c r="B824" s="76"/>
      <c r="C824" s="104"/>
      <c r="D824" s="104"/>
      <c r="E824" s="121"/>
      <c r="F824" s="121"/>
      <c r="G824" s="110"/>
      <c r="H824" s="110"/>
      <c r="I824" s="166"/>
      <c r="J824" s="166"/>
      <c r="K824" s="102"/>
      <c r="L824" s="102"/>
      <c r="M824" s="102"/>
      <c r="N824" s="102"/>
      <c r="O824" s="72"/>
      <c r="P824" s="78"/>
      <c r="Q824" s="78"/>
    </row>
    <row r="825" spans="2:17" s="96" customFormat="1">
      <c r="B825" s="76"/>
      <c r="C825" s="104"/>
      <c r="D825" s="104"/>
      <c r="E825" s="121"/>
      <c r="F825" s="121"/>
      <c r="G825" s="110"/>
      <c r="H825" s="110"/>
      <c r="I825" s="166"/>
      <c r="J825" s="166"/>
      <c r="K825" s="102"/>
      <c r="L825" s="102"/>
      <c r="M825" s="102"/>
      <c r="N825" s="102"/>
      <c r="O825" s="72"/>
      <c r="P825" s="78"/>
      <c r="Q825" s="78"/>
    </row>
    <row r="826" spans="2:17" s="96" customFormat="1">
      <c r="B826" s="76"/>
      <c r="C826" s="104"/>
      <c r="D826" s="104"/>
      <c r="E826" s="121"/>
      <c r="F826" s="121"/>
      <c r="G826" s="110"/>
      <c r="H826" s="110"/>
      <c r="I826" s="166"/>
      <c r="J826" s="166"/>
      <c r="K826" s="102"/>
      <c r="L826" s="102"/>
      <c r="M826" s="102"/>
      <c r="N826" s="102"/>
      <c r="O826" s="72"/>
      <c r="P826" s="78"/>
      <c r="Q826" s="78"/>
    </row>
    <row r="827" spans="2:17" s="96" customFormat="1">
      <c r="B827" s="76"/>
      <c r="C827" s="104"/>
      <c r="D827" s="104"/>
      <c r="E827" s="121"/>
      <c r="F827" s="121"/>
      <c r="G827" s="110"/>
      <c r="H827" s="110"/>
      <c r="I827" s="166"/>
      <c r="J827" s="166"/>
      <c r="K827" s="102"/>
      <c r="L827" s="102"/>
      <c r="M827" s="102"/>
      <c r="N827" s="102"/>
      <c r="O827" s="72"/>
      <c r="P827" s="78"/>
      <c r="Q827" s="78"/>
    </row>
    <row r="828" spans="2:17" s="96" customFormat="1">
      <c r="B828" s="76"/>
      <c r="C828" s="104"/>
      <c r="D828" s="104"/>
      <c r="E828" s="121"/>
      <c r="F828" s="121"/>
      <c r="G828" s="110"/>
      <c r="H828" s="110"/>
      <c r="I828" s="166"/>
      <c r="J828" s="166"/>
      <c r="K828" s="102"/>
      <c r="L828" s="102"/>
      <c r="M828" s="102"/>
      <c r="N828" s="102"/>
      <c r="O828" s="72"/>
      <c r="P828" s="78"/>
      <c r="Q828" s="78"/>
    </row>
    <row r="829" spans="2:17" s="96" customFormat="1">
      <c r="B829" s="76"/>
      <c r="C829" s="104"/>
      <c r="D829" s="104"/>
      <c r="E829" s="121"/>
      <c r="F829" s="121"/>
      <c r="G829" s="110"/>
      <c r="H829" s="110"/>
      <c r="I829" s="166"/>
      <c r="J829" s="166"/>
      <c r="K829" s="102"/>
      <c r="L829" s="102"/>
      <c r="M829" s="102"/>
      <c r="N829" s="102"/>
      <c r="O829" s="72"/>
      <c r="P829" s="78"/>
      <c r="Q829" s="78"/>
    </row>
    <row r="830" spans="2:17" s="96" customFormat="1">
      <c r="B830" s="76"/>
      <c r="C830" s="104"/>
      <c r="D830" s="104"/>
      <c r="E830" s="121"/>
      <c r="F830" s="121"/>
      <c r="G830" s="110"/>
      <c r="H830" s="110"/>
      <c r="I830" s="166"/>
      <c r="J830" s="166"/>
      <c r="K830" s="102"/>
      <c r="L830" s="102"/>
      <c r="M830" s="102"/>
      <c r="N830" s="102"/>
      <c r="O830" s="72"/>
      <c r="P830" s="78"/>
      <c r="Q830" s="78"/>
    </row>
    <row r="831" spans="2:17" s="96" customFormat="1">
      <c r="B831" s="76"/>
      <c r="C831" s="104"/>
      <c r="D831" s="104"/>
      <c r="E831" s="121"/>
      <c r="F831" s="121"/>
      <c r="G831" s="110"/>
      <c r="H831" s="110"/>
      <c r="I831" s="166"/>
      <c r="J831" s="166"/>
      <c r="K831" s="102"/>
      <c r="L831" s="102"/>
      <c r="M831" s="102"/>
      <c r="N831" s="102"/>
      <c r="O831" s="72"/>
      <c r="P831" s="78"/>
      <c r="Q831" s="78"/>
    </row>
    <row r="832" spans="2:17" s="96" customFormat="1">
      <c r="B832" s="76"/>
      <c r="C832" s="104"/>
      <c r="D832" s="104"/>
      <c r="E832" s="121"/>
      <c r="F832" s="121"/>
      <c r="G832" s="110"/>
      <c r="H832" s="110"/>
      <c r="I832" s="166"/>
      <c r="J832" s="166"/>
      <c r="K832" s="102"/>
      <c r="L832" s="102"/>
      <c r="M832" s="102"/>
      <c r="N832" s="102"/>
      <c r="O832" s="72"/>
      <c r="P832" s="78"/>
      <c r="Q832" s="78"/>
    </row>
    <row r="833" spans="2:17" s="96" customFormat="1">
      <c r="B833" s="76"/>
      <c r="C833" s="104"/>
      <c r="D833" s="104"/>
      <c r="E833" s="121"/>
      <c r="F833" s="121"/>
      <c r="G833" s="110"/>
      <c r="H833" s="110"/>
      <c r="I833" s="166"/>
      <c r="J833" s="166"/>
      <c r="K833" s="102"/>
      <c r="L833" s="102"/>
      <c r="M833" s="102"/>
      <c r="N833" s="102"/>
      <c r="O833" s="72"/>
      <c r="P833" s="78"/>
      <c r="Q833" s="78"/>
    </row>
    <row r="834" spans="2:17" s="96" customFormat="1">
      <c r="B834" s="76"/>
      <c r="C834" s="104"/>
      <c r="D834" s="104"/>
      <c r="E834" s="121"/>
      <c r="F834" s="121"/>
      <c r="G834" s="110"/>
      <c r="H834" s="110"/>
      <c r="I834" s="166"/>
      <c r="J834" s="166"/>
      <c r="K834" s="102"/>
      <c r="L834" s="102"/>
      <c r="M834" s="102"/>
      <c r="N834" s="102"/>
      <c r="O834" s="72"/>
      <c r="P834" s="78"/>
      <c r="Q834" s="78"/>
    </row>
    <row r="835" spans="2:17" s="96" customFormat="1">
      <c r="B835" s="76"/>
      <c r="C835" s="104"/>
      <c r="D835" s="104"/>
      <c r="E835" s="121"/>
      <c r="F835" s="121"/>
      <c r="G835" s="110"/>
      <c r="H835" s="110"/>
      <c r="I835" s="166"/>
      <c r="J835" s="166"/>
      <c r="K835" s="102"/>
      <c r="L835" s="102"/>
      <c r="M835" s="102"/>
      <c r="N835" s="102"/>
      <c r="O835" s="72"/>
      <c r="P835" s="78"/>
      <c r="Q835" s="78"/>
    </row>
    <row r="836" spans="2:17" s="96" customFormat="1">
      <c r="B836" s="76"/>
      <c r="C836" s="104"/>
      <c r="D836" s="104"/>
      <c r="E836" s="121"/>
      <c r="F836" s="121"/>
      <c r="G836" s="110"/>
      <c r="H836" s="110"/>
      <c r="I836" s="166"/>
      <c r="J836" s="166"/>
      <c r="K836" s="102"/>
      <c r="L836" s="102"/>
      <c r="M836" s="102"/>
      <c r="N836" s="102"/>
      <c r="O836" s="72"/>
      <c r="P836" s="78"/>
      <c r="Q836" s="78"/>
    </row>
    <row r="837" spans="2:17" s="96" customFormat="1">
      <c r="B837" s="76"/>
      <c r="C837" s="104"/>
      <c r="D837" s="104"/>
      <c r="E837" s="121"/>
      <c r="F837" s="121"/>
      <c r="G837" s="110"/>
      <c r="H837" s="110"/>
      <c r="I837" s="166"/>
      <c r="J837" s="166"/>
      <c r="K837" s="102"/>
      <c r="L837" s="102"/>
      <c r="M837" s="102"/>
      <c r="N837" s="102"/>
      <c r="O837" s="72"/>
      <c r="P837" s="78"/>
      <c r="Q837" s="78"/>
    </row>
    <row r="838" spans="2:17" s="96" customFormat="1">
      <c r="B838" s="76"/>
      <c r="C838" s="104"/>
      <c r="D838" s="104"/>
      <c r="E838" s="121"/>
      <c r="F838" s="121"/>
      <c r="G838" s="110"/>
      <c r="H838" s="110"/>
      <c r="I838" s="166"/>
      <c r="J838" s="166"/>
      <c r="K838" s="102"/>
      <c r="L838" s="102"/>
      <c r="M838" s="102"/>
      <c r="N838" s="102"/>
      <c r="O838" s="72"/>
      <c r="P838" s="78"/>
      <c r="Q838" s="78"/>
    </row>
    <row r="839" spans="2:17" s="96" customFormat="1">
      <c r="B839" s="76"/>
      <c r="C839" s="104"/>
      <c r="D839" s="104"/>
      <c r="E839" s="121"/>
      <c r="F839" s="121"/>
      <c r="G839" s="110"/>
      <c r="H839" s="110"/>
      <c r="I839" s="166"/>
      <c r="J839" s="166"/>
      <c r="K839" s="102"/>
      <c r="L839" s="102"/>
      <c r="M839" s="102"/>
      <c r="N839" s="102"/>
      <c r="O839" s="72"/>
      <c r="P839" s="78"/>
      <c r="Q839" s="78"/>
    </row>
    <row r="840" spans="2:17" s="96" customFormat="1">
      <c r="B840" s="76"/>
      <c r="C840" s="104"/>
      <c r="D840" s="104"/>
      <c r="E840" s="121"/>
      <c r="F840" s="121"/>
      <c r="G840" s="110"/>
      <c r="H840" s="110"/>
      <c r="I840" s="166"/>
      <c r="J840" s="166"/>
      <c r="K840" s="102"/>
      <c r="L840" s="102"/>
      <c r="M840" s="102"/>
      <c r="N840" s="102"/>
      <c r="O840" s="72"/>
      <c r="P840" s="78"/>
      <c r="Q840" s="78"/>
    </row>
    <row r="841" spans="2:17" s="96" customFormat="1">
      <c r="B841" s="76"/>
      <c r="C841" s="104"/>
      <c r="D841" s="104"/>
      <c r="E841" s="121"/>
      <c r="F841" s="121"/>
      <c r="G841" s="110"/>
      <c r="H841" s="110"/>
      <c r="I841" s="166"/>
      <c r="J841" s="166"/>
      <c r="K841" s="102"/>
      <c r="L841" s="102"/>
      <c r="M841" s="102"/>
      <c r="N841" s="102"/>
      <c r="O841" s="72"/>
      <c r="P841" s="78"/>
      <c r="Q841" s="78"/>
    </row>
    <row r="842" spans="2:17" s="96" customFormat="1">
      <c r="B842" s="76"/>
      <c r="C842" s="104"/>
      <c r="D842" s="104"/>
      <c r="E842" s="121"/>
      <c r="F842" s="121"/>
      <c r="G842" s="110"/>
      <c r="H842" s="110"/>
      <c r="I842" s="166"/>
      <c r="J842" s="166"/>
      <c r="K842" s="102"/>
      <c r="L842" s="102"/>
      <c r="M842" s="102"/>
      <c r="N842" s="102"/>
      <c r="O842" s="72"/>
      <c r="P842" s="78"/>
      <c r="Q842" s="78"/>
    </row>
    <row r="843" spans="2:17" s="96" customFormat="1">
      <c r="B843" s="76"/>
      <c r="C843" s="104"/>
      <c r="D843" s="104"/>
      <c r="E843" s="121"/>
      <c r="F843" s="121"/>
      <c r="G843" s="110"/>
      <c r="H843" s="110"/>
      <c r="I843" s="166"/>
      <c r="J843" s="166"/>
      <c r="K843" s="102"/>
      <c r="L843" s="102"/>
      <c r="M843" s="102"/>
      <c r="N843" s="102"/>
      <c r="O843" s="72"/>
      <c r="P843" s="78"/>
      <c r="Q843" s="78"/>
    </row>
    <row r="844" spans="2:17" s="96" customFormat="1">
      <c r="B844" s="76"/>
      <c r="C844" s="104"/>
      <c r="D844" s="104"/>
      <c r="E844" s="121"/>
      <c r="F844" s="121"/>
      <c r="G844" s="110"/>
      <c r="H844" s="110"/>
      <c r="I844" s="166"/>
      <c r="J844" s="166"/>
      <c r="K844" s="102"/>
      <c r="L844" s="102"/>
      <c r="M844" s="102"/>
      <c r="N844" s="102"/>
      <c r="O844" s="72"/>
      <c r="P844" s="78"/>
      <c r="Q844" s="78"/>
    </row>
    <row r="845" spans="2:17" s="96" customFormat="1">
      <c r="B845" s="76"/>
      <c r="C845" s="104"/>
      <c r="D845" s="104"/>
      <c r="E845" s="121"/>
      <c r="F845" s="121"/>
      <c r="G845" s="110"/>
      <c r="H845" s="110"/>
      <c r="I845" s="166"/>
      <c r="J845" s="166"/>
      <c r="K845" s="102"/>
      <c r="L845" s="102"/>
      <c r="M845" s="102"/>
      <c r="N845" s="102"/>
      <c r="O845" s="72"/>
      <c r="P845" s="78"/>
      <c r="Q845" s="78"/>
    </row>
    <row r="846" spans="2:17" s="96" customFormat="1">
      <c r="B846" s="76"/>
      <c r="C846" s="104"/>
      <c r="D846" s="104"/>
      <c r="E846" s="121"/>
      <c r="F846" s="121"/>
      <c r="G846" s="110"/>
      <c r="H846" s="110"/>
      <c r="I846" s="166"/>
      <c r="J846" s="166"/>
      <c r="K846" s="102"/>
      <c r="L846" s="102"/>
      <c r="M846" s="102"/>
      <c r="N846" s="102"/>
      <c r="O846" s="72"/>
      <c r="P846" s="78"/>
      <c r="Q846" s="78"/>
    </row>
    <row r="847" spans="2:17" s="96" customFormat="1">
      <c r="B847" s="76"/>
      <c r="C847" s="104"/>
      <c r="D847" s="104"/>
      <c r="E847" s="121"/>
      <c r="F847" s="121"/>
      <c r="G847" s="110"/>
      <c r="H847" s="110"/>
      <c r="I847" s="166"/>
      <c r="J847" s="166"/>
      <c r="K847" s="102"/>
      <c r="L847" s="102"/>
      <c r="M847" s="102"/>
      <c r="N847" s="102"/>
      <c r="O847" s="72"/>
      <c r="P847" s="78"/>
      <c r="Q847" s="78"/>
    </row>
    <row r="848" spans="2:17" s="96" customFormat="1">
      <c r="B848" s="76"/>
      <c r="C848" s="104"/>
      <c r="D848" s="104"/>
      <c r="E848" s="121"/>
      <c r="F848" s="121"/>
      <c r="G848" s="110"/>
      <c r="H848" s="110"/>
      <c r="I848" s="166"/>
      <c r="J848" s="166"/>
      <c r="K848" s="102"/>
      <c r="L848" s="102"/>
      <c r="M848" s="102"/>
      <c r="N848" s="102"/>
      <c r="O848" s="72"/>
      <c r="P848" s="78"/>
      <c r="Q848" s="78"/>
    </row>
    <row r="849" spans="2:17" s="96" customFormat="1">
      <c r="B849" s="76"/>
      <c r="C849" s="104"/>
      <c r="D849" s="104"/>
      <c r="E849" s="121"/>
      <c r="F849" s="121"/>
      <c r="G849" s="110"/>
      <c r="H849" s="110"/>
      <c r="I849" s="166"/>
      <c r="J849" s="166"/>
      <c r="K849" s="102"/>
      <c r="L849" s="102"/>
      <c r="M849" s="102"/>
      <c r="N849" s="102"/>
      <c r="O849" s="72"/>
      <c r="P849" s="78"/>
      <c r="Q849" s="78"/>
    </row>
    <row r="850" spans="2:17" s="96" customFormat="1">
      <c r="B850" s="76"/>
      <c r="C850" s="104"/>
      <c r="D850" s="104"/>
      <c r="E850" s="121"/>
      <c r="F850" s="121"/>
      <c r="G850" s="110"/>
      <c r="H850" s="110"/>
      <c r="I850" s="166"/>
      <c r="J850" s="166"/>
      <c r="K850" s="102"/>
      <c r="L850" s="102"/>
      <c r="M850" s="102"/>
      <c r="N850" s="102"/>
      <c r="O850" s="72"/>
      <c r="P850" s="78"/>
      <c r="Q850" s="78"/>
    </row>
    <row r="851" spans="2:17" s="96" customFormat="1">
      <c r="B851" s="76"/>
      <c r="C851" s="104"/>
      <c r="D851" s="104"/>
      <c r="E851" s="121"/>
      <c r="F851" s="121"/>
      <c r="G851" s="110"/>
      <c r="H851" s="110"/>
      <c r="I851" s="166"/>
      <c r="J851" s="166"/>
      <c r="K851" s="102"/>
      <c r="L851" s="102"/>
      <c r="M851" s="102"/>
      <c r="N851" s="102"/>
      <c r="O851" s="72"/>
      <c r="P851" s="78"/>
      <c r="Q851" s="78"/>
    </row>
    <row r="852" spans="2:17" s="96" customFormat="1">
      <c r="B852" s="76"/>
      <c r="C852" s="104"/>
      <c r="D852" s="104"/>
      <c r="E852" s="121"/>
      <c r="F852" s="121"/>
      <c r="G852" s="110"/>
      <c r="H852" s="110"/>
      <c r="I852" s="166"/>
      <c r="J852" s="166"/>
      <c r="K852" s="102"/>
      <c r="L852" s="102"/>
      <c r="M852" s="102"/>
      <c r="N852" s="102"/>
      <c r="O852" s="72"/>
      <c r="P852" s="78"/>
      <c r="Q852" s="78"/>
    </row>
    <row r="853" spans="2:17" s="96" customFormat="1">
      <c r="B853" s="76"/>
      <c r="C853" s="104"/>
      <c r="D853" s="104"/>
      <c r="E853" s="121"/>
      <c r="F853" s="121"/>
      <c r="G853" s="110"/>
      <c r="H853" s="110"/>
      <c r="I853" s="166"/>
      <c r="J853" s="166"/>
      <c r="K853" s="102"/>
      <c r="L853" s="102"/>
      <c r="M853" s="102"/>
      <c r="N853" s="102"/>
      <c r="O853" s="72"/>
      <c r="P853" s="78"/>
      <c r="Q853" s="78"/>
    </row>
    <row r="854" spans="2:17" s="96" customFormat="1">
      <c r="B854" s="76"/>
      <c r="C854" s="104"/>
      <c r="D854" s="104"/>
      <c r="E854" s="121"/>
      <c r="F854" s="121"/>
      <c r="G854" s="110"/>
      <c r="H854" s="110"/>
      <c r="I854" s="166"/>
      <c r="J854" s="166"/>
      <c r="K854" s="102"/>
      <c r="L854" s="102"/>
      <c r="M854" s="102"/>
      <c r="N854" s="102"/>
      <c r="O854" s="72"/>
      <c r="P854" s="78"/>
      <c r="Q854" s="78"/>
    </row>
    <row r="855" spans="2:17" s="96" customFormat="1">
      <c r="B855" s="76"/>
      <c r="C855" s="104"/>
      <c r="D855" s="104"/>
      <c r="E855" s="121"/>
      <c r="F855" s="121"/>
      <c r="G855" s="110"/>
      <c r="H855" s="110"/>
      <c r="I855" s="166"/>
      <c r="J855" s="166"/>
      <c r="K855" s="102"/>
      <c r="L855" s="102"/>
      <c r="M855" s="102"/>
      <c r="N855" s="102"/>
      <c r="O855" s="72"/>
      <c r="P855" s="78"/>
      <c r="Q855" s="78"/>
    </row>
    <row r="856" spans="2:17" s="96" customFormat="1">
      <c r="B856" s="76"/>
      <c r="C856" s="104"/>
      <c r="D856" s="104"/>
      <c r="E856" s="121"/>
      <c r="F856" s="121"/>
      <c r="G856" s="110"/>
      <c r="H856" s="110"/>
      <c r="I856" s="166"/>
      <c r="J856" s="166"/>
      <c r="K856" s="102"/>
      <c r="L856" s="102"/>
      <c r="M856" s="102"/>
      <c r="N856" s="102"/>
      <c r="O856" s="72"/>
      <c r="P856" s="78"/>
      <c r="Q856" s="78"/>
    </row>
    <row r="857" spans="2:17" s="96" customFormat="1">
      <c r="B857" s="76"/>
      <c r="C857" s="104"/>
      <c r="D857" s="104"/>
      <c r="E857" s="121"/>
      <c r="F857" s="121"/>
      <c r="G857" s="110"/>
      <c r="H857" s="110"/>
      <c r="I857" s="166"/>
      <c r="J857" s="166"/>
      <c r="K857" s="102"/>
      <c r="L857" s="102"/>
      <c r="M857" s="102"/>
      <c r="N857" s="102"/>
      <c r="O857" s="72"/>
      <c r="P857" s="78"/>
      <c r="Q857" s="78"/>
    </row>
    <row r="858" spans="2:17" s="96" customFormat="1">
      <c r="B858" s="76"/>
      <c r="C858" s="104"/>
      <c r="D858" s="104"/>
      <c r="E858" s="121"/>
      <c r="F858" s="121"/>
      <c r="G858" s="110"/>
      <c r="H858" s="110"/>
      <c r="I858" s="166"/>
      <c r="J858" s="166"/>
      <c r="K858" s="102"/>
      <c r="L858" s="102"/>
      <c r="M858" s="102"/>
      <c r="N858" s="102"/>
      <c r="O858" s="72"/>
      <c r="P858" s="78"/>
      <c r="Q858" s="78"/>
    </row>
    <row r="859" spans="2:17" s="96" customFormat="1">
      <c r="B859" s="76"/>
      <c r="C859" s="104"/>
      <c r="D859" s="104"/>
      <c r="E859" s="121"/>
      <c r="F859" s="121"/>
      <c r="G859" s="110"/>
      <c r="H859" s="110"/>
      <c r="I859" s="166"/>
      <c r="J859" s="166"/>
      <c r="K859" s="102"/>
      <c r="L859" s="102"/>
      <c r="M859" s="102"/>
      <c r="N859" s="102"/>
      <c r="O859" s="72"/>
      <c r="P859" s="78"/>
      <c r="Q859" s="78"/>
    </row>
    <row r="860" spans="2:17" s="96" customFormat="1">
      <c r="B860" s="76"/>
      <c r="C860" s="104"/>
      <c r="D860" s="104"/>
      <c r="E860" s="121"/>
      <c r="F860" s="121"/>
      <c r="G860" s="110"/>
      <c r="H860" s="110"/>
      <c r="I860" s="166"/>
      <c r="J860" s="166"/>
      <c r="K860" s="102"/>
      <c r="L860" s="102"/>
      <c r="M860" s="102"/>
      <c r="N860" s="102"/>
      <c r="O860" s="72"/>
      <c r="P860" s="78"/>
      <c r="Q860" s="78"/>
    </row>
    <row r="861" spans="2:17" s="96" customFormat="1">
      <c r="B861" s="76"/>
      <c r="C861" s="104"/>
      <c r="D861" s="104"/>
      <c r="E861" s="121"/>
      <c r="F861" s="121"/>
      <c r="G861" s="110"/>
      <c r="H861" s="110"/>
      <c r="I861" s="166"/>
      <c r="J861" s="166"/>
      <c r="K861" s="102"/>
      <c r="L861" s="102"/>
      <c r="M861" s="102"/>
      <c r="N861" s="102"/>
      <c r="O861" s="72"/>
      <c r="P861" s="78"/>
      <c r="Q861" s="78"/>
    </row>
    <row r="862" spans="2:17" s="96" customFormat="1">
      <c r="B862" s="76"/>
      <c r="C862" s="104"/>
      <c r="D862" s="104"/>
      <c r="E862" s="121"/>
      <c r="F862" s="121"/>
      <c r="G862" s="110"/>
      <c r="H862" s="110"/>
      <c r="I862" s="166"/>
      <c r="J862" s="166"/>
      <c r="K862" s="102"/>
      <c r="L862" s="102"/>
      <c r="M862" s="102"/>
      <c r="N862" s="102"/>
      <c r="O862" s="72"/>
      <c r="P862" s="78"/>
      <c r="Q862" s="78"/>
    </row>
    <row r="863" spans="2:17" s="96" customFormat="1">
      <c r="B863" s="76"/>
      <c r="C863" s="104"/>
      <c r="D863" s="104"/>
      <c r="E863" s="121"/>
      <c r="F863" s="121"/>
      <c r="G863" s="110"/>
      <c r="H863" s="110"/>
      <c r="I863" s="166"/>
      <c r="J863" s="166"/>
      <c r="K863" s="102"/>
      <c r="L863" s="102"/>
      <c r="M863" s="102"/>
      <c r="N863" s="102"/>
      <c r="O863" s="72"/>
      <c r="P863" s="78"/>
      <c r="Q863" s="78"/>
    </row>
    <row r="864" spans="2:17" s="96" customFormat="1">
      <c r="B864" s="76"/>
      <c r="C864" s="104"/>
      <c r="D864" s="104"/>
      <c r="E864" s="121"/>
      <c r="F864" s="121"/>
      <c r="G864" s="110"/>
      <c r="H864" s="110"/>
      <c r="I864" s="166"/>
      <c r="J864" s="166"/>
      <c r="K864" s="102"/>
      <c r="L864" s="102"/>
      <c r="M864" s="102"/>
      <c r="N864" s="102"/>
      <c r="O864" s="72"/>
      <c r="P864" s="78"/>
      <c r="Q864" s="78"/>
    </row>
    <row r="865" spans="2:17" s="96" customFormat="1">
      <c r="B865" s="76"/>
      <c r="C865" s="104"/>
      <c r="D865" s="104"/>
      <c r="E865" s="121"/>
      <c r="F865" s="121"/>
      <c r="G865" s="110"/>
      <c r="H865" s="110"/>
      <c r="I865" s="166"/>
      <c r="J865" s="166"/>
      <c r="K865" s="102"/>
      <c r="L865" s="102"/>
      <c r="M865" s="102"/>
      <c r="N865" s="102"/>
      <c r="O865" s="72"/>
      <c r="P865" s="78"/>
      <c r="Q865" s="78"/>
    </row>
    <row r="866" spans="2:17" s="96" customFormat="1">
      <c r="B866" s="76"/>
      <c r="C866" s="104"/>
      <c r="D866" s="104"/>
      <c r="E866" s="121"/>
      <c r="F866" s="121"/>
      <c r="G866" s="110"/>
      <c r="H866" s="110"/>
      <c r="I866" s="166"/>
      <c r="J866" s="166"/>
      <c r="K866" s="102"/>
      <c r="L866" s="102"/>
      <c r="M866" s="102"/>
      <c r="N866" s="102"/>
      <c r="O866" s="72"/>
      <c r="P866" s="78"/>
      <c r="Q866" s="78"/>
    </row>
    <row r="867" spans="2:17" s="96" customFormat="1">
      <c r="B867" s="76"/>
      <c r="C867" s="104"/>
      <c r="D867" s="104"/>
      <c r="E867" s="121"/>
      <c r="F867" s="121"/>
      <c r="G867" s="110"/>
      <c r="H867" s="110"/>
      <c r="I867" s="166"/>
      <c r="J867" s="166"/>
      <c r="K867" s="102"/>
      <c r="L867" s="102"/>
      <c r="M867" s="102"/>
      <c r="N867" s="102"/>
      <c r="O867" s="72"/>
      <c r="P867" s="78"/>
      <c r="Q867" s="78"/>
    </row>
    <row r="868" spans="2:17" s="96" customFormat="1">
      <c r="B868" s="76"/>
      <c r="C868" s="104"/>
      <c r="D868" s="104"/>
      <c r="E868" s="121"/>
      <c r="F868" s="121"/>
      <c r="G868" s="110"/>
      <c r="H868" s="110"/>
      <c r="I868" s="166"/>
      <c r="J868" s="166"/>
      <c r="K868" s="102"/>
      <c r="L868" s="102"/>
      <c r="M868" s="102"/>
      <c r="N868" s="102"/>
      <c r="O868" s="72"/>
      <c r="P868" s="78"/>
      <c r="Q868" s="78"/>
    </row>
    <row r="869" spans="2:17" s="96" customFormat="1">
      <c r="B869" s="76"/>
      <c r="C869" s="104"/>
      <c r="D869" s="104"/>
      <c r="E869" s="121"/>
      <c r="F869" s="121"/>
      <c r="G869" s="110"/>
      <c r="H869" s="110"/>
      <c r="I869" s="166"/>
      <c r="J869" s="166"/>
      <c r="K869" s="102"/>
      <c r="L869" s="102"/>
      <c r="M869" s="102"/>
      <c r="N869" s="102"/>
      <c r="O869" s="72"/>
      <c r="P869" s="78"/>
      <c r="Q869" s="78"/>
    </row>
    <row r="870" spans="2:17" s="96" customFormat="1">
      <c r="B870" s="76"/>
      <c r="C870" s="104"/>
      <c r="D870" s="104"/>
      <c r="E870" s="121"/>
      <c r="F870" s="121"/>
      <c r="G870" s="110"/>
      <c r="H870" s="110"/>
      <c r="I870" s="166"/>
      <c r="J870" s="166"/>
      <c r="K870" s="102"/>
      <c r="L870" s="102"/>
      <c r="M870" s="102"/>
      <c r="N870" s="102"/>
      <c r="O870" s="72"/>
      <c r="P870" s="78"/>
      <c r="Q870" s="78"/>
    </row>
    <row r="871" spans="2:17" s="96" customFormat="1">
      <c r="B871" s="76"/>
      <c r="C871" s="104"/>
      <c r="D871" s="104"/>
      <c r="E871" s="121"/>
      <c r="F871" s="121"/>
      <c r="G871" s="110"/>
      <c r="H871" s="110"/>
      <c r="I871" s="166"/>
      <c r="J871" s="166"/>
      <c r="K871" s="102"/>
      <c r="L871" s="102"/>
      <c r="M871" s="102"/>
      <c r="N871" s="102"/>
      <c r="O871" s="72"/>
      <c r="P871" s="78"/>
      <c r="Q871" s="78"/>
    </row>
    <row r="872" spans="2:17" s="96" customFormat="1">
      <c r="B872" s="76"/>
      <c r="C872" s="104"/>
      <c r="D872" s="104"/>
      <c r="E872" s="121"/>
      <c r="F872" s="121"/>
      <c r="G872" s="110"/>
      <c r="H872" s="110"/>
      <c r="I872" s="166"/>
      <c r="J872" s="166"/>
      <c r="K872" s="102"/>
      <c r="L872" s="102"/>
      <c r="M872" s="102"/>
      <c r="N872" s="102"/>
      <c r="O872" s="72"/>
      <c r="P872" s="78"/>
      <c r="Q872" s="78"/>
    </row>
    <row r="873" spans="2:17" s="96" customFormat="1">
      <c r="B873" s="76"/>
      <c r="C873" s="104"/>
      <c r="D873" s="104"/>
      <c r="E873" s="121"/>
      <c r="F873" s="121"/>
      <c r="G873" s="110"/>
      <c r="H873" s="110"/>
      <c r="I873" s="166"/>
      <c r="J873" s="166"/>
      <c r="K873" s="102"/>
      <c r="L873" s="102"/>
      <c r="M873" s="102"/>
      <c r="N873" s="102"/>
      <c r="O873" s="72"/>
      <c r="P873" s="78"/>
      <c r="Q873" s="78"/>
    </row>
    <row r="874" spans="2:17" s="96" customFormat="1">
      <c r="B874" s="76"/>
      <c r="C874" s="104"/>
      <c r="D874" s="104"/>
      <c r="E874" s="121"/>
      <c r="F874" s="121"/>
      <c r="G874" s="110"/>
      <c r="H874" s="110"/>
      <c r="I874" s="166"/>
      <c r="J874" s="166"/>
      <c r="K874" s="102"/>
      <c r="L874" s="102"/>
      <c r="M874" s="102"/>
      <c r="N874" s="102"/>
      <c r="O874" s="72"/>
      <c r="P874" s="78"/>
      <c r="Q874" s="78"/>
    </row>
    <row r="875" spans="2:17" s="96" customFormat="1">
      <c r="B875" s="76"/>
      <c r="C875" s="104"/>
      <c r="D875" s="104"/>
      <c r="E875" s="121"/>
      <c r="F875" s="121"/>
      <c r="G875" s="110"/>
      <c r="H875" s="110"/>
      <c r="I875" s="166"/>
      <c r="J875" s="166"/>
      <c r="K875" s="102"/>
      <c r="L875" s="102"/>
      <c r="M875" s="102"/>
      <c r="N875" s="102"/>
      <c r="O875" s="72"/>
      <c r="P875" s="78"/>
      <c r="Q875" s="78"/>
    </row>
    <row r="876" spans="2:17" s="96" customFormat="1">
      <c r="B876" s="76"/>
      <c r="C876" s="104"/>
      <c r="D876" s="104"/>
      <c r="E876" s="121"/>
      <c r="F876" s="121"/>
      <c r="G876" s="110"/>
      <c r="H876" s="110"/>
      <c r="I876" s="166"/>
      <c r="J876" s="166"/>
      <c r="K876" s="102"/>
      <c r="L876" s="102"/>
      <c r="M876" s="102"/>
      <c r="N876" s="102"/>
      <c r="O876" s="72"/>
      <c r="P876" s="78"/>
      <c r="Q876" s="78"/>
    </row>
    <row r="877" spans="2:17" s="96" customFormat="1">
      <c r="B877" s="76"/>
      <c r="C877" s="104"/>
      <c r="D877" s="104"/>
      <c r="E877" s="121"/>
      <c r="F877" s="121"/>
      <c r="G877" s="110"/>
      <c r="H877" s="110"/>
      <c r="I877" s="166"/>
      <c r="J877" s="166"/>
      <c r="K877" s="102"/>
      <c r="L877" s="102"/>
      <c r="M877" s="102"/>
      <c r="N877" s="102"/>
      <c r="O877" s="72"/>
      <c r="P877" s="78"/>
      <c r="Q877" s="78"/>
    </row>
    <row r="878" spans="2:17" s="96" customFormat="1">
      <c r="B878" s="76"/>
      <c r="C878" s="104"/>
      <c r="D878" s="104"/>
      <c r="E878" s="121"/>
      <c r="F878" s="121"/>
      <c r="G878" s="110"/>
      <c r="H878" s="110"/>
      <c r="I878" s="166"/>
      <c r="J878" s="166"/>
      <c r="K878" s="102"/>
      <c r="L878" s="102"/>
      <c r="M878" s="102"/>
      <c r="N878" s="102"/>
      <c r="O878" s="72"/>
      <c r="P878" s="78"/>
      <c r="Q878" s="78"/>
    </row>
    <row r="879" spans="2:17" s="96" customFormat="1">
      <c r="B879" s="76"/>
      <c r="C879" s="104"/>
      <c r="D879" s="104"/>
      <c r="E879" s="121"/>
      <c r="F879" s="121"/>
      <c r="G879" s="110"/>
      <c r="H879" s="110"/>
      <c r="I879" s="166"/>
      <c r="J879" s="166"/>
      <c r="K879" s="102"/>
      <c r="L879" s="102"/>
      <c r="M879" s="102"/>
      <c r="N879" s="102"/>
      <c r="O879" s="72"/>
      <c r="P879" s="78"/>
      <c r="Q879" s="78"/>
    </row>
    <row r="880" spans="2:17" s="96" customFormat="1">
      <c r="B880" s="76"/>
      <c r="C880" s="104"/>
      <c r="D880" s="104"/>
      <c r="E880" s="121"/>
      <c r="F880" s="121"/>
      <c r="G880" s="110"/>
      <c r="H880" s="110"/>
      <c r="I880" s="166"/>
      <c r="J880" s="166"/>
      <c r="K880" s="102"/>
      <c r="L880" s="102"/>
      <c r="M880" s="102"/>
      <c r="N880" s="102"/>
      <c r="O880" s="72"/>
      <c r="P880" s="78"/>
      <c r="Q880" s="78"/>
    </row>
    <row r="881" spans="2:17" s="96" customFormat="1">
      <c r="B881" s="76"/>
      <c r="C881" s="104"/>
      <c r="D881" s="104"/>
      <c r="E881" s="121"/>
      <c r="F881" s="121"/>
      <c r="G881" s="110"/>
      <c r="H881" s="110"/>
      <c r="I881" s="166"/>
      <c r="J881" s="166"/>
      <c r="K881" s="102"/>
      <c r="L881" s="102"/>
      <c r="M881" s="102"/>
      <c r="N881" s="102"/>
      <c r="O881" s="72"/>
      <c r="P881" s="78"/>
      <c r="Q881" s="78"/>
    </row>
    <row r="882" spans="2:17" s="96" customFormat="1">
      <c r="B882" s="76"/>
      <c r="C882" s="104"/>
      <c r="D882" s="104"/>
      <c r="E882" s="121"/>
      <c r="F882" s="121"/>
      <c r="G882" s="110"/>
      <c r="H882" s="110"/>
      <c r="I882" s="166"/>
      <c r="J882" s="166"/>
      <c r="K882" s="102"/>
      <c r="L882" s="102"/>
      <c r="M882" s="102"/>
      <c r="N882" s="102"/>
      <c r="O882" s="72"/>
      <c r="P882" s="78"/>
      <c r="Q882" s="78"/>
    </row>
    <row r="883" spans="2:17" s="96" customFormat="1">
      <c r="B883" s="76"/>
      <c r="C883" s="104"/>
      <c r="D883" s="104"/>
      <c r="E883" s="121"/>
      <c r="F883" s="121"/>
      <c r="G883" s="110"/>
      <c r="H883" s="110"/>
      <c r="I883" s="166"/>
      <c r="J883" s="166"/>
      <c r="K883" s="102"/>
      <c r="L883" s="102"/>
      <c r="M883" s="102"/>
      <c r="N883" s="102"/>
      <c r="O883" s="72"/>
      <c r="P883" s="78"/>
      <c r="Q883" s="78"/>
    </row>
    <row r="884" spans="2:17" s="96" customFormat="1">
      <c r="B884" s="76"/>
      <c r="C884" s="104"/>
      <c r="D884" s="104"/>
      <c r="E884" s="121"/>
      <c r="F884" s="121"/>
      <c r="G884" s="110"/>
      <c r="H884" s="110"/>
      <c r="I884" s="166"/>
      <c r="J884" s="166"/>
      <c r="K884" s="102"/>
      <c r="L884" s="102"/>
      <c r="M884" s="102"/>
      <c r="N884" s="102"/>
      <c r="O884" s="72"/>
      <c r="P884" s="78"/>
      <c r="Q884" s="78"/>
    </row>
    <row r="885" spans="2:17" s="96" customFormat="1">
      <c r="B885" s="76"/>
      <c r="C885" s="104"/>
      <c r="D885" s="104"/>
      <c r="E885" s="121"/>
      <c r="F885" s="121"/>
      <c r="G885" s="110"/>
      <c r="H885" s="110"/>
      <c r="I885" s="166"/>
      <c r="J885" s="166"/>
      <c r="K885" s="102"/>
      <c r="L885" s="102"/>
      <c r="M885" s="102"/>
      <c r="N885" s="102"/>
      <c r="O885" s="72"/>
      <c r="P885" s="78"/>
      <c r="Q885" s="78"/>
    </row>
    <row r="886" spans="2:17" s="96" customFormat="1">
      <c r="B886" s="76"/>
      <c r="C886" s="104"/>
      <c r="D886" s="104"/>
      <c r="E886" s="121"/>
      <c r="F886" s="121"/>
      <c r="G886" s="110"/>
      <c r="H886" s="110"/>
      <c r="I886" s="166"/>
      <c r="J886" s="166"/>
      <c r="K886" s="102"/>
      <c r="L886" s="102"/>
      <c r="M886" s="102"/>
      <c r="N886" s="102"/>
      <c r="O886" s="72"/>
      <c r="P886" s="78"/>
      <c r="Q886" s="78"/>
    </row>
    <row r="887" spans="2:17" s="96" customFormat="1">
      <c r="B887" s="76"/>
      <c r="C887" s="104"/>
      <c r="D887" s="104"/>
      <c r="E887" s="121"/>
      <c r="F887" s="121"/>
      <c r="G887" s="110"/>
      <c r="H887" s="110"/>
      <c r="I887" s="166"/>
      <c r="J887" s="166"/>
      <c r="K887" s="102"/>
      <c r="L887" s="102"/>
      <c r="M887" s="102"/>
      <c r="N887" s="102"/>
      <c r="O887" s="72"/>
      <c r="P887" s="78"/>
      <c r="Q887" s="78"/>
    </row>
    <row r="888" spans="2:17" s="96" customFormat="1">
      <c r="B888" s="76"/>
      <c r="C888" s="104"/>
      <c r="D888" s="104"/>
      <c r="E888" s="121"/>
      <c r="F888" s="121"/>
      <c r="G888" s="110"/>
      <c r="H888" s="110"/>
      <c r="I888" s="166"/>
      <c r="J888" s="166"/>
      <c r="K888" s="102"/>
      <c r="L888" s="102"/>
      <c r="M888" s="102"/>
      <c r="N888" s="102"/>
      <c r="O888" s="72"/>
      <c r="P888" s="78"/>
      <c r="Q888" s="78"/>
    </row>
    <row r="889" spans="2:17" s="96" customFormat="1">
      <c r="B889" s="76"/>
      <c r="C889" s="104"/>
      <c r="D889" s="104"/>
      <c r="E889" s="121"/>
      <c r="F889" s="121"/>
      <c r="G889" s="110"/>
      <c r="H889" s="110"/>
      <c r="I889" s="166"/>
      <c r="J889" s="166"/>
      <c r="K889" s="102"/>
      <c r="L889" s="102"/>
      <c r="M889" s="102"/>
      <c r="N889" s="102"/>
      <c r="O889" s="72"/>
      <c r="P889" s="78"/>
      <c r="Q889" s="78"/>
    </row>
    <row r="890" spans="2:17" s="96" customFormat="1">
      <c r="B890" s="76"/>
      <c r="C890" s="104"/>
      <c r="D890" s="104"/>
      <c r="E890" s="121"/>
      <c r="F890" s="121"/>
      <c r="G890" s="110"/>
      <c r="H890" s="110"/>
      <c r="I890" s="166"/>
      <c r="J890" s="166"/>
      <c r="K890" s="102"/>
      <c r="L890" s="102"/>
      <c r="M890" s="102"/>
      <c r="N890" s="102"/>
      <c r="O890" s="72"/>
      <c r="P890" s="78"/>
      <c r="Q890" s="78"/>
    </row>
    <row r="891" spans="2:17" s="96" customFormat="1">
      <c r="B891" s="76"/>
      <c r="C891" s="104"/>
      <c r="D891" s="104"/>
      <c r="E891" s="121"/>
      <c r="F891" s="121"/>
      <c r="G891" s="110"/>
      <c r="H891" s="110"/>
      <c r="I891" s="166"/>
      <c r="J891" s="166"/>
      <c r="K891" s="102"/>
      <c r="L891" s="102"/>
      <c r="M891" s="102"/>
      <c r="N891" s="102"/>
      <c r="O891" s="72"/>
      <c r="P891" s="78"/>
      <c r="Q891" s="78"/>
    </row>
    <row r="892" spans="2:17" s="96" customFormat="1">
      <c r="B892" s="76"/>
      <c r="C892" s="104"/>
      <c r="D892" s="104"/>
      <c r="E892" s="121"/>
      <c r="F892" s="121"/>
      <c r="G892" s="110"/>
      <c r="H892" s="110"/>
      <c r="I892" s="166"/>
      <c r="J892" s="166"/>
      <c r="K892" s="102"/>
      <c r="L892" s="102"/>
      <c r="M892" s="102"/>
      <c r="N892" s="102"/>
      <c r="O892" s="72"/>
      <c r="P892" s="78"/>
      <c r="Q892" s="78"/>
    </row>
    <row r="893" spans="2:17" s="96" customFormat="1">
      <c r="B893" s="76"/>
      <c r="C893" s="104"/>
      <c r="D893" s="104"/>
      <c r="E893" s="121"/>
      <c r="F893" s="121"/>
      <c r="G893" s="110"/>
      <c r="H893" s="110"/>
      <c r="I893" s="166"/>
      <c r="J893" s="166"/>
      <c r="K893" s="102"/>
      <c r="L893" s="102"/>
      <c r="M893" s="102"/>
      <c r="N893" s="102"/>
      <c r="O893" s="72"/>
      <c r="P893" s="78"/>
      <c r="Q893" s="78"/>
    </row>
    <row r="894" spans="2:17" s="96" customFormat="1">
      <c r="B894" s="76"/>
      <c r="C894" s="104"/>
      <c r="D894" s="104"/>
      <c r="E894" s="121"/>
      <c r="F894" s="121"/>
      <c r="G894" s="110"/>
      <c r="H894" s="110"/>
      <c r="I894" s="166"/>
      <c r="J894" s="166"/>
      <c r="K894" s="102"/>
      <c r="L894" s="102"/>
      <c r="M894" s="102"/>
      <c r="N894" s="102"/>
      <c r="O894" s="72"/>
      <c r="P894" s="78"/>
      <c r="Q894" s="78"/>
    </row>
    <row r="895" spans="2:17" s="96" customFormat="1">
      <c r="B895" s="76"/>
      <c r="C895" s="104"/>
      <c r="D895" s="104"/>
      <c r="E895" s="121"/>
      <c r="F895" s="121"/>
      <c r="G895" s="110"/>
      <c r="H895" s="110"/>
      <c r="I895" s="166"/>
      <c r="J895" s="166"/>
      <c r="K895" s="102"/>
      <c r="L895" s="102"/>
      <c r="M895" s="102"/>
      <c r="N895" s="102"/>
      <c r="O895" s="72"/>
      <c r="P895" s="78"/>
      <c r="Q895" s="78"/>
    </row>
    <row r="896" spans="2:17" s="96" customFormat="1">
      <c r="B896" s="76"/>
      <c r="C896" s="104"/>
      <c r="D896" s="104"/>
      <c r="E896" s="121"/>
      <c r="F896" s="121"/>
      <c r="G896" s="110"/>
      <c r="H896" s="110"/>
      <c r="I896" s="166"/>
      <c r="J896" s="166"/>
      <c r="K896" s="102"/>
      <c r="L896" s="102"/>
      <c r="M896" s="102"/>
      <c r="N896" s="102"/>
      <c r="O896" s="72"/>
      <c r="P896" s="78"/>
      <c r="Q896" s="78"/>
    </row>
    <row r="897" spans="2:17" s="96" customFormat="1">
      <c r="B897" s="76"/>
      <c r="C897" s="104"/>
      <c r="D897" s="104"/>
      <c r="E897" s="121"/>
      <c r="F897" s="121"/>
      <c r="G897" s="110"/>
      <c r="H897" s="110"/>
      <c r="I897" s="166"/>
      <c r="J897" s="166"/>
      <c r="K897" s="102"/>
      <c r="L897" s="102"/>
      <c r="M897" s="102"/>
      <c r="N897" s="102"/>
      <c r="O897" s="72"/>
      <c r="P897" s="78"/>
      <c r="Q897" s="78"/>
    </row>
    <row r="898" spans="2:17" s="96" customFormat="1">
      <c r="B898" s="76"/>
      <c r="C898" s="104"/>
      <c r="D898" s="104"/>
      <c r="E898" s="121"/>
      <c r="F898" s="121"/>
      <c r="G898" s="110"/>
      <c r="H898" s="110"/>
      <c r="I898" s="166"/>
      <c r="J898" s="166"/>
      <c r="K898" s="102"/>
      <c r="L898" s="102"/>
      <c r="M898" s="102"/>
      <c r="N898" s="102"/>
      <c r="O898" s="72"/>
      <c r="P898" s="78"/>
      <c r="Q898" s="78"/>
    </row>
    <row r="899" spans="2:17" s="96" customFormat="1">
      <c r="B899" s="76"/>
      <c r="C899" s="104"/>
      <c r="D899" s="104"/>
      <c r="E899" s="121"/>
      <c r="F899" s="121"/>
      <c r="G899" s="110"/>
      <c r="H899" s="110"/>
      <c r="I899" s="166"/>
      <c r="J899" s="166"/>
      <c r="K899" s="102"/>
      <c r="L899" s="102"/>
      <c r="M899" s="102"/>
      <c r="N899" s="102"/>
      <c r="O899" s="72"/>
      <c r="P899" s="78"/>
      <c r="Q899" s="78"/>
    </row>
    <row r="900" spans="2:17" s="96" customFormat="1">
      <c r="B900" s="76"/>
      <c r="C900" s="104"/>
      <c r="D900" s="104"/>
      <c r="E900" s="121"/>
      <c r="F900" s="121"/>
      <c r="G900" s="110"/>
      <c r="H900" s="110"/>
      <c r="I900" s="166"/>
      <c r="J900" s="166"/>
      <c r="K900" s="102"/>
      <c r="L900" s="102"/>
      <c r="M900" s="102"/>
      <c r="N900" s="102"/>
      <c r="O900" s="72"/>
      <c r="P900" s="78"/>
      <c r="Q900" s="78"/>
    </row>
    <row r="901" spans="2:17" s="96" customFormat="1">
      <c r="B901" s="76"/>
      <c r="C901" s="104"/>
      <c r="D901" s="104"/>
      <c r="E901" s="121"/>
      <c r="F901" s="121"/>
      <c r="G901" s="110"/>
      <c r="H901" s="110"/>
      <c r="I901" s="166"/>
      <c r="J901" s="166"/>
      <c r="K901" s="102"/>
      <c r="L901" s="102"/>
      <c r="M901" s="102"/>
      <c r="N901" s="102"/>
      <c r="O901" s="72"/>
      <c r="P901" s="78"/>
      <c r="Q901" s="78"/>
    </row>
    <row r="902" spans="2:17" s="96" customFormat="1">
      <c r="B902" s="76"/>
      <c r="C902" s="104"/>
      <c r="D902" s="104"/>
      <c r="E902" s="121"/>
      <c r="F902" s="121"/>
      <c r="G902" s="110"/>
      <c r="H902" s="110"/>
      <c r="I902" s="166"/>
      <c r="J902" s="166"/>
      <c r="K902" s="102"/>
      <c r="L902" s="102"/>
      <c r="M902" s="102"/>
      <c r="N902" s="102"/>
      <c r="O902" s="72"/>
      <c r="P902" s="78"/>
      <c r="Q902" s="78"/>
    </row>
    <row r="903" spans="2:17" s="96" customFormat="1">
      <c r="B903" s="76"/>
      <c r="C903" s="104"/>
      <c r="D903" s="104"/>
      <c r="E903" s="121"/>
      <c r="F903" s="121"/>
      <c r="G903" s="110"/>
      <c r="H903" s="110"/>
      <c r="I903" s="166"/>
      <c r="J903" s="166"/>
      <c r="K903" s="102"/>
      <c r="L903" s="102"/>
      <c r="M903" s="102"/>
      <c r="N903" s="102"/>
      <c r="O903" s="72"/>
      <c r="P903" s="78"/>
      <c r="Q903" s="78"/>
    </row>
    <row r="904" spans="2:17" s="96" customFormat="1">
      <c r="B904" s="76"/>
      <c r="C904" s="104"/>
      <c r="D904" s="104"/>
      <c r="E904" s="121"/>
      <c r="F904" s="121"/>
      <c r="G904" s="110"/>
      <c r="H904" s="110"/>
      <c r="I904" s="166"/>
      <c r="J904" s="166"/>
      <c r="K904" s="102"/>
      <c r="L904" s="102"/>
      <c r="M904" s="102"/>
      <c r="N904" s="102"/>
      <c r="O904" s="72"/>
      <c r="P904" s="78"/>
      <c r="Q904" s="78"/>
    </row>
    <row r="905" spans="2:17" s="96" customFormat="1">
      <c r="B905" s="76"/>
      <c r="C905" s="104"/>
      <c r="D905" s="104"/>
      <c r="E905" s="121"/>
      <c r="F905" s="121"/>
      <c r="G905" s="110"/>
      <c r="H905" s="110"/>
      <c r="I905" s="166"/>
      <c r="J905" s="166"/>
      <c r="K905" s="102"/>
      <c r="L905" s="102"/>
      <c r="M905" s="102"/>
      <c r="N905" s="102"/>
      <c r="O905" s="72"/>
      <c r="P905" s="78"/>
      <c r="Q905" s="78"/>
    </row>
    <row r="906" spans="2:17" s="96" customFormat="1">
      <c r="B906" s="76"/>
      <c r="C906" s="104"/>
      <c r="D906" s="104"/>
      <c r="E906" s="121"/>
      <c r="F906" s="121"/>
      <c r="G906" s="110"/>
      <c r="H906" s="110"/>
      <c r="I906" s="166"/>
      <c r="J906" s="166"/>
      <c r="K906" s="102"/>
      <c r="L906" s="102"/>
      <c r="M906" s="102"/>
      <c r="N906" s="102"/>
      <c r="O906" s="72"/>
      <c r="P906" s="78"/>
      <c r="Q906" s="78"/>
    </row>
    <row r="907" spans="2:17" s="96" customFormat="1">
      <c r="B907" s="76"/>
      <c r="C907" s="104"/>
      <c r="D907" s="104"/>
      <c r="E907" s="121"/>
      <c r="F907" s="121"/>
      <c r="G907" s="110"/>
      <c r="H907" s="110"/>
      <c r="I907" s="166"/>
      <c r="J907" s="166"/>
      <c r="K907" s="102"/>
      <c r="L907" s="102"/>
      <c r="M907" s="102"/>
      <c r="N907" s="102"/>
      <c r="O907" s="72"/>
      <c r="P907" s="78"/>
      <c r="Q907" s="78"/>
    </row>
    <row r="908" spans="2:17" s="96" customFormat="1">
      <c r="B908" s="76"/>
      <c r="C908" s="104"/>
      <c r="D908" s="104"/>
      <c r="E908" s="121"/>
      <c r="F908" s="121"/>
      <c r="G908" s="110"/>
      <c r="H908" s="110"/>
      <c r="I908" s="166"/>
      <c r="J908" s="166"/>
      <c r="K908" s="102"/>
      <c r="L908" s="102"/>
      <c r="M908" s="102"/>
      <c r="N908" s="102"/>
      <c r="O908" s="72"/>
      <c r="P908" s="78"/>
      <c r="Q908" s="78"/>
    </row>
    <row r="909" spans="2:17" s="96" customFormat="1">
      <c r="B909" s="76"/>
      <c r="C909" s="104"/>
      <c r="D909" s="104"/>
      <c r="E909" s="121"/>
      <c r="F909" s="121"/>
      <c r="G909" s="110"/>
      <c r="H909" s="110"/>
      <c r="I909" s="166"/>
      <c r="J909" s="166"/>
      <c r="K909" s="102"/>
      <c r="L909" s="102"/>
      <c r="M909" s="102"/>
      <c r="N909" s="102"/>
      <c r="O909" s="72"/>
      <c r="P909" s="78"/>
      <c r="Q909" s="78"/>
    </row>
    <row r="910" spans="2:17" s="96" customFormat="1">
      <c r="B910" s="76"/>
      <c r="C910" s="104"/>
      <c r="D910" s="104"/>
      <c r="E910" s="121"/>
      <c r="F910" s="121"/>
      <c r="G910" s="110"/>
      <c r="H910" s="110"/>
      <c r="I910" s="166"/>
      <c r="J910" s="166"/>
      <c r="K910" s="102"/>
      <c r="L910" s="102"/>
      <c r="M910" s="102"/>
      <c r="N910" s="102"/>
      <c r="O910" s="72"/>
      <c r="P910" s="78"/>
      <c r="Q910" s="78"/>
    </row>
    <row r="911" spans="2:17" s="96" customFormat="1">
      <c r="B911" s="76"/>
      <c r="C911" s="104"/>
      <c r="D911" s="104"/>
      <c r="E911" s="121"/>
      <c r="F911" s="121"/>
      <c r="G911" s="110"/>
      <c r="H911" s="110"/>
      <c r="I911" s="166"/>
      <c r="J911" s="166"/>
      <c r="K911" s="102"/>
      <c r="L911" s="102"/>
      <c r="M911" s="102"/>
      <c r="N911" s="102"/>
      <c r="O911" s="72"/>
      <c r="P911" s="78"/>
      <c r="Q911" s="78"/>
    </row>
    <row r="912" spans="2:17" s="96" customFormat="1">
      <c r="B912" s="76"/>
      <c r="C912" s="104"/>
      <c r="D912" s="104"/>
      <c r="E912" s="121"/>
      <c r="F912" s="121"/>
      <c r="G912" s="110"/>
      <c r="H912" s="110"/>
      <c r="I912" s="166"/>
      <c r="J912" s="166"/>
      <c r="K912" s="102"/>
      <c r="L912" s="102"/>
      <c r="M912" s="102"/>
      <c r="N912" s="102"/>
      <c r="O912" s="72"/>
      <c r="P912" s="78"/>
      <c r="Q912" s="78"/>
    </row>
    <row r="913" spans="2:17" s="96" customFormat="1">
      <c r="B913" s="76"/>
      <c r="C913" s="104"/>
      <c r="D913" s="104"/>
      <c r="E913" s="121"/>
      <c r="F913" s="121"/>
      <c r="G913" s="110"/>
      <c r="H913" s="110"/>
      <c r="I913" s="166"/>
      <c r="J913" s="166"/>
      <c r="K913" s="102"/>
      <c r="L913" s="102"/>
      <c r="M913" s="102"/>
      <c r="N913" s="102"/>
      <c r="O913" s="72"/>
      <c r="P913" s="78"/>
      <c r="Q913" s="78"/>
    </row>
    <row r="914" spans="2:17" s="96" customFormat="1">
      <c r="B914" s="76"/>
      <c r="C914" s="104"/>
      <c r="D914" s="104"/>
      <c r="E914" s="121"/>
      <c r="F914" s="121"/>
      <c r="G914" s="110"/>
      <c r="H914" s="110"/>
      <c r="I914" s="166"/>
      <c r="J914" s="166"/>
      <c r="K914" s="102"/>
      <c r="L914" s="102"/>
      <c r="M914" s="102"/>
      <c r="N914" s="102"/>
      <c r="O914" s="72"/>
      <c r="P914" s="78"/>
      <c r="Q914" s="78"/>
    </row>
    <row r="915" spans="2:17" s="96" customFormat="1">
      <c r="B915" s="76"/>
      <c r="C915" s="104"/>
      <c r="D915" s="104"/>
      <c r="E915" s="121"/>
      <c r="F915" s="121"/>
      <c r="G915" s="110"/>
      <c r="H915" s="110"/>
      <c r="I915" s="166"/>
      <c r="J915" s="166"/>
      <c r="K915" s="102"/>
      <c r="L915" s="102"/>
      <c r="M915" s="102"/>
      <c r="N915" s="102"/>
      <c r="O915" s="72"/>
      <c r="P915" s="78"/>
      <c r="Q915" s="78"/>
    </row>
    <row r="916" spans="2:17" s="96" customFormat="1">
      <c r="B916" s="76"/>
      <c r="C916" s="104"/>
      <c r="D916" s="104"/>
      <c r="E916" s="121"/>
      <c r="F916" s="121"/>
      <c r="G916" s="110"/>
      <c r="H916" s="110"/>
      <c r="I916" s="166"/>
      <c r="J916" s="166"/>
      <c r="K916" s="102"/>
      <c r="L916" s="102"/>
      <c r="M916" s="102"/>
      <c r="N916" s="102"/>
      <c r="O916" s="72"/>
      <c r="P916" s="78"/>
      <c r="Q916" s="78"/>
    </row>
    <row r="917" spans="2:17" s="96" customFormat="1">
      <c r="B917" s="76"/>
      <c r="C917" s="104"/>
      <c r="D917" s="104"/>
      <c r="E917" s="121"/>
      <c r="F917" s="121"/>
      <c r="G917" s="110"/>
      <c r="H917" s="110"/>
      <c r="I917" s="166"/>
      <c r="J917" s="166"/>
      <c r="K917" s="102"/>
      <c r="L917" s="102"/>
      <c r="M917" s="102"/>
      <c r="N917" s="102"/>
      <c r="O917" s="72"/>
      <c r="P917" s="78"/>
      <c r="Q917" s="78"/>
    </row>
    <row r="918" spans="2:17" s="96" customFormat="1">
      <c r="B918" s="76"/>
      <c r="C918" s="104"/>
      <c r="D918" s="104"/>
      <c r="E918" s="121"/>
      <c r="F918" s="121"/>
      <c r="G918" s="110"/>
      <c r="H918" s="110"/>
      <c r="I918" s="166"/>
      <c r="J918" s="166"/>
      <c r="K918" s="102"/>
      <c r="L918" s="102"/>
      <c r="M918" s="102"/>
      <c r="N918" s="102"/>
      <c r="O918" s="72"/>
      <c r="P918" s="78"/>
      <c r="Q918" s="78"/>
    </row>
    <row r="919" spans="2:17" s="96" customFormat="1">
      <c r="B919" s="76"/>
      <c r="C919" s="104"/>
      <c r="D919" s="104"/>
      <c r="E919" s="121"/>
      <c r="F919" s="121"/>
      <c r="G919" s="110"/>
      <c r="H919" s="110"/>
      <c r="I919" s="166"/>
      <c r="J919" s="166"/>
      <c r="K919" s="102"/>
      <c r="L919" s="102"/>
      <c r="M919" s="102"/>
      <c r="N919" s="102"/>
      <c r="O919" s="72"/>
      <c r="P919" s="78"/>
      <c r="Q919" s="78"/>
    </row>
    <row r="920" spans="2:17" s="96" customFormat="1">
      <c r="B920" s="76"/>
      <c r="C920" s="104"/>
      <c r="D920" s="104"/>
      <c r="E920" s="121"/>
      <c r="F920" s="121"/>
      <c r="G920" s="110"/>
      <c r="H920" s="110"/>
      <c r="I920" s="166"/>
      <c r="J920" s="166"/>
      <c r="K920" s="102"/>
      <c r="L920" s="102"/>
      <c r="M920" s="102"/>
      <c r="N920" s="102"/>
      <c r="O920" s="72"/>
      <c r="P920" s="78"/>
      <c r="Q920" s="78"/>
    </row>
    <row r="921" spans="2:17" s="96" customFormat="1">
      <c r="B921" s="76"/>
      <c r="C921" s="104"/>
      <c r="D921" s="104"/>
      <c r="E921" s="121"/>
      <c r="F921" s="121"/>
      <c r="G921" s="110"/>
      <c r="H921" s="110"/>
      <c r="I921" s="166"/>
      <c r="J921" s="166"/>
      <c r="K921" s="102"/>
      <c r="L921" s="102"/>
      <c r="M921" s="102"/>
      <c r="N921" s="102"/>
      <c r="O921" s="72"/>
      <c r="P921" s="78"/>
      <c r="Q921" s="78"/>
    </row>
    <row r="922" spans="2:17" s="96" customFormat="1">
      <c r="B922" s="76"/>
      <c r="C922" s="104"/>
      <c r="D922" s="104"/>
      <c r="E922" s="121"/>
      <c r="F922" s="121"/>
      <c r="G922" s="110"/>
      <c r="H922" s="110"/>
      <c r="I922" s="166"/>
      <c r="J922" s="166"/>
      <c r="K922" s="102"/>
      <c r="L922" s="102"/>
      <c r="M922" s="102"/>
      <c r="N922" s="102"/>
      <c r="O922" s="72"/>
      <c r="P922" s="78"/>
      <c r="Q922" s="78"/>
    </row>
    <row r="923" spans="2:17" s="96" customFormat="1">
      <c r="B923" s="76"/>
      <c r="C923" s="104"/>
      <c r="D923" s="104"/>
      <c r="E923" s="121"/>
      <c r="F923" s="121"/>
      <c r="G923" s="110"/>
      <c r="H923" s="110"/>
      <c r="I923" s="166"/>
      <c r="J923" s="166"/>
      <c r="K923" s="102"/>
      <c r="L923" s="102"/>
      <c r="M923" s="102"/>
      <c r="N923" s="102"/>
      <c r="O923" s="72"/>
      <c r="P923" s="78"/>
      <c r="Q923" s="78"/>
    </row>
    <row r="924" spans="2:17" s="96" customFormat="1">
      <c r="B924" s="76"/>
      <c r="C924" s="104"/>
      <c r="D924" s="104"/>
      <c r="E924" s="121"/>
      <c r="F924" s="121"/>
      <c r="G924" s="110"/>
      <c r="H924" s="110"/>
      <c r="I924" s="166"/>
      <c r="J924" s="166"/>
      <c r="K924" s="102"/>
      <c r="L924" s="102"/>
      <c r="M924" s="102"/>
      <c r="N924" s="102"/>
      <c r="O924" s="72"/>
      <c r="P924" s="78"/>
      <c r="Q924" s="78"/>
    </row>
    <row r="925" spans="2:17" s="96" customFormat="1">
      <c r="B925" s="76"/>
      <c r="C925" s="104"/>
      <c r="D925" s="104"/>
      <c r="E925" s="121"/>
      <c r="F925" s="121"/>
      <c r="G925" s="110"/>
      <c r="H925" s="110"/>
      <c r="I925" s="166"/>
      <c r="J925" s="166"/>
      <c r="K925" s="102"/>
      <c r="L925" s="102"/>
      <c r="M925" s="102"/>
      <c r="N925" s="102"/>
      <c r="O925" s="72"/>
      <c r="P925" s="78"/>
      <c r="Q925" s="78"/>
    </row>
    <row r="926" spans="2:17" s="96" customFormat="1">
      <c r="B926" s="76"/>
      <c r="C926" s="104"/>
      <c r="D926" s="104"/>
      <c r="E926" s="121"/>
      <c r="F926" s="121"/>
      <c r="G926" s="110"/>
      <c r="H926" s="110"/>
      <c r="I926" s="166"/>
      <c r="J926" s="166"/>
      <c r="K926" s="102"/>
      <c r="L926" s="102"/>
      <c r="M926" s="102"/>
      <c r="N926" s="102"/>
      <c r="O926" s="72"/>
      <c r="P926" s="78"/>
      <c r="Q926" s="78"/>
    </row>
    <row r="927" spans="2:17" s="96" customFormat="1">
      <c r="B927" s="76"/>
      <c r="C927" s="104"/>
      <c r="D927" s="104"/>
      <c r="E927" s="121"/>
      <c r="F927" s="121"/>
      <c r="G927" s="110"/>
      <c r="H927" s="110"/>
      <c r="I927" s="166"/>
      <c r="J927" s="166"/>
      <c r="K927" s="102"/>
      <c r="L927" s="102"/>
      <c r="M927" s="102"/>
      <c r="N927" s="102"/>
      <c r="O927" s="72"/>
      <c r="P927" s="78"/>
      <c r="Q927" s="78"/>
    </row>
    <row r="928" spans="2:17" s="96" customFormat="1">
      <c r="B928" s="76"/>
      <c r="C928" s="104"/>
      <c r="D928" s="104"/>
      <c r="E928" s="121"/>
      <c r="F928" s="121"/>
      <c r="G928" s="110"/>
      <c r="H928" s="110"/>
      <c r="I928" s="166"/>
      <c r="J928" s="166"/>
      <c r="K928" s="102"/>
      <c r="L928" s="102"/>
      <c r="M928" s="102"/>
      <c r="N928" s="102"/>
      <c r="O928" s="72"/>
      <c r="P928" s="78"/>
      <c r="Q928" s="78"/>
    </row>
    <row r="929" spans="2:17" s="96" customFormat="1">
      <c r="B929" s="76"/>
      <c r="C929" s="104"/>
      <c r="D929" s="104"/>
      <c r="E929" s="121"/>
      <c r="F929" s="121"/>
      <c r="G929" s="110"/>
      <c r="H929" s="110"/>
      <c r="I929" s="166"/>
      <c r="J929" s="166"/>
      <c r="K929" s="102"/>
      <c r="L929" s="102"/>
      <c r="M929" s="102"/>
      <c r="N929" s="102"/>
      <c r="O929" s="72"/>
      <c r="P929" s="78"/>
      <c r="Q929" s="78"/>
    </row>
    <row r="930" spans="2:17" s="96" customFormat="1">
      <c r="B930" s="76"/>
      <c r="C930" s="104"/>
      <c r="D930" s="104"/>
      <c r="E930" s="121"/>
      <c r="F930" s="121"/>
      <c r="G930" s="110"/>
      <c r="H930" s="110"/>
      <c r="I930" s="166"/>
      <c r="J930" s="166"/>
      <c r="K930" s="102"/>
      <c r="L930" s="102"/>
      <c r="M930" s="102"/>
      <c r="N930" s="102"/>
      <c r="O930" s="72"/>
      <c r="P930" s="78"/>
      <c r="Q930" s="78"/>
    </row>
    <row r="931" spans="2:17" s="96" customFormat="1">
      <c r="B931" s="76"/>
      <c r="C931" s="104"/>
      <c r="D931" s="104"/>
      <c r="E931" s="121"/>
      <c r="F931" s="121"/>
      <c r="G931" s="110"/>
      <c r="H931" s="110"/>
      <c r="I931" s="166"/>
      <c r="J931" s="166"/>
      <c r="K931" s="102"/>
      <c r="L931" s="102"/>
      <c r="M931" s="102"/>
      <c r="N931" s="102"/>
      <c r="O931" s="72"/>
      <c r="P931" s="78"/>
      <c r="Q931" s="78"/>
    </row>
    <row r="932" spans="2:17" s="96" customFormat="1">
      <c r="B932" s="76"/>
      <c r="C932" s="104"/>
      <c r="D932" s="104"/>
      <c r="E932" s="121"/>
      <c r="F932" s="121"/>
      <c r="G932" s="110"/>
      <c r="H932" s="110"/>
      <c r="I932" s="166"/>
      <c r="J932" s="166"/>
      <c r="K932" s="102"/>
      <c r="L932" s="102"/>
      <c r="M932" s="102"/>
      <c r="N932" s="102"/>
      <c r="O932" s="72"/>
      <c r="P932" s="78"/>
      <c r="Q932" s="78"/>
    </row>
    <row r="933" spans="2:17" s="96" customFormat="1">
      <c r="B933" s="76"/>
      <c r="C933" s="104"/>
      <c r="D933" s="104"/>
      <c r="E933" s="121"/>
      <c r="F933" s="121"/>
      <c r="G933" s="110"/>
      <c r="H933" s="110"/>
      <c r="I933" s="166"/>
      <c r="J933" s="166"/>
      <c r="K933" s="102"/>
      <c r="L933" s="102"/>
      <c r="M933" s="102"/>
      <c r="N933" s="102"/>
      <c r="O933" s="72"/>
      <c r="P933" s="78"/>
      <c r="Q933" s="78"/>
    </row>
    <row r="934" spans="2:17" s="96" customFormat="1">
      <c r="B934" s="76"/>
      <c r="C934" s="104"/>
      <c r="D934" s="104"/>
      <c r="E934" s="121"/>
      <c r="F934" s="121"/>
      <c r="G934" s="110"/>
      <c r="H934" s="110"/>
      <c r="I934" s="166"/>
      <c r="J934" s="166"/>
      <c r="K934" s="102"/>
      <c r="L934" s="102"/>
      <c r="M934" s="102"/>
      <c r="N934" s="102"/>
      <c r="O934" s="72"/>
      <c r="P934" s="78"/>
      <c r="Q934" s="78"/>
    </row>
    <row r="935" spans="2:17" s="96" customFormat="1">
      <c r="B935" s="76"/>
      <c r="C935" s="104"/>
      <c r="D935" s="104"/>
      <c r="E935" s="121"/>
      <c r="F935" s="121"/>
      <c r="G935" s="110"/>
      <c r="H935" s="110"/>
      <c r="I935" s="166"/>
      <c r="J935" s="166"/>
      <c r="K935" s="102"/>
      <c r="L935" s="102"/>
      <c r="M935" s="102"/>
      <c r="N935" s="102"/>
      <c r="O935" s="72"/>
      <c r="P935" s="78"/>
      <c r="Q935" s="78"/>
    </row>
    <row r="936" spans="2:17" s="96" customFormat="1">
      <c r="B936" s="76"/>
      <c r="C936" s="104"/>
      <c r="D936" s="104"/>
      <c r="E936" s="121"/>
      <c r="F936" s="121"/>
      <c r="G936" s="110"/>
      <c r="H936" s="110"/>
      <c r="I936" s="166"/>
      <c r="J936" s="166"/>
      <c r="K936" s="102"/>
      <c r="L936" s="102"/>
      <c r="M936" s="102"/>
      <c r="N936" s="102"/>
      <c r="O936" s="72"/>
      <c r="P936" s="78"/>
      <c r="Q936" s="78"/>
    </row>
    <row r="937" spans="2:17" s="96" customFormat="1">
      <c r="B937" s="76"/>
      <c r="C937" s="104"/>
      <c r="D937" s="104"/>
      <c r="E937" s="121"/>
      <c r="F937" s="121"/>
      <c r="G937" s="110"/>
      <c r="H937" s="110"/>
      <c r="I937" s="166"/>
      <c r="J937" s="166"/>
      <c r="K937" s="102"/>
      <c r="L937" s="102"/>
      <c r="M937" s="102"/>
      <c r="N937" s="102"/>
      <c r="O937" s="72"/>
      <c r="P937" s="78"/>
      <c r="Q937" s="78"/>
    </row>
    <row r="938" spans="2:17" s="96" customFormat="1">
      <c r="B938" s="76"/>
      <c r="C938" s="104"/>
      <c r="D938" s="104"/>
      <c r="E938" s="121"/>
      <c r="F938" s="121"/>
      <c r="G938" s="110"/>
      <c r="H938" s="110"/>
      <c r="I938" s="166"/>
      <c r="J938" s="166"/>
      <c r="K938" s="102"/>
      <c r="L938" s="102"/>
      <c r="M938" s="102"/>
      <c r="N938" s="102"/>
      <c r="O938" s="72"/>
      <c r="P938" s="78"/>
      <c r="Q938" s="78"/>
    </row>
    <row r="939" spans="2:17" s="96" customFormat="1">
      <c r="B939" s="76"/>
      <c r="C939" s="104"/>
      <c r="D939" s="104"/>
      <c r="E939" s="121"/>
      <c r="F939" s="121"/>
      <c r="G939" s="110"/>
      <c r="H939" s="110"/>
      <c r="I939" s="166"/>
      <c r="J939" s="166"/>
      <c r="K939" s="102"/>
      <c r="L939" s="102"/>
      <c r="M939" s="102"/>
      <c r="N939" s="102"/>
      <c r="O939" s="72"/>
      <c r="P939" s="78"/>
      <c r="Q939" s="78"/>
    </row>
    <row r="940" spans="2:17" s="96" customFormat="1">
      <c r="B940" s="76"/>
      <c r="C940" s="104"/>
      <c r="D940" s="104"/>
      <c r="E940" s="121"/>
      <c r="F940" s="121"/>
      <c r="G940" s="110"/>
      <c r="H940" s="110"/>
      <c r="I940" s="166"/>
      <c r="J940" s="166"/>
      <c r="K940" s="102"/>
      <c r="L940" s="102"/>
      <c r="M940" s="102"/>
      <c r="N940" s="102"/>
      <c r="O940" s="72"/>
      <c r="P940" s="78"/>
      <c r="Q940" s="78"/>
    </row>
    <row r="941" spans="2:17" s="96" customFormat="1">
      <c r="B941" s="76"/>
      <c r="C941" s="104"/>
      <c r="D941" s="104"/>
      <c r="E941" s="121"/>
      <c r="F941" s="121"/>
      <c r="G941" s="110"/>
      <c r="H941" s="110"/>
      <c r="I941" s="166"/>
      <c r="J941" s="166"/>
      <c r="K941" s="102"/>
      <c r="L941" s="102"/>
      <c r="M941" s="102"/>
      <c r="N941" s="102"/>
      <c r="O941" s="72"/>
      <c r="P941" s="78"/>
      <c r="Q941" s="78"/>
    </row>
    <row r="942" spans="2:17" s="96" customFormat="1">
      <c r="B942" s="76"/>
      <c r="C942" s="104"/>
      <c r="D942" s="104"/>
      <c r="E942" s="121"/>
      <c r="F942" s="121"/>
      <c r="G942" s="110"/>
      <c r="H942" s="110"/>
      <c r="I942" s="166"/>
      <c r="J942" s="166"/>
      <c r="K942" s="102"/>
      <c r="L942" s="102"/>
      <c r="M942" s="102"/>
      <c r="N942" s="102"/>
      <c r="O942" s="72"/>
      <c r="P942" s="78"/>
      <c r="Q942" s="78"/>
    </row>
    <row r="943" spans="2:17" s="96" customFormat="1">
      <c r="B943" s="76"/>
      <c r="C943" s="104"/>
      <c r="D943" s="104"/>
      <c r="E943" s="121"/>
      <c r="F943" s="121"/>
      <c r="G943" s="110"/>
      <c r="H943" s="110"/>
      <c r="I943" s="166"/>
      <c r="J943" s="166"/>
      <c r="K943" s="102"/>
      <c r="L943" s="102"/>
      <c r="M943" s="102"/>
      <c r="N943" s="102"/>
      <c r="O943" s="72"/>
      <c r="P943" s="78"/>
      <c r="Q943" s="78"/>
    </row>
    <row r="944" spans="2:17" s="96" customFormat="1">
      <c r="B944" s="76"/>
      <c r="C944" s="104"/>
      <c r="D944" s="104"/>
      <c r="E944" s="121"/>
      <c r="F944" s="121"/>
      <c r="G944" s="110"/>
      <c r="H944" s="110"/>
      <c r="I944" s="166"/>
      <c r="J944" s="166"/>
      <c r="K944" s="102"/>
      <c r="L944" s="102"/>
      <c r="M944" s="102"/>
      <c r="N944" s="102"/>
      <c r="O944" s="72"/>
      <c r="P944" s="78"/>
      <c r="Q944" s="78"/>
    </row>
    <row r="945" spans="2:17" s="96" customFormat="1">
      <c r="B945" s="76"/>
      <c r="C945" s="104"/>
      <c r="D945" s="104"/>
      <c r="E945" s="121"/>
      <c r="F945" s="121"/>
      <c r="G945" s="110"/>
      <c r="H945" s="110"/>
      <c r="I945" s="166"/>
      <c r="J945" s="166"/>
      <c r="K945" s="102"/>
      <c r="L945" s="102"/>
      <c r="M945" s="102"/>
      <c r="N945" s="102"/>
      <c r="O945" s="72"/>
      <c r="P945" s="78"/>
      <c r="Q945" s="78"/>
    </row>
    <row r="946" spans="2:17" s="96" customFormat="1">
      <c r="B946" s="76"/>
      <c r="C946" s="104"/>
      <c r="D946" s="104"/>
      <c r="E946" s="121"/>
      <c r="F946" s="121"/>
      <c r="G946" s="110"/>
      <c r="H946" s="110"/>
      <c r="I946" s="166"/>
      <c r="J946" s="166"/>
      <c r="K946" s="102"/>
      <c r="L946" s="102"/>
      <c r="M946" s="102"/>
      <c r="N946" s="102"/>
      <c r="O946" s="72"/>
      <c r="P946" s="78"/>
      <c r="Q946" s="78"/>
    </row>
    <row r="947" spans="2:17" s="96" customFormat="1">
      <c r="B947" s="76"/>
      <c r="C947" s="104"/>
      <c r="D947" s="104"/>
      <c r="E947" s="121"/>
      <c r="F947" s="121"/>
      <c r="G947" s="110"/>
      <c r="H947" s="110"/>
      <c r="I947" s="166"/>
      <c r="J947" s="166"/>
      <c r="K947" s="102"/>
      <c r="L947" s="102"/>
      <c r="M947" s="102"/>
      <c r="N947" s="102"/>
      <c r="O947" s="72"/>
      <c r="P947" s="78"/>
      <c r="Q947" s="78"/>
    </row>
    <row r="948" spans="2:17" s="96" customFormat="1">
      <c r="B948" s="76"/>
      <c r="C948" s="104"/>
      <c r="D948" s="104"/>
      <c r="E948" s="121"/>
      <c r="F948" s="121"/>
      <c r="G948" s="110"/>
      <c r="H948" s="110"/>
      <c r="I948" s="166"/>
      <c r="J948" s="166"/>
      <c r="K948" s="102"/>
      <c r="L948" s="102"/>
      <c r="M948" s="102"/>
      <c r="N948" s="102"/>
      <c r="O948" s="72"/>
      <c r="P948" s="78"/>
      <c r="Q948" s="78"/>
    </row>
    <row r="949" spans="2:17" s="96" customFormat="1">
      <c r="B949" s="76"/>
      <c r="C949" s="104"/>
      <c r="D949" s="104"/>
      <c r="E949" s="121"/>
      <c r="F949" s="121"/>
      <c r="G949" s="110"/>
      <c r="H949" s="110"/>
      <c r="I949" s="166"/>
      <c r="J949" s="166"/>
      <c r="K949" s="102"/>
      <c r="L949" s="102"/>
      <c r="M949" s="102"/>
      <c r="N949" s="102"/>
      <c r="O949" s="72"/>
      <c r="P949" s="78"/>
      <c r="Q949" s="78"/>
    </row>
    <row r="950" spans="2:17" s="96" customFormat="1">
      <c r="B950" s="76"/>
      <c r="C950" s="104"/>
      <c r="D950" s="104"/>
      <c r="E950" s="121"/>
      <c r="F950" s="121"/>
      <c r="G950" s="110"/>
      <c r="H950" s="110"/>
      <c r="I950" s="166"/>
      <c r="J950" s="166"/>
      <c r="K950" s="102"/>
      <c r="L950" s="102"/>
      <c r="M950" s="102"/>
      <c r="N950" s="102"/>
      <c r="O950" s="72"/>
      <c r="P950" s="78"/>
      <c r="Q950" s="78"/>
    </row>
    <row r="951" spans="2:17" s="96" customFormat="1">
      <c r="B951" s="76"/>
      <c r="C951" s="104"/>
      <c r="D951" s="104"/>
      <c r="E951" s="121"/>
      <c r="F951" s="121"/>
      <c r="G951" s="110"/>
      <c r="H951" s="110"/>
      <c r="I951" s="166"/>
      <c r="J951" s="166"/>
      <c r="K951" s="102"/>
      <c r="L951" s="102"/>
      <c r="M951" s="102"/>
      <c r="N951" s="102"/>
      <c r="O951" s="72"/>
      <c r="P951" s="78"/>
      <c r="Q951" s="78"/>
    </row>
    <row r="952" spans="2:17" s="96" customFormat="1">
      <c r="B952" s="76"/>
      <c r="C952" s="104"/>
      <c r="D952" s="104"/>
      <c r="E952" s="121"/>
      <c r="F952" s="121"/>
      <c r="G952" s="110"/>
      <c r="H952" s="110"/>
      <c r="I952" s="166"/>
      <c r="J952" s="166"/>
      <c r="K952" s="102"/>
      <c r="L952" s="102"/>
      <c r="M952" s="102"/>
      <c r="N952" s="102"/>
      <c r="O952" s="72"/>
      <c r="P952" s="78"/>
      <c r="Q952" s="78"/>
    </row>
    <row r="953" spans="2:17" s="96" customFormat="1">
      <c r="B953" s="76"/>
      <c r="C953" s="104"/>
      <c r="D953" s="104"/>
      <c r="E953" s="121"/>
      <c r="F953" s="121"/>
      <c r="G953" s="110"/>
      <c r="H953" s="110"/>
      <c r="I953" s="166"/>
      <c r="J953" s="166"/>
      <c r="K953" s="102"/>
      <c r="L953" s="102"/>
      <c r="M953" s="102"/>
      <c r="N953" s="102"/>
      <c r="O953" s="72"/>
      <c r="P953" s="78"/>
      <c r="Q953" s="78"/>
    </row>
    <row r="954" spans="2:17" s="96" customFormat="1">
      <c r="B954" s="76"/>
      <c r="C954" s="104"/>
      <c r="D954" s="104"/>
      <c r="E954" s="121"/>
      <c r="F954" s="121"/>
      <c r="G954" s="110"/>
      <c r="H954" s="110"/>
      <c r="I954" s="166"/>
      <c r="J954" s="166"/>
      <c r="K954" s="102"/>
      <c r="L954" s="102"/>
      <c r="M954" s="102"/>
      <c r="N954" s="102"/>
      <c r="O954" s="72"/>
      <c r="P954" s="78"/>
      <c r="Q954" s="78"/>
    </row>
    <row r="955" spans="2:17" s="96" customFormat="1">
      <c r="B955" s="76"/>
      <c r="C955" s="104"/>
      <c r="D955" s="104"/>
      <c r="E955" s="121"/>
      <c r="F955" s="121"/>
      <c r="G955" s="110"/>
      <c r="H955" s="110"/>
      <c r="I955" s="166"/>
      <c r="J955" s="166"/>
      <c r="K955" s="102"/>
      <c r="L955" s="102"/>
      <c r="M955" s="102"/>
      <c r="N955" s="102"/>
      <c r="O955" s="72"/>
      <c r="P955" s="78"/>
      <c r="Q955" s="78"/>
    </row>
    <row r="956" spans="2:17" s="96" customFormat="1">
      <c r="B956" s="76"/>
      <c r="C956" s="104"/>
      <c r="D956" s="104"/>
      <c r="E956" s="121"/>
      <c r="F956" s="121"/>
      <c r="G956" s="110"/>
      <c r="H956" s="110"/>
      <c r="I956" s="166"/>
      <c r="J956" s="166"/>
      <c r="K956" s="102"/>
      <c r="L956" s="102"/>
      <c r="M956" s="102"/>
      <c r="N956" s="102"/>
      <c r="O956" s="72"/>
      <c r="P956" s="78"/>
      <c r="Q956" s="78"/>
    </row>
    <row r="957" spans="2:17" s="96" customFormat="1">
      <c r="B957" s="76"/>
      <c r="C957" s="104"/>
      <c r="D957" s="104"/>
      <c r="E957" s="121"/>
      <c r="F957" s="121"/>
      <c r="G957" s="110"/>
      <c r="H957" s="110"/>
      <c r="I957" s="166"/>
      <c r="J957" s="166"/>
      <c r="K957" s="102"/>
      <c r="L957" s="102"/>
      <c r="M957" s="102"/>
      <c r="N957" s="102"/>
      <c r="O957" s="72"/>
      <c r="P957" s="78"/>
      <c r="Q957" s="78"/>
    </row>
    <row r="958" spans="2:17" s="96" customFormat="1">
      <c r="B958" s="76"/>
      <c r="C958" s="104"/>
      <c r="D958" s="104"/>
      <c r="E958" s="121"/>
      <c r="F958" s="121"/>
      <c r="G958" s="110"/>
      <c r="H958" s="110"/>
      <c r="I958" s="166"/>
      <c r="J958" s="166"/>
      <c r="K958" s="102"/>
      <c r="L958" s="102"/>
      <c r="M958" s="102"/>
      <c r="N958" s="102"/>
      <c r="O958" s="72"/>
      <c r="P958" s="78"/>
      <c r="Q958" s="78"/>
    </row>
    <row r="959" spans="2:17" s="96" customFormat="1">
      <c r="B959" s="76"/>
      <c r="C959" s="104"/>
      <c r="D959" s="104"/>
      <c r="E959" s="121"/>
      <c r="F959" s="121"/>
      <c r="G959" s="110"/>
      <c r="H959" s="110"/>
      <c r="I959" s="166"/>
      <c r="J959" s="166"/>
      <c r="K959" s="102"/>
      <c r="L959" s="102"/>
      <c r="M959" s="102"/>
      <c r="N959" s="102"/>
      <c r="O959" s="72"/>
      <c r="P959" s="78"/>
      <c r="Q959" s="78"/>
    </row>
    <row r="960" spans="2:17" s="96" customFormat="1">
      <c r="B960" s="76"/>
      <c r="C960" s="104"/>
      <c r="D960" s="104"/>
      <c r="E960" s="121"/>
      <c r="F960" s="121"/>
      <c r="G960" s="110"/>
      <c r="H960" s="110"/>
      <c r="I960" s="166"/>
      <c r="J960" s="166"/>
      <c r="K960" s="102"/>
      <c r="L960" s="102"/>
      <c r="M960" s="102"/>
      <c r="N960" s="102"/>
      <c r="O960" s="72"/>
      <c r="P960" s="78"/>
      <c r="Q960" s="78"/>
    </row>
    <row r="961" spans="2:17" s="96" customFormat="1">
      <c r="B961" s="76"/>
      <c r="C961" s="104"/>
      <c r="D961" s="104"/>
      <c r="E961" s="121"/>
      <c r="F961" s="121"/>
      <c r="G961" s="110"/>
      <c r="H961" s="110"/>
      <c r="I961" s="166"/>
      <c r="J961" s="166"/>
      <c r="K961" s="102"/>
      <c r="L961" s="102"/>
      <c r="M961" s="102"/>
      <c r="N961" s="102"/>
      <c r="O961" s="72"/>
      <c r="P961" s="78"/>
      <c r="Q961" s="78"/>
    </row>
    <row r="962" spans="2:17" s="96" customFormat="1">
      <c r="B962" s="76"/>
      <c r="C962" s="104"/>
      <c r="D962" s="104"/>
      <c r="E962" s="121"/>
      <c r="F962" s="121"/>
      <c r="G962" s="110"/>
      <c r="H962" s="110"/>
      <c r="I962" s="166"/>
      <c r="J962" s="166"/>
      <c r="K962" s="102"/>
      <c r="L962" s="102"/>
      <c r="M962" s="102"/>
      <c r="N962" s="102"/>
      <c r="O962" s="72"/>
      <c r="P962" s="78"/>
      <c r="Q962" s="78"/>
    </row>
    <row r="963" spans="2:17" s="96" customFormat="1">
      <c r="B963" s="76"/>
      <c r="C963" s="104"/>
      <c r="D963" s="104"/>
      <c r="E963" s="121"/>
      <c r="F963" s="121"/>
      <c r="G963" s="110"/>
      <c r="H963" s="110"/>
      <c r="I963" s="166"/>
      <c r="J963" s="166"/>
      <c r="K963" s="102"/>
      <c r="L963" s="102"/>
      <c r="M963" s="102"/>
      <c r="N963" s="102"/>
      <c r="O963" s="72"/>
      <c r="P963" s="78"/>
      <c r="Q963" s="78"/>
    </row>
    <row r="964" spans="2:17" s="96" customFormat="1">
      <c r="B964" s="76"/>
      <c r="C964" s="104"/>
      <c r="D964" s="104"/>
      <c r="E964" s="121"/>
      <c r="F964" s="121"/>
      <c r="G964" s="110"/>
      <c r="H964" s="110"/>
      <c r="I964" s="166"/>
      <c r="J964" s="166"/>
      <c r="K964" s="102"/>
      <c r="L964" s="102"/>
      <c r="M964" s="102"/>
      <c r="N964" s="102"/>
      <c r="O964" s="72"/>
      <c r="P964" s="78"/>
      <c r="Q964" s="78"/>
    </row>
    <row r="965" spans="2:17" s="96" customFormat="1">
      <c r="B965" s="76"/>
      <c r="C965" s="104"/>
      <c r="D965" s="104"/>
      <c r="E965" s="121"/>
      <c r="F965" s="121"/>
      <c r="G965" s="110"/>
      <c r="H965" s="110"/>
      <c r="I965" s="166"/>
      <c r="J965" s="166"/>
      <c r="K965" s="102"/>
      <c r="L965" s="102"/>
      <c r="M965" s="102"/>
      <c r="N965" s="102"/>
      <c r="O965" s="72"/>
      <c r="P965" s="78"/>
      <c r="Q965" s="78"/>
    </row>
    <row r="966" spans="2:17" s="96" customFormat="1">
      <c r="B966" s="76"/>
      <c r="C966" s="104"/>
      <c r="D966" s="104"/>
      <c r="E966" s="121"/>
      <c r="F966" s="121"/>
      <c r="G966" s="110"/>
      <c r="H966" s="110"/>
      <c r="I966" s="166"/>
      <c r="J966" s="166"/>
      <c r="K966" s="102"/>
      <c r="L966" s="102"/>
      <c r="M966" s="102"/>
      <c r="N966" s="102"/>
      <c r="O966" s="72"/>
      <c r="P966" s="78"/>
      <c r="Q966" s="78"/>
    </row>
    <row r="967" spans="2:17" s="96" customFormat="1">
      <c r="B967" s="76"/>
      <c r="C967" s="104"/>
      <c r="D967" s="104"/>
      <c r="E967" s="121"/>
      <c r="F967" s="121"/>
      <c r="G967" s="110"/>
      <c r="H967" s="110"/>
      <c r="I967" s="166"/>
      <c r="J967" s="166"/>
      <c r="K967" s="102"/>
      <c r="L967" s="102"/>
      <c r="M967" s="102"/>
      <c r="N967" s="102"/>
      <c r="O967" s="72"/>
      <c r="P967" s="78"/>
      <c r="Q967" s="78"/>
    </row>
    <row r="968" spans="2:17" s="96" customFormat="1">
      <c r="B968" s="76"/>
      <c r="C968" s="104"/>
      <c r="D968" s="104"/>
      <c r="E968" s="121"/>
      <c r="F968" s="121"/>
      <c r="G968" s="110"/>
      <c r="H968" s="110"/>
      <c r="I968" s="166"/>
      <c r="J968" s="166"/>
      <c r="K968" s="102"/>
      <c r="L968" s="102"/>
      <c r="M968" s="102"/>
      <c r="N968" s="102"/>
      <c r="O968" s="72"/>
      <c r="P968" s="78"/>
      <c r="Q968" s="78"/>
    </row>
    <row r="969" spans="2:17" s="96" customFormat="1">
      <c r="B969" s="76"/>
      <c r="C969" s="104"/>
      <c r="D969" s="104"/>
      <c r="E969" s="121"/>
      <c r="F969" s="121"/>
      <c r="G969" s="110"/>
      <c r="H969" s="110"/>
      <c r="I969" s="166"/>
      <c r="J969" s="166"/>
      <c r="K969" s="102"/>
      <c r="L969" s="102"/>
      <c r="M969" s="102"/>
      <c r="N969" s="102"/>
      <c r="O969" s="72"/>
      <c r="P969" s="78"/>
      <c r="Q969" s="78"/>
    </row>
    <row r="970" spans="2:17" s="96" customFormat="1">
      <c r="B970" s="76"/>
      <c r="C970" s="104"/>
      <c r="D970" s="104"/>
      <c r="E970" s="121"/>
      <c r="F970" s="121"/>
      <c r="G970" s="110"/>
      <c r="H970" s="110"/>
      <c r="I970" s="166"/>
      <c r="J970" s="166"/>
      <c r="K970" s="102"/>
      <c r="L970" s="102"/>
      <c r="M970" s="102"/>
      <c r="N970" s="102"/>
      <c r="O970" s="72"/>
      <c r="P970" s="78"/>
      <c r="Q970" s="78"/>
    </row>
    <row r="971" spans="2:17" s="96" customFormat="1">
      <c r="B971" s="76"/>
      <c r="C971" s="104"/>
      <c r="D971" s="104"/>
      <c r="E971" s="121"/>
      <c r="F971" s="121"/>
      <c r="G971" s="110"/>
      <c r="H971" s="110"/>
      <c r="I971" s="166"/>
      <c r="J971" s="166"/>
      <c r="K971" s="102"/>
      <c r="L971" s="102"/>
      <c r="M971" s="102"/>
      <c r="N971" s="102"/>
      <c r="O971" s="72"/>
      <c r="P971" s="78"/>
      <c r="Q971" s="78"/>
    </row>
    <row r="972" spans="2:17" s="96" customFormat="1">
      <c r="B972" s="76"/>
      <c r="C972" s="104"/>
      <c r="D972" s="104"/>
      <c r="E972" s="121"/>
      <c r="F972" s="121"/>
      <c r="G972" s="110"/>
      <c r="H972" s="110"/>
      <c r="I972" s="166"/>
      <c r="J972" s="166"/>
      <c r="K972" s="102"/>
      <c r="L972" s="102"/>
      <c r="M972" s="102"/>
      <c r="N972" s="102"/>
      <c r="O972" s="72"/>
      <c r="P972" s="78"/>
      <c r="Q972" s="78"/>
    </row>
    <row r="973" spans="2:17" s="96" customFormat="1">
      <c r="B973" s="76"/>
      <c r="C973" s="104"/>
      <c r="D973" s="104"/>
      <c r="E973" s="121"/>
      <c r="F973" s="121"/>
      <c r="G973" s="110"/>
      <c r="H973" s="110"/>
      <c r="I973" s="166"/>
      <c r="J973" s="166"/>
      <c r="K973" s="102"/>
      <c r="L973" s="102"/>
      <c r="M973" s="102"/>
      <c r="N973" s="102"/>
      <c r="O973" s="72"/>
      <c r="P973" s="78"/>
      <c r="Q973" s="78"/>
    </row>
    <row r="974" spans="2:17" s="96" customFormat="1">
      <c r="B974" s="76"/>
      <c r="C974" s="104"/>
      <c r="D974" s="104"/>
      <c r="E974" s="121"/>
      <c r="F974" s="121"/>
      <c r="G974" s="110"/>
      <c r="H974" s="110"/>
      <c r="I974" s="166"/>
      <c r="J974" s="166"/>
      <c r="K974" s="102"/>
      <c r="L974" s="102"/>
      <c r="M974" s="102"/>
      <c r="N974" s="102"/>
      <c r="O974" s="72"/>
      <c r="P974" s="78"/>
      <c r="Q974" s="78"/>
    </row>
    <row r="975" spans="2:17" s="96" customFormat="1">
      <c r="B975" s="76"/>
      <c r="C975" s="104"/>
      <c r="D975" s="104"/>
      <c r="E975" s="121"/>
      <c r="F975" s="121"/>
      <c r="G975" s="110"/>
      <c r="H975" s="110"/>
      <c r="I975" s="166"/>
      <c r="J975" s="166"/>
      <c r="K975" s="102"/>
      <c r="L975" s="102"/>
      <c r="M975" s="102"/>
      <c r="N975" s="102"/>
      <c r="O975" s="72"/>
      <c r="P975" s="78"/>
      <c r="Q975" s="78"/>
    </row>
    <row r="976" spans="2:17" s="96" customFormat="1">
      <c r="B976" s="76"/>
      <c r="C976" s="104"/>
      <c r="D976" s="104"/>
      <c r="E976" s="121"/>
      <c r="F976" s="121"/>
      <c r="G976" s="110"/>
      <c r="H976" s="110"/>
      <c r="I976" s="166"/>
      <c r="J976" s="166"/>
      <c r="K976" s="102"/>
      <c r="L976" s="102"/>
      <c r="M976" s="102"/>
      <c r="N976" s="102"/>
      <c r="O976" s="72"/>
      <c r="P976" s="78"/>
      <c r="Q976" s="78"/>
    </row>
    <row r="977" spans="2:17" s="96" customFormat="1">
      <c r="B977" s="76"/>
      <c r="C977" s="104"/>
      <c r="D977" s="104"/>
      <c r="E977" s="121"/>
      <c r="F977" s="121"/>
      <c r="G977" s="110"/>
      <c r="H977" s="110"/>
      <c r="I977" s="166"/>
      <c r="J977" s="166"/>
      <c r="K977" s="102"/>
      <c r="L977" s="102"/>
      <c r="M977" s="102"/>
      <c r="N977" s="102"/>
      <c r="O977" s="72"/>
      <c r="P977" s="78"/>
      <c r="Q977" s="78"/>
    </row>
    <row r="978" spans="2:17" s="96" customFormat="1">
      <c r="B978" s="76"/>
      <c r="C978" s="104"/>
      <c r="D978" s="104"/>
      <c r="E978" s="121"/>
      <c r="F978" s="121"/>
      <c r="G978" s="110"/>
      <c r="H978" s="110"/>
      <c r="I978" s="166"/>
      <c r="J978" s="166"/>
      <c r="K978" s="102"/>
      <c r="L978" s="102"/>
      <c r="M978" s="102"/>
      <c r="N978" s="102"/>
      <c r="O978" s="72"/>
      <c r="P978" s="78"/>
      <c r="Q978" s="78"/>
    </row>
    <row r="979" spans="2:17" s="96" customFormat="1">
      <c r="B979" s="76"/>
      <c r="C979" s="104"/>
      <c r="D979" s="104"/>
      <c r="E979" s="121"/>
      <c r="F979" s="121"/>
      <c r="G979" s="110"/>
      <c r="H979" s="110"/>
      <c r="I979" s="166"/>
      <c r="J979" s="166"/>
      <c r="K979" s="102"/>
      <c r="L979" s="102"/>
      <c r="M979" s="102"/>
      <c r="N979" s="102"/>
      <c r="O979" s="72"/>
      <c r="P979" s="78"/>
      <c r="Q979" s="78"/>
    </row>
    <row r="980" spans="2:17" s="96" customFormat="1">
      <c r="B980" s="76"/>
      <c r="C980" s="104"/>
      <c r="D980" s="104"/>
      <c r="E980" s="121"/>
      <c r="F980" s="121"/>
      <c r="G980" s="110"/>
      <c r="H980" s="110"/>
      <c r="I980" s="166"/>
      <c r="J980" s="166"/>
      <c r="K980" s="102"/>
      <c r="L980" s="102"/>
      <c r="M980" s="102"/>
      <c r="N980" s="102"/>
      <c r="O980" s="72"/>
      <c r="P980" s="78"/>
      <c r="Q980" s="78"/>
    </row>
    <row r="981" spans="2:17" s="96" customFormat="1">
      <c r="B981" s="76"/>
      <c r="C981" s="104"/>
      <c r="D981" s="104"/>
      <c r="E981" s="121"/>
      <c r="F981" s="121"/>
      <c r="G981" s="110"/>
      <c r="H981" s="110"/>
      <c r="I981" s="166"/>
      <c r="J981" s="166"/>
      <c r="K981" s="102"/>
      <c r="L981" s="102"/>
      <c r="M981" s="102"/>
      <c r="N981" s="102"/>
      <c r="O981" s="72"/>
      <c r="P981" s="78"/>
      <c r="Q981" s="78"/>
    </row>
    <row r="982" spans="2:17" s="96" customFormat="1">
      <c r="B982" s="76"/>
      <c r="C982" s="104"/>
      <c r="D982" s="104"/>
      <c r="E982" s="121"/>
      <c r="F982" s="121"/>
      <c r="G982" s="110"/>
      <c r="H982" s="110"/>
      <c r="I982" s="166"/>
      <c r="J982" s="166"/>
      <c r="K982" s="102"/>
      <c r="L982" s="102"/>
      <c r="M982" s="102"/>
      <c r="N982" s="102"/>
      <c r="O982" s="72"/>
      <c r="P982" s="78"/>
      <c r="Q982" s="78"/>
    </row>
    <row r="983" spans="2:17" s="96" customFormat="1">
      <c r="B983" s="76"/>
      <c r="C983" s="104"/>
      <c r="D983" s="104"/>
      <c r="E983" s="121"/>
      <c r="F983" s="121"/>
      <c r="G983" s="110"/>
      <c r="H983" s="110"/>
      <c r="I983" s="166"/>
      <c r="J983" s="166"/>
      <c r="K983" s="102"/>
      <c r="L983" s="102"/>
      <c r="M983" s="102"/>
      <c r="N983" s="102"/>
      <c r="O983" s="72"/>
      <c r="P983" s="78"/>
      <c r="Q983" s="78"/>
    </row>
    <row r="984" spans="2:17" s="96" customFormat="1">
      <c r="B984" s="76"/>
      <c r="C984" s="104"/>
      <c r="D984" s="104"/>
      <c r="E984" s="121"/>
      <c r="F984" s="121"/>
      <c r="G984" s="110"/>
      <c r="H984" s="110"/>
      <c r="I984" s="166"/>
      <c r="J984" s="166"/>
      <c r="K984" s="102"/>
      <c r="L984" s="102"/>
      <c r="M984" s="102"/>
      <c r="N984" s="102"/>
      <c r="O984" s="72"/>
      <c r="P984" s="78"/>
      <c r="Q984" s="78"/>
    </row>
    <row r="985" spans="2:17" s="96" customFormat="1">
      <c r="B985" s="76"/>
      <c r="C985" s="104"/>
      <c r="D985" s="104"/>
      <c r="E985" s="121"/>
      <c r="F985" s="121"/>
      <c r="G985" s="110"/>
      <c r="H985" s="110"/>
      <c r="I985" s="166"/>
      <c r="J985" s="166"/>
      <c r="K985" s="102"/>
      <c r="L985" s="102"/>
      <c r="M985" s="102"/>
      <c r="N985" s="102"/>
      <c r="O985" s="72"/>
      <c r="P985" s="78"/>
      <c r="Q985" s="78"/>
    </row>
    <row r="986" spans="2:17" s="96" customFormat="1">
      <c r="B986" s="76"/>
      <c r="C986" s="104"/>
      <c r="D986" s="104"/>
      <c r="E986" s="121"/>
      <c r="F986" s="121"/>
      <c r="G986" s="110"/>
      <c r="H986" s="110"/>
      <c r="I986" s="166"/>
      <c r="J986" s="166"/>
      <c r="K986" s="102"/>
      <c r="L986" s="102"/>
      <c r="M986" s="102"/>
      <c r="N986" s="102"/>
      <c r="O986" s="72"/>
      <c r="P986" s="78"/>
      <c r="Q986" s="78"/>
    </row>
    <row r="987" spans="2:17" s="96" customFormat="1">
      <c r="B987" s="76"/>
      <c r="C987" s="104"/>
      <c r="D987" s="104"/>
      <c r="E987" s="121"/>
      <c r="F987" s="121"/>
      <c r="G987" s="110"/>
      <c r="H987" s="110"/>
      <c r="I987" s="166"/>
      <c r="J987" s="166"/>
      <c r="K987" s="102"/>
      <c r="L987" s="102"/>
      <c r="M987" s="102"/>
      <c r="N987" s="102"/>
      <c r="O987" s="72"/>
      <c r="P987" s="78"/>
      <c r="Q987" s="78"/>
    </row>
    <row r="988" spans="2:17" s="96" customFormat="1">
      <c r="B988" s="76"/>
      <c r="C988" s="104"/>
      <c r="D988" s="104"/>
      <c r="E988" s="121"/>
      <c r="F988" s="121"/>
      <c r="G988" s="110"/>
      <c r="H988" s="110"/>
      <c r="I988" s="166"/>
      <c r="J988" s="166"/>
      <c r="K988" s="102"/>
      <c r="L988" s="102"/>
      <c r="M988" s="102"/>
      <c r="N988" s="102"/>
      <c r="O988" s="72"/>
      <c r="P988" s="78"/>
      <c r="Q988" s="78"/>
    </row>
    <row r="989" spans="2:17" s="96" customFormat="1">
      <c r="B989" s="76"/>
      <c r="C989" s="104"/>
      <c r="D989" s="104"/>
      <c r="E989" s="121"/>
      <c r="F989" s="121"/>
      <c r="G989" s="110"/>
      <c r="H989" s="110"/>
      <c r="I989" s="166"/>
      <c r="J989" s="166"/>
      <c r="K989" s="102"/>
      <c r="L989" s="102"/>
      <c r="M989" s="102"/>
      <c r="N989" s="102"/>
      <c r="O989" s="72"/>
      <c r="P989" s="78"/>
      <c r="Q989" s="78"/>
    </row>
    <row r="990" spans="2:17" s="96" customFormat="1">
      <c r="B990" s="76"/>
      <c r="C990" s="104"/>
      <c r="D990" s="104"/>
      <c r="E990" s="121"/>
      <c r="F990" s="121"/>
      <c r="G990" s="110"/>
      <c r="H990" s="110"/>
      <c r="I990" s="166"/>
      <c r="J990" s="166"/>
      <c r="K990" s="102"/>
      <c r="L990" s="102"/>
      <c r="M990" s="102"/>
      <c r="N990" s="102"/>
      <c r="O990" s="72"/>
      <c r="P990" s="78"/>
      <c r="Q990" s="78"/>
    </row>
    <row r="991" spans="2:17" s="96" customFormat="1">
      <c r="B991" s="76"/>
      <c r="C991" s="104"/>
      <c r="D991" s="104"/>
      <c r="E991" s="121"/>
      <c r="F991" s="121"/>
      <c r="G991" s="110"/>
      <c r="H991" s="110"/>
      <c r="I991" s="166"/>
      <c r="J991" s="166"/>
      <c r="K991" s="102"/>
      <c r="L991" s="102"/>
      <c r="M991" s="102"/>
      <c r="N991" s="102"/>
      <c r="O991" s="72"/>
      <c r="P991" s="78"/>
      <c r="Q991" s="78"/>
    </row>
    <row r="992" spans="2:17" s="96" customFormat="1">
      <c r="B992" s="76"/>
      <c r="C992" s="104"/>
      <c r="D992" s="104"/>
      <c r="E992" s="121"/>
      <c r="F992" s="121"/>
      <c r="G992" s="110"/>
      <c r="H992" s="110"/>
      <c r="I992" s="166"/>
      <c r="J992" s="166"/>
      <c r="K992" s="102"/>
      <c r="L992" s="102"/>
      <c r="M992" s="102"/>
      <c r="N992" s="102"/>
      <c r="O992" s="72"/>
      <c r="P992" s="78"/>
      <c r="Q992" s="78"/>
    </row>
    <row r="993" spans="2:17" s="96" customFormat="1">
      <c r="B993" s="76"/>
      <c r="C993" s="104"/>
      <c r="D993" s="104"/>
      <c r="E993" s="121"/>
      <c r="F993" s="121"/>
      <c r="G993" s="110"/>
      <c r="H993" s="110"/>
      <c r="I993" s="166"/>
      <c r="J993" s="166"/>
      <c r="K993" s="102"/>
      <c r="L993" s="102"/>
      <c r="M993" s="102"/>
      <c r="N993" s="102"/>
      <c r="O993" s="72"/>
      <c r="P993" s="78"/>
      <c r="Q993" s="78"/>
    </row>
    <row r="994" spans="2:17" s="96" customFormat="1">
      <c r="B994" s="76"/>
      <c r="C994" s="104"/>
      <c r="D994" s="104"/>
      <c r="E994" s="121"/>
      <c r="F994" s="121"/>
      <c r="G994" s="110"/>
      <c r="H994" s="110"/>
      <c r="I994" s="166"/>
      <c r="J994" s="166"/>
      <c r="K994" s="102"/>
      <c r="L994" s="102"/>
      <c r="M994" s="102"/>
      <c r="N994" s="102"/>
      <c r="O994" s="72"/>
      <c r="P994" s="78"/>
      <c r="Q994" s="78"/>
    </row>
    <row r="995" spans="2:17" s="96" customFormat="1">
      <c r="B995" s="76"/>
      <c r="C995" s="104"/>
      <c r="D995" s="104"/>
      <c r="E995" s="121"/>
      <c r="F995" s="121"/>
      <c r="G995" s="110"/>
      <c r="H995" s="110"/>
      <c r="I995" s="166"/>
      <c r="J995" s="166"/>
      <c r="K995" s="102"/>
      <c r="L995" s="102"/>
      <c r="M995" s="102"/>
      <c r="N995" s="102"/>
      <c r="O995" s="72"/>
      <c r="P995" s="78"/>
      <c r="Q995" s="78"/>
    </row>
    <row r="996" spans="2:17" s="96" customFormat="1">
      <c r="B996" s="76"/>
      <c r="C996" s="104"/>
      <c r="D996" s="104"/>
      <c r="E996" s="121"/>
      <c r="F996" s="121"/>
      <c r="G996" s="110"/>
      <c r="H996" s="110"/>
      <c r="I996" s="166"/>
      <c r="J996" s="166"/>
      <c r="K996" s="102"/>
      <c r="L996" s="102"/>
      <c r="M996" s="102"/>
      <c r="N996" s="102"/>
      <c r="O996" s="72"/>
      <c r="P996" s="78"/>
      <c r="Q996" s="78"/>
    </row>
    <row r="997" spans="2:17" s="96" customFormat="1">
      <c r="B997" s="76"/>
      <c r="C997" s="104"/>
      <c r="D997" s="104"/>
      <c r="E997" s="121"/>
      <c r="F997" s="121"/>
      <c r="G997" s="110"/>
      <c r="H997" s="110"/>
      <c r="I997" s="166"/>
      <c r="J997" s="166"/>
      <c r="K997" s="102"/>
      <c r="L997" s="102"/>
      <c r="M997" s="102"/>
      <c r="N997" s="102"/>
      <c r="O997" s="72"/>
      <c r="P997" s="78"/>
      <c r="Q997" s="78"/>
    </row>
    <row r="998" spans="2:17" s="96" customFormat="1">
      <c r="B998" s="76"/>
      <c r="C998" s="104"/>
      <c r="D998" s="104"/>
      <c r="E998" s="121"/>
      <c r="F998" s="121"/>
      <c r="G998" s="110"/>
      <c r="H998" s="110"/>
      <c r="I998" s="166"/>
      <c r="J998" s="166"/>
      <c r="K998" s="102"/>
      <c r="L998" s="102"/>
      <c r="M998" s="102"/>
      <c r="N998" s="102"/>
      <c r="O998" s="72"/>
      <c r="P998" s="78"/>
      <c r="Q998" s="78"/>
    </row>
    <row r="999" spans="2:17" s="96" customFormat="1">
      <c r="B999" s="76"/>
      <c r="C999" s="104"/>
      <c r="D999" s="104"/>
      <c r="E999" s="121"/>
      <c r="F999" s="121"/>
      <c r="G999" s="110"/>
      <c r="H999" s="110"/>
      <c r="I999" s="166"/>
      <c r="J999" s="166"/>
      <c r="K999" s="102"/>
      <c r="L999" s="102"/>
      <c r="M999" s="102"/>
      <c r="N999" s="102"/>
      <c r="O999" s="72"/>
      <c r="P999" s="78"/>
      <c r="Q999" s="78"/>
    </row>
    <row r="1000" spans="2:17" s="96" customFormat="1">
      <c r="B1000" s="76"/>
      <c r="C1000" s="104"/>
      <c r="D1000" s="104"/>
      <c r="E1000" s="121"/>
      <c r="F1000" s="121"/>
      <c r="G1000" s="110"/>
      <c r="H1000" s="110"/>
      <c r="I1000" s="166"/>
      <c r="J1000" s="166"/>
      <c r="K1000" s="102"/>
      <c r="L1000" s="102"/>
      <c r="M1000" s="102"/>
      <c r="N1000" s="102"/>
      <c r="O1000" s="72"/>
      <c r="P1000" s="78"/>
      <c r="Q1000" s="78"/>
    </row>
    <row r="1001" spans="2:17" s="96" customFormat="1">
      <c r="B1001" s="76"/>
      <c r="C1001" s="104"/>
      <c r="D1001" s="104"/>
      <c r="E1001" s="121"/>
      <c r="F1001" s="121"/>
      <c r="G1001" s="110"/>
      <c r="H1001" s="110"/>
      <c r="I1001" s="166"/>
      <c r="J1001" s="166"/>
      <c r="K1001" s="102"/>
      <c r="L1001" s="102"/>
      <c r="M1001" s="102"/>
      <c r="N1001" s="102"/>
      <c r="O1001" s="72"/>
      <c r="P1001" s="78"/>
      <c r="Q1001" s="78"/>
    </row>
    <row r="1002" spans="2:17" s="96" customFormat="1">
      <c r="B1002" s="76"/>
      <c r="C1002" s="104"/>
      <c r="D1002" s="104"/>
      <c r="E1002" s="121"/>
      <c r="F1002" s="121"/>
      <c r="G1002" s="110"/>
      <c r="H1002" s="110"/>
      <c r="I1002" s="166"/>
      <c r="J1002" s="166"/>
      <c r="K1002" s="102"/>
      <c r="L1002" s="102"/>
      <c r="M1002" s="102"/>
      <c r="N1002" s="102"/>
      <c r="O1002" s="72"/>
      <c r="P1002" s="78"/>
      <c r="Q1002" s="78"/>
    </row>
    <row r="1003" spans="2:17" s="96" customFormat="1">
      <c r="B1003" s="76"/>
      <c r="C1003" s="104"/>
      <c r="D1003" s="104"/>
      <c r="E1003" s="121"/>
      <c r="F1003" s="121"/>
      <c r="G1003" s="110"/>
      <c r="H1003" s="110"/>
      <c r="I1003" s="166"/>
      <c r="J1003" s="166"/>
      <c r="K1003" s="102"/>
      <c r="L1003" s="102"/>
      <c r="M1003" s="102"/>
      <c r="N1003" s="102"/>
      <c r="O1003" s="72"/>
      <c r="P1003" s="78"/>
      <c r="Q1003" s="78"/>
    </row>
    <row r="1004" spans="2:17" s="96" customFormat="1">
      <c r="B1004" s="76"/>
      <c r="C1004" s="104"/>
      <c r="D1004" s="104"/>
      <c r="E1004" s="121"/>
      <c r="F1004" s="121"/>
      <c r="G1004" s="110"/>
      <c r="H1004" s="110"/>
      <c r="I1004" s="166"/>
      <c r="J1004" s="166"/>
      <c r="K1004" s="102"/>
      <c r="L1004" s="102"/>
      <c r="M1004" s="102"/>
      <c r="N1004" s="102"/>
      <c r="O1004" s="72"/>
      <c r="P1004" s="78"/>
      <c r="Q1004" s="78"/>
    </row>
    <row r="1005" spans="2:17" s="96" customFormat="1">
      <c r="B1005" s="76"/>
      <c r="C1005" s="104"/>
      <c r="D1005" s="104"/>
      <c r="E1005" s="121"/>
      <c r="F1005" s="121"/>
      <c r="G1005" s="110"/>
      <c r="H1005" s="110"/>
      <c r="I1005" s="166"/>
      <c r="J1005" s="166"/>
      <c r="K1005" s="102"/>
      <c r="L1005" s="102"/>
      <c r="M1005" s="102"/>
      <c r="N1005" s="102"/>
      <c r="O1005" s="72"/>
      <c r="P1005" s="78"/>
      <c r="Q1005" s="78"/>
    </row>
    <row r="1006" spans="2:17" s="96" customFormat="1">
      <c r="B1006" s="76"/>
      <c r="C1006" s="104"/>
      <c r="D1006" s="104"/>
      <c r="E1006" s="121"/>
      <c r="F1006" s="121"/>
      <c r="G1006" s="110"/>
      <c r="H1006" s="110"/>
      <c r="I1006" s="166"/>
      <c r="J1006" s="166"/>
      <c r="K1006" s="102"/>
      <c r="L1006" s="102"/>
      <c r="M1006" s="102"/>
      <c r="N1006" s="102"/>
      <c r="O1006" s="72"/>
      <c r="P1006" s="78"/>
      <c r="Q1006" s="78"/>
    </row>
    <row r="1007" spans="2:17" s="96" customFormat="1">
      <c r="B1007" s="76"/>
      <c r="C1007" s="104"/>
      <c r="D1007" s="104"/>
      <c r="E1007" s="121"/>
      <c r="F1007" s="121"/>
      <c r="G1007" s="110"/>
      <c r="H1007" s="110"/>
      <c r="I1007" s="166"/>
      <c r="J1007" s="166"/>
      <c r="K1007" s="102"/>
      <c r="L1007" s="102"/>
      <c r="M1007" s="102"/>
      <c r="N1007" s="102"/>
      <c r="O1007" s="72"/>
      <c r="P1007" s="78"/>
      <c r="Q1007" s="78"/>
    </row>
    <row r="1008" spans="2:17" s="96" customFormat="1">
      <c r="B1008" s="76"/>
      <c r="C1008" s="104"/>
      <c r="D1008" s="104"/>
      <c r="E1008" s="121"/>
      <c r="F1008" s="121"/>
      <c r="G1008" s="110"/>
      <c r="H1008" s="110"/>
      <c r="I1008" s="166"/>
      <c r="J1008" s="166"/>
      <c r="K1008" s="102"/>
      <c r="L1008" s="102"/>
      <c r="M1008" s="102"/>
      <c r="N1008" s="102"/>
      <c r="O1008" s="72"/>
      <c r="P1008" s="78"/>
      <c r="Q1008" s="78"/>
    </row>
    <row r="1009" spans="2:17" s="96" customFormat="1">
      <c r="B1009" s="76"/>
      <c r="C1009" s="104"/>
      <c r="D1009" s="104"/>
      <c r="E1009" s="121"/>
      <c r="F1009" s="121"/>
      <c r="G1009" s="110"/>
      <c r="H1009" s="110"/>
      <c r="I1009" s="166"/>
      <c r="J1009" s="166"/>
      <c r="K1009" s="102"/>
      <c r="L1009" s="102"/>
      <c r="M1009" s="102"/>
      <c r="N1009" s="102"/>
      <c r="O1009" s="72"/>
      <c r="P1009" s="78"/>
      <c r="Q1009" s="78"/>
    </row>
    <row r="1010" spans="2:17" s="96" customFormat="1">
      <c r="B1010" s="76"/>
      <c r="C1010" s="104"/>
      <c r="D1010" s="104"/>
      <c r="E1010" s="121"/>
      <c r="F1010" s="121"/>
      <c r="G1010" s="110"/>
      <c r="H1010" s="110"/>
      <c r="I1010" s="166"/>
      <c r="J1010" s="166"/>
      <c r="K1010" s="102"/>
      <c r="L1010" s="102"/>
      <c r="M1010" s="102"/>
      <c r="N1010" s="102"/>
      <c r="O1010" s="72"/>
      <c r="P1010" s="78"/>
      <c r="Q1010" s="78"/>
    </row>
    <row r="1011" spans="2:17" s="96" customFormat="1">
      <c r="B1011" s="76"/>
      <c r="C1011" s="104"/>
      <c r="D1011" s="104"/>
      <c r="E1011" s="121"/>
      <c r="F1011" s="121"/>
      <c r="G1011" s="110"/>
      <c r="H1011" s="110"/>
      <c r="I1011" s="166"/>
      <c r="J1011" s="166"/>
      <c r="K1011" s="102"/>
      <c r="L1011" s="102"/>
      <c r="M1011" s="102"/>
      <c r="N1011" s="102"/>
      <c r="O1011" s="72"/>
      <c r="P1011" s="78"/>
      <c r="Q1011" s="78"/>
    </row>
    <row r="1012" spans="2:17" s="96" customFormat="1">
      <c r="B1012" s="76"/>
      <c r="C1012" s="104"/>
      <c r="D1012" s="104"/>
      <c r="E1012" s="121"/>
      <c r="F1012" s="121"/>
      <c r="G1012" s="110"/>
      <c r="H1012" s="110"/>
      <c r="I1012" s="166"/>
      <c r="J1012" s="166"/>
      <c r="K1012" s="102"/>
      <c r="L1012" s="102"/>
      <c r="M1012" s="102"/>
      <c r="N1012" s="102"/>
      <c r="O1012" s="72"/>
      <c r="P1012" s="78"/>
      <c r="Q1012" s="78"/>
    </row>
    <row r="1013" spans="2:17" s="96" customFormat="1">
      <c r="B1013" s="76"/>
      <c r="C1013" s="104"/>
      <c r="D1013" s="104"/>
      <c r="E1013" s="121"/>
      <c r="F1013" s="121"/>
      <c r="G1013" s="110"/>
      <c r="H1013" s="110"/>
      <c r="I1013" s="166"/>
      <c r="J1013" s="166"/>
      <c r="K1013" s="102"/>
      <c r="L1013" s="102"/>
      <c r="M1013" s="102"/>
      <c r="N1013" s="102"/>
      <c r="O1013" s="72"/>
      <c r="P1013" s="78"/>
      <c r="Q1013" s="78"/>
    </row>
    <row r="1014" spans="2:17" s="96" customFormat="1">
      <c r="B1014" s="76"/>
      <c r="C1014" s="104"/>
      <c r="D1014" s="104"/>
      <c r="E1014" s="121"/>
      <c r="F1014" s="121"/>
      <c r="G1014" s="110"/>
      <c r="H1014" s="110"/>
      <c r="I1014" s="166"/>
      <c r="J1014" s="166"/>
      <c r="K1014" s="102"/>
      <c r="L1014" s="102"/>
      <c r="M1014" s="102"/>
      <c r="N1014" s="102"/>
      <c r="O1014" s="72"/>
      <c r="P1014" s="78"/>
      <c r="Q1014" s="78"/>
    </row>
    <row r="1015" spans="2:17" s="96" customFormat="1">
      <c r="B1015" s="76"/>
      <c r="C1015" s="104"/>
      <c r="D1015" s="104"/>
      <c r="E1015" s="121"/>
      <c r="F1015" s="121"/>
      <c r="G1015" s="110"/>
      <c r="H1015" s="110"/>
      <c r="I1015" s="166"/>
      <c r="J1015" s="166"/>
      <c r="K1015" s="102"/>
      <c r="L1015" s="102"/>
      <c r="M1015" s="102"/>
      <c r="N1015" s="102"/>
      <c r="O1015" s="72"/>
      <c r="P1015" s="78"/>
      <c r="Q1015" s="78"/>
    </row>
    <row r="1016" spans="2:17" s="96" customFormat="1">
      <c r="B1016" s="76"/>
      <c r="C1016" s="104"/>
      <c r="D1016" s="104"/>
      <c r="E1016" s="121"/>
      <c r="F1016" s="121"/>
      <c r="G1016" s="110"/>
      <c r="H1016" s="110"/>
      <c r="I1016" s="166"/>
      <c r="J1016" s="166"/>
      <c r="K1016" s="102"/>
      <c r="L1016" s="102"/>
      <c r="M1016" s="102"/>
      <c r="N1016" s="102"/>
      <c r="O1016" s="72"/>
      <c r="P1016" s="78"/>
      <c r="Q1016" s="78"/>
    </row>
    <row r="1017" spans="2:17" s="96" customFormat="1">
      <c r="B1017" s="76"/>
      <c r="C1017" s="104"/>
      <c r="D1017" s="104"/>
      <c r="E1017" s="121"/>
      <c r="F1017" s="121"/>
      <c r="G1017" s="110"/>
      <c r="H1017" s="110"/>
      <c r="I1017" s="166"/>
      <c r="J1017" s="166"/>
      <c r="K1017" s="102"/>
      <c r="L1017" s="102"/>
      <c r="M1017" s="102"/>
      <c r="N1017" s="102"/>
      <c r="O1017" s="72"/>
      <c r="P1017" s="78"/>
      <c r="Q1017" s="78"/>
    </row>
    <row r="1018" spans="2:17" s="96" customFormat="1">
      <c r="B1018" s="76"/>
      <c r="C1018" s="104"/>
      <c r="D1018" s="104"/>
      <c r="E1018" s="121"/>
      <c r="F1018" s="121"/>
      <c r="G1018" s="110"/>
      <c r="H1018" s="110"/>
      <c r="I1018" s="166"/>
      <c r="J1018" s="166"/>
      <c r="K1018" s="102"/>
      <c r="L1018" s="102"/>
      <c r="M1018" s="102"/>
      <c r="N1018" s="102"/>
      <c r="O1018" s="72"/>
      <c r="P1018" s="78"/>
      <c r="Q1018" s="78"/>
    </row>
    <row r="1019" spans="2:17" s="96" customFormat="1">
      <c r="B1019" s="76"/>
      <c r="C1019" s="104"/>
      <c r="D1019" s="104"/>
      <c r="E1019" s="121"/>
      <c r="F1019" s="121"/>
      <c r="G1019" s="110"/>
      <c r="H1019" s="110"/>
      <c r="I1019" s="166"/>
      <c r="J1019" s="166"/>
      <c r="K1019" s="102"/>
      <c r="L1019" s="102"/>
      <c r="M1019" s="102"/>
      <c r="N1019" s="102"/>
      <c r="O1019" s="72"/>
      <c r="P1019" s="78"/>
      <c r="Q1019" s="78"/>
    </row>
    <row r="1020" spans="2:17" s="96" customFormat="1">
      <c r="B1020" s="76"/>
      <c r="C1020" s="104"/>
      <c r="D1020" s="104"/>
      <c r="E1020" s="121"/>
      <c r="F1020" s="121"/>
      <c r="G1020" s="110"/>
      <c r="H1020" s="110"/>
      <c r="I1020" s="166"/>
      <c r="J1020" s="166"/>
      <c r="K1020" s="102"/>
      <c r="L1020" s="102"/>
      <c r="M1020" s="102"/>
      <c r="N1020" s="102"/>
      <c r="O1020" s="72"/>
      <c r="P1020" s="78"/>
      <c r="Q1020" s="78"/>
    </row>
    <row r="1021" spans="2:17" s="96" customFormat="1">
      <c r="B1021" s="76"/>
      <c r="C1021" s="104"/>
      <c r="D1021" s="104"/>
      <c r="E1021" s="121"/>
      <c r="F1021" s="121"/>
      <c r="G1021" s="110"/>
      <c r="H1021" s="110"/>
      <c r="I1021" s="166"/>
      <c r="J1021" s="166"/>
      <c r="K1021" s="102"/>
      <c r="L1021" s="102"/>
      <c r="M1021" s="102"/>
      <c r="N1021" s="102"/>
      <c r="O1021" s="72"/>
      <c r="P1021" s="78"/>
      <c r="Q1021" s="78"/>
    </row>
    <row r="1022" spans="2:17" s="96" customFormat="1">
      <c r="B1022" s="76"/>
      <c r="C1022" s="104"/>
      <c r="D1022" s="104"/>
      <c r="E1022" s="121"/>
      <c r="F1022" s="121"/>
      <c r="G1022" s="110"/>
      <c r="H1022" s="110"/>
      <c r="I1022" s="166"/>
      <c r="J1022" s="166"/>
      <c r="K1022" s="102"/>
      <c r="L1022" s="102"/>
      <c r="M1022" s="102"/>
      <c r="N1022" s="102"/>
      <c r="O1022" s="72"/>
      <c r="P1022" s="78"/>
      <c r="Q1022" s="78"/>
    </row>
    <row r="1023" spans="2:17" s="96" customFormat="1">
      <c r="B1023" s="76"/>
      <c r="C1023" s="104"/>
      <c r="D1023" s="104"/>
      <c r="E1023" s="121"/>
      <c r="F1023" s="121"/>
      <c r="G1023" s="110"/>
      <c r="H1023" s="110"/>
      <c r="I1023" s="166"/>
      <c r="J1023" s="166"/>
      <c r="K1023" s="102"/>
      <c r="L1023" s="102"/>
      <c r="M1023" s="102"/>
      <c r="N1023" s="102"/>
      <c r="O1023" s="72"/>
      <c r="P1023" s="78"/>
      <c r="Q1023" s="78"/>
    </row>
    <row r="1024" spans="2:17" s="96" customFormat="1">
      <c r="B1024" s="76"/>
      <c r="C1024" s="104"/>
      <c r="D1024" s="104"/>
      <c r="E1024" s="121"/>
      <c r="F1024" s="121"/>
      <c r="G1024" s="110"/>
      <c r="H1024" s="110"/>
      <c r="I1024" s="166"/>
      <c r="J1024" s="166"/>
      <c r="K1024" s="102"/>
      <c r="L1024" s="102"/>
      <c r="M1024" s="102"/>
      <c r="N1024" s="102"/>
      <c r="O1024" s="72"/>
      <c r="P1024" s="78"/>
      <c r="Q1024" s="78"/>
    </row>
    <row r="1025" spans="2:17" s="96" customFormat="1">
      <c r="B1025" s="76"/>
      <c r="C1025" s="104"/>
      <c r="D1025" s="104"/>
      <c r="E1025" s="121"/>
      <c r="F1025" s="121"/>
      <c r="G1025" s="110"/>
      <c r="H1025" s="110"/>
      <c r="I1025" s="166"/>
      <c r="J1025" s="166"/>
      <c r="K1025" s="102"/>
      <c r="L1025" s="102"/>
      <c r="M1025" s="102"/>
      <c r="N1025" s="102"/>
      <c r="O1025" s="72"/>
      <c r="P1025" s="78"/>
      <c r="Q1025" s="78"/>
    </row>
    <row r="1026" spans="2:17" s="96" customFormat="1">
      <c r="B1026" s="76"/>
      <c r="C1026" s="104"/>
      <c r="D1026" s="104"/>
      <c r="E1026" s="121"/>
      <c r="F1026" s="121"/>
      <c r="G1026" s="110"/>
      <c r="H1026" s="110"/>
      <c r="I1026" s="166"/>
      <c r="J1026" s="166"/>
      <c r="K1026" s="102"/>
      <c r="L1026" s="102"/>
      <c r="M1026" s="102"/>
      <c r="N1026" s="102"/>
      <c r="O1026" s="72"/>
      <c r="P1026" s="78"/>
      <c r="Q1026" s="78"/>
    </row>
    <row r="1027" spans="2:17" s="96" customFormat="1">
      <c r="B1027" s="76"/>
      <c r="C1027" s="104"/>
      <c r="D1027" s="104"/>
      <c r="E1027" s="121"/>
      <c r="F1027" s="121"/>
      <c r="G1027" s="110"/>
      <c r="H1027" s="110"/>
      <c r="I1027" s="166"/>
      <c r="J1027" s="166"/>
      <c r="K1027" s="102"/>
      <c r="L1027" s="102"/>
      <c r="M1027" s="102"/>
      <c r="N1027" s="102"/>
      <c r="O1027" s="72"/>
      <c r="P1027" s="78"/>
      <c r="Q1027" s="78"/>
    </row>
    <row r="1028" spans="2:17" s="96" customFormat="1">
      <c r="B1028" s="76"/>
      <c r="C1028" s="104"/>
      <c r="D1028" s="104"/>
      <c r="E1028" s="121"/>
      <c r="F1028" s="121"/>
      <c r="G1028" s="110"/>
      <c r="H1028" s="110"/>
      <c r="I1028" s="166"/>
      <c r="J1028" s="166"/>
      <c r="K1028" s="102"/>
      <c r="L1028" s="102"/>
      <c r="M1028" s="102"/>
      <c r="N1028" s="102"/>
      <c r="O1028" s="72"/>
      <c r="P1028" s="78"/>
      <c r="Q1028" s="78"/>
    </row>
    <row r="1029" spans="2:17" s="96" customFormat="1">
      <c r="B1029" s="76"/>
      <c r="C1029" s="104"/>
      <c r="D1029" s="104"/>
      <c r="E1029" s="121"/>
      <c r="F1029" s="121"/>
      <c r="G1029" s="110"/>
      <c r="H1029" s="110"/>
      <c r="I1029" s="166"/>
      <c r="J1029" s="166"/>
      <c r="K1029" s="102"/>
      <c r="L1029" s="102"/>
      <c r="M1029" s="102"/>
      <c r="N1029" s="102"/>
      <c r="O1029" s="72"/>
      <c r="P1029" s="78"/>
      <c r="Q1029" s="78"/>
    </row>
    <row r="1030" spans="2:17" s="96" customFormat="1">
      <c r="B1030" s="76"/>
      <c r="C1030" s="104"/>
      <c r="D1030" s="104"/>
      <c r="E1030" s="121"/>
      <c r="F1030" s="121"/>
      <c r="G1030" s="110"/>
      <c r="H1030" s="110"/>
      <c r="I1030" s="166"/>
      <c r="J1030" s="166"/>
      <c r="K1030" s="102"/>
      <c r="L1030" s="102"/>
      <c r="M1030" s="102"/>
      <c r="N1030" s="102"/>
      <c r="O1030" s="72"/>
      <c r="P1030" s="78"/>
      <c r="Q1030" s="78"/>
    </row>
    <row r="1031" spans="2:17" s="96" customFormat="1">
      <c r="B1031" s="76"/>
      <c r="C1031" s="104"/>
      <c r="D1031" s="104"/>
      <c r="E1031" s="121"/>
      <c r="F1031" s="121"/>
      <c r="G1031" s="110"/>
      <c r="H1031" s="110"/>
      <c r="I1031" s="166"/>
      <c r="J1031" s="166"/>
      <c r="K1031" s="102"/>
      <c r="L1031" s="102"/>
      <c r="M1031" s="102"/>
      <c r="N1031" s="102"/>
      <c r="O1031" s="72"/>
      <c r="P1031" s="78"/>
      <c r="Q1031" s="78"/>
    </row>
    <row r="1032" spans="2:17" s="96" customFormat="1">
      <c r="B1032" s="76"/>
      <c r="C1032" s="104"/>
      <c r="D1032" s="104"/>
      <c r="E1032" s="121"/>
      <c r="F1032" s="121"/>
      <c r="G1032" s="110"/>
      <c r="H1032" s="110"/>
      <c r="I1032" s="166"/>
      <c r="J1032" s="166"/>
      <c r="K1032" s="102"/>
      <c r="L1032" s="102"/>
      <c r="M1032" s="102"/>
      <c r="N1032" s="102"/>
      <c r="O1032" s="72"/>
      <c r="P1032" s="78"/>
      <c r="Q1032" s="78"/>
    </row>
    <row r="1033" spans="2:17" s="96" customFormat="1">
      <c r="B1033" s="76"/>
      <c r="C1033" s="104"/>
      <c r="D1033" s="104"/>
      <c r="E1033" s="121"/>
      <c r="F1033" s="121"/>
      <c r="G1033" s="110"/>
      <c r="H1033" s="110"/>
      <c r="I1033" s="166"/>
      <c r="J1033" s="166"/>
      <c r="K1033" s="102"/>
      <c r="L1033" s="102"/>
      <c r="M1033" s="102"/>
      <c r="N1033" s="102"/>
      <c r="O1033" s="72"/>
      <c r="P1033" s="78"/>
      <c r="Q1033" s="78"/>
    </row>
    <row r="1034" spans="2:17" s="96" customFormat="1">
      <c r="B1034" s="76"/>
      <c r="C1034" s="104"/>
      <c r="D1034" s="104"/>
      <c r="E1034" s="121"/>
      <c r="F1034" s="121"/>
      <c r="G1034" s="110"/>
      <c r="H1034" s="110"/>
      <c r="I1034" s="166"/>
      <c r="J1034" s="166"/>
      <c r="K1034" s="102"/>
      <c r="L1034" s="102"/>
      <c r="M1034" s="102"/>
      <c r="N1034" s="102"/>
      <c r="O1034" s="72"/>
      <c r="P1034" s="78"/>
      <c r="Q1034" s="78"/>
    </row>
    <row r="1035" spans="2:17" s="96" customFormat="1">
      <c r="B1035" s="76"/>
      <c r="C1035" s="104"/>
      <c r="D1035" s="104"/>
      <c r="E1035" s="121"/>
      <c r="F1035" s="121"/>
      <c r="G1035" s="110"/>
      <c r="H1035" s="110"/>
      <c r="I1035" s="166"/>
      <c r="J1035" s="166"/>
      <c r="K1035" s="102"/>
      <c r="L1035" s="102"/>
      <c r="M1035" s="102"/>
      <c r="N1035" s="102"/>
      <c r="O1035" s="72"/>
      <c r="P1035" s="78"/>
      <c r="Q1035" s="78"/>
    </row>
    <row r="1036" spans="2:17" s="96" customFormat="1">
      <c r="B1036" s="76"/>
      <c r="C1036" s="104"/>
      <c r="D1036" s="104"/>
      <c r="E1036" s="121"/>
      <c r="F1036" s="121"/>
      <c r="G1036" s="110"/>
      <c r="H1036" s="110"/>
      <c r="I1036" s="166"/>
      <c r="J1036" s="166"/>
      <c r="K1036" s="102"/>
      <c r="L1036" s="102"/>
      <c r="M1036" s="102"/>
      <c r="N1036" s="102"/>
      <c r="O1036" s="72"/>
      <c r="P1036" s="78"/>
      <c r="Q1036" s="78"/>
    </row>
    <row r="1037" spans="2:17" s="96" customFormat="1">
      <c r="B1037" s="76"/>
      <c r="C1037" s="104"/>
      <c r="D1037" s="104"/>
      <c r="E1037" s="121"/>
      <c r="F1037" s="121"/>
      <c r="G1037" s="110"/>
      <c r="H1037" s="110"/>
      <c r="I1037" s="166"/>
      <c r="J1037" s="166"/>
      <c r="K1037" s="102"/>
      <c r="L1037" s="102"/>
      <c r="M1037" s="102"/>
      <c r="N1037" s="102"/>
      <c r="O1037" s="72"/>
      <c r="P1037" s="78"/>
      <c r="Q1037" s="78"/>
    </row>
    <row r="1038" spans="2:17" s="96" customFormat="1">
      <c r="B1038" s="76"/>
      <c r="C1038" s="104"/>
      <c r="D1038" s="104"/>
      <c r="E1038" s="121"/>
      <c r="F1038" s="121"/>
      <c r="G1038" s="110"/>
      <c r="H1038" s="110"/>
      <c r="I1038" s="166"/>
      <c r="J1038" s="166"/>
      <c r="K1038" s="102"/>
      <c r="L1038" s="102"/>
      <c r="M1038" s="102"/>
      <c r="N1038" s="102"/>
      <c r="O1038" s="72"/>
      <c r="P1038" s="78"/>
      <c r="Q1038" s="78"/>
    </row>
    <row r="1039" spans="2:17" s="96" customFormat="1">
      <c r="B1039" s="76"/>
      <c r="C1039" s="104"/>
      <c r="D1039" s="104"/>
      <c r="E1039" s="121"/>
      <c r="F1039" s="121"/>
      <c r="G1039" s="110"/>
      <c r="H1039" s="110"/>
      <c r="I1039" s="166"/>
      <c r="J1039" s="166"/>
      <c r="K1039" s="102"/>
      <c r="L1039" s="102"/>
      <c r="M1039" s="102"/>
      <c r="N1039" s="102"/>
      <c r="O1039" s="72"/>
      <c r="P1039" s="78"/>
      <c r="Q1039" s="78"/>
    </row>
    <row r="1040" spans="2:17" s="96" customFormat="1">
      <c r="B1040" s="76"/>
      <c r="C1040" s="104"/>
      <c r="D1040" s="104"/>
      <c r="E1040" s="121"/>
      <c r="F1040" s="121"/>
      <c r="G1040" s="110"/>
      <c r="H1040" s="110"/>
      <c r="I1040" s="166"/>
      <c r="J1040" s="166"/>
      <c r="K1040" s="102"/>
      <c r="L1040" s="102"/>
      <c r="M1040" s="102"/>
      <c r="N1040" s="102"/>
      <c r="O1040" s="72"/>
      <c r="P1040" s="78"/>
      <c r="Q1040" s="78"/>
    </row>
    <row r="1041" spans="2:17" s="96" customFormat="1">
      <c r="B1041" s="76"/>
      <c r="C1041" s="104"/>
      <c r="D1041" s="104"/>
      <c r="E1041" s="121"/>
      <c r="F1041" s="121"/>
      <c r="G1041" s="110"/>
      <c r="H1041" s="110"/>
      <c r="I1041" s="166"/>
      <c r="J1041" s="166"/>
      <c r="K1041" s="102"/>
      <c r="L1041" s="102"/>
      <c r="M1041" s="102"/>
      <c r="N1041" s="102"/>
      <c r="O1041" s="72"/>
      <c r="P1041" s="78"/>
      <c r="Q1041" s="78"/>
    </row>
    <row r="1042" spans="2:17" s="96" customFormat="1">
      <c r="B1042" s="76"/>
      <c r="C1042" s="104"/>
      <c r="D1042" s="104"/>
      <c r="E1042" s="121"/>
      <c r="F1042" s="121"/>
      <c r="G1042" s="110"/>
      <c r="H1042" s="110"/>
      <c r="I1042" s="166"/>
      <c r="J1042" s="166"/>
      <c r="K1042" s="102"/>
      <c r="L1042" s="102"/>
      <c r="M1042" s="102"/>
      <c r="N1042" s="102"/>
      <c r="O1042" s="72"/>
      <c r="P1042" s="78"/>
      <c r="Q1042" s="78"/>
    </row>
    <row r="1043" spans="2:17" s="96" customFormat="1">
      <c r="B1043" s="76"/>
      <c r="C1043" s="104"/>
      <c r="D1043" s="104"/>
      <c r="E1043" s="121"/>
      <c r="F1043" s="121"/>
      <c r="G1043" s="110"/>
      <c r="H1043" s="110"/>
      <c r="I1043" s="166"/>
      <c r="J1043" s="166"/>
      <c r="K1043" s="102"/>
      <c r="L1043" s="102"/>
      <c r="M1043" s="102"/>
      <c r="N1043" s="102"/>
      <c r="O1043" s="72"/>
      <c r="P1043" s="78"/>
      <c r="Q1043" s="78"/>
    </row>
    <row r="1044" spans="2:17" s="96" customFormat="1">
      <c r="B1044" s="76"/>
      <c r="C1044" s="104"/>
      <c r="D1044" s="104"/>
      <c r="E1044" s="121"/>
      <c r="F1044" s="121"/>
      <c r="G1044" s="110"/>
      <c r="H1044" s="110"/>
      <c r="I1044" s="166"/>
      <c r="J1044" s="166"/>
      <c r="K1044" s="102"/>
      <c r="L1044" s="102"/>
      <c r="M1044" s="102"/>
      <c r="N1044" s="102"/>
      <c r="O1044" s="72"/>
      <c r="P1044" s="78"/>
      <c r="Q1044" s="78"/>
    </row>
    <row r="1045" spans="2:17" s="96" customFormat="1">
      <c r="B1045" s="76"/>
      <c r="C1045" s="104"/>
      <c r="D1045" s="104"/>
      <c r="E1045" s="121"/>
      <c r="F1045" s="121"/>
      <c r="G1045" s="110"/>
      <c r="H1045" s="110"/>
      <c r="I1045" s="166"/>
      <c r="J1045" s="166"/>
      <c r="K1045" s="102"/>
      <c r="L1045" s="102"/>
      <c r="M1045" s="102"/>
      <c r="N1045" s="102"/>
      <c r="O1045" s="72"/>
      <c r="P1045" s="78"/>
      <c r="Q1045" s="78"/>
    </row>
    <row r="1046" spans="2:17" s="96" customFormat="1">
      <c r="B1046" s="76"/>
      <c r="C1046" s="104"/>
      <c r="D1046" s="104"/>
      <c r="E1046" s="121"/>
      <c r="F1046" s="121"/>
      <c r="G1046" s="110"/>
      <c r="H1046" s="110"/>
      <c r="I1046" s="166"/>
      <c r="J1046" s="166"/>
      <c r="K1046" s="102"/>
      <c r="L1046" s="102"/>
      <c r="M1046" s="102"/>
      <c r="N1046" s="102"/>
      <c r="O1046" s="72"/>
      <c r="P1046" s="78"/>
      <c r="Q1046" s="78"/>
    </row>
    <row r="1047" spans="2:17" s="96" customFormat="1">
      <c r="B1047" s="76"/>
      <c r="C1047" s="104"/>
      <c r="D1047" s="104"/>
      <c r="E1047" s="121"/>
      <c r="F1047" s="121"/>
      <c r="G1047" s="110"/>
      <c r="H1047" s="110"/>
      <c r="I1047" s="166"/>
      <c r="J1047" s="166"/>
      <c r="K1047" s="102"/>
      <c r="L1047" s="102"/>
      <c r="M1047" s="102"/>
      <c r="N1047" s="102"/>
      <c r="O1047" s="72"/>
      <c r="P1047" s="78"/>
      <c r="Q1047" s="78"/>
    </row>
    <row r="1048" spans="2:17" s="96" customFormat="1">
      <c r="B1048" s="76"/>
      <c r="C1048" s="104"/>
      <c r="D1048" s="104"/>
      <c r="E1048" s="121"/>
      <c r="F1048" s="121"/>
      <c r="G1048" s="110"/>
      <c r="H1048" s="110"/>
      <c r="I1048" s="166"/>
      <c r="J1048" s="166"/>
      <c r="K1048" s="102"/>
      <c r="L1048" s="102"/>
      <c r="M1048" s="102"/>
      <c r="N1048" s="102"/>
      <c r="O1048" s="72"/>
      <c r="P1048" s="78"/>
      <c r="Q1048" s="78"/>
    </row>
    <row r="1049" spans="2:17" s="96" customFormat="1">
      <c r="B1049" s="76"/>
      <c r="C1049" s="104"/>
      <c r="D1049" s="104"/>
      <c r="E1049" s="121"/>
      <c r="F1049" s="121"/>
      <c r="G1049" s="110"/>
      <c r="H1049" s="110"/>
      <c r="I1049" s="166"/>
      <c r="J1049" s="166"/>
      <c r="K1049" s="102"/>
      <c r="L1049" s="102"/>
      <c r="M1049" s="102"/>
      <c r="N1049" s="102"/>
      <c r="O1049" s="72"/>
      <c r="P1049" s="78"/>
      <c r="Q1049" s="78"/>
    </row>
    <row r="1050" spans="2:17" s="96" customFormat="1">
      <c r="B1050" s="76"/>
      <c r="C1050" s="104"/>
      <c r="D1050" s="104"/>
      <c r="E1050" s="121"/>
      <c r="F1050" s="121"/>
      <c r="G1050" s="110"/>
      <c r="H1050" s="110"/>
      <c r="I1050" s="166"/>
      <c r="J1050" s="166"/>
      <c r="K1050" s="102"/>
      <c r="L1050" s="102"/>
      <c r="M1050" s="102"/>
      <c r="N1050" s="102"/>
      <c r="O1050" s="72"/>
      <c r="P1050" s="78"/>
      <c r="Q1050" s="78"/>
    </row>
    <row r="1051" spans="2:17" s="96" customFormat="1">
      <c r="B1051" s="76"/>
      <c r="C1051" s="104"/>
      <c r="D1051" s="104"/>
      <c r="E1051" s="121"/>
      <c r="F1051" s="121"/>
      <c r="G1051" s="110"/>
      <c r="H1051" s="110"/>
      <c r="I1051" s="166"/>
      <c r="J1051" s="166"/>
      <c r="K1051" s="102"/>
      <c r="L1051" s="102"/>
      <c r="M1051" s="102"/>
      <c r="N1051" s="102"/>
      <c r="O1051" s="72"/>
      <c r="P1051" s="78"/>
      <c r="Q1051" s="78"/>
    </row>
    <row r="1052" spans="2:17" s="96" customFormat="1">
      <c r="B1052" s="76"/>
      <c r="C1052" s="104"/>
      <c r="D1052" s="104"/>
      <c r="E1052" s="121"/>
      <c r="F1052" s="121"/>
      <c r="G1052" s="110"/>
      <c r="H1052" s="110"/>
      <c r="I1052" s="166"/>
      <c r="J1052" s="166"/>
      <c r="K1052" s="102"/>
      <c r="L1052" s="102"/>
      <c r="M1052" s="102"/>
      <c r="N1052" s="102"/>
      <c r="O1052" s="72"/>
      <c r="P1052" s="78"/>
      <c r="Q1052" s="78"/>
    </row>
    <row r="1053" spans="2:17" s="96" customFormat="1">
      <c r="B1053" s="76"/>
      <c r="C1053" s="104"/>
      <c r="D1053" s="104"/>
      <c r="E1053" s="121"/>
      <c r="F1053" s="121"/>
      <c r="G1053" s="110"/>
      <c r="H1053" s="110"/>
      <c r="I1053" s="166"/>
      <c r="J1053" s="166"/>
      <c r="K1053" s="102"/>
      <c r="L1053" s="102"/>
      <c r="M1053" s="102"/>
      <c r="N1053" s="102"/>
      <c r="O1053" s="72"/>
      <c r="P1053" s="78"/>
      <c r="Q1053" s="78"/>
    </row>
    <row r="1054" spans="2:17" s="96" customFormat="1">
      <c r="B1054" s="76"/>
      <c r="C1054" s="104"/>
      <c r="D1054" s="104"/>
      <c r="E1054" s="121"/>
      <c r="F1054" s="121"/>
      <c r="G1054" s="110"/>
      <c r="H1054" s="110"/>
      <c r="I1054" s="166"/>
      <c r="J1054" s="166"/>
      <c r="K1054" s="102"/>
      <c r="L1054" s="102"/>
      <c r="M1054" s="102"/>
      <c r="N1054" s="102"/>
      <c r="O1054" s="72"/>
      <c r="P1054" s="78"/>
      <c r="Q1054" s="78"/>
    </row>
    <row r="1055" spans="2:17" s="96" customFormat="1">
      <c r="B1055" s="76"/>
      <c r="C1055" s="104"/>
      <c r="D1055" s="104"/>
      <c r="E1055" s="121"/>
      <c r="F1055" s="121"/>
      <c r="G1055" s="110"/>
      <c r="H1055" s="110"/>
      <c r="I1055" s="166"/>
      <c r="J1055" s="166"/>
      <c r="K1055" s="102"/>
      <c r="L1055" s="102"/>
      <c r="M1055" s="102"/>
      <c r="N1055" s="102"/>
      <c r="O1055" s="72"/>
      <c r="P1055" s="78"/>
      <c r="Q1055" s="78"/>
    </row>
    <row r="1056" spans="2:17" s="96" customFormat="1">
      <c r="B1056" s="76"/>
      <c r="C1056" s="104"/>
      <c r="D1056" s="104"/>
      <c r="E1056" s="121"/>
      <c r="F1056" s="121"/>
      <c r="G1056" s="110"/>
      <c r="H1056" s="110"/>
      <c r="I1056" s="166"/>
      <c r="J1056" s="166"/>
      <c r="K1056" s="102"/>
      <c r="L1056" s="102"/>
      <c r="M1056" s="102"/>
      <c r="N1056" s="102"/>
      <c r="O1056" s="72"/>
      <c r="P1056" s="78"/>
      <c r="Q1056" s="78"/>
    </row>
    <row r="1057" spans="2:17" s="96" customFormat="1">
      <c r="B1057" s="76"/>
      <c r="C1057" s="104"/>
      <c r="D1057" s="104"/>
      <c r="E1057" s="121"/>
      <c r="F1057" s="121"/>
      <c r="G1057" s="110"/>
      <c r="H1057" s="110"/>
      <c r="I1057" s="166"/>
      <c r="J1057" s="166"/>
      <c r="K1057" s="102"/>
      <c r="L1057" s="102"/>
      <c r="M1057" s="102"/>
      <c r="N1057" s="102"/>
      <c r="O1057" s="72"/>
      <c r="P1057" s="78"/>
      <c r="Q1057" s="78"/>
    </row>
    <row r="1058" spans="2:17" s="96" customFormat="1">
      <c r="B1058" s="76"/>
      <c r="C1058" s="104"/>
      <c r="D1058" s="104"/>
      <c r="E1058" s="121"/>
      <c r="F1058" s="121"/>
      <c r="G1058" s="110"/>
      <c r="H1058" s="110"/>
      <c r="I1058" s="166"/>
      <c r="J1058" s="166"/>
      <c r="K1058" s="102"/>
      <c r="L1058" s="102"/>
      <c r="M1058" s="102"/>
      <c r="N1058" s="102"/>
      <c r="O1058" s="72"/>
      <c r="P1058" s="78"/>
      <c r="Q1058" s="78"/>
    </row>
    <row r="1059" spans="2:17" s="96" customFormat="1">
      <c r="B1059" s="76"/>
      <c r="C1059" s="104"/>
      <c r="D1059" s="104"/>
      <c r="E1059" s="121"/>
      <c r="F1059" s="121"/>
      <c r="G1059" s="110"/>
      <c r="H1059" s="110"/>
      <c r="I1059" s="166"/>
      <c r="J1059" s="166"/>
      <c r="K1059" s="102"/>
      <c r="L1059" s="102"/>
      <c r="M1059" s="102"/>
      <c r="N1059" s="102"/>
      <c r="O1059" s="72"/>
      <c r="P1059" s="78"/>
      <c r="Q1059" s="78"/>
    </row>
    <row r="1060" spans="2:17" s="96" customFormat="1">
      <c r="B1060" s="76"/>
      <c r="C1060" s="104"/>
      <c r="D1060" s="104"/>
      <c r="E1060" s="121"/>
      <c r="F1060" s="121"/>
      <c r="G1060" s="110"/>
      <c r="H1060" s="110"/>
      <c r="I1060" s="166"/>
      <c r="J1060" s="166"/>
      <c r="K1060" s="102"/>
      <c r="L1060" s="102"/>
      <c r="M1060" s="102"/>
      <c r="N1060" s="102"/>
      <c r="O1060" s="72"/>
      <c r="P1060" s="78"/>
      <c r="Q1060" s="78"/>
    </row>
    <row r="1061" spans="2:17" s="96" customFormat="1">
      <c r="B1061" s="76"/>
      <c r="C1061" s="104"/>
      <c r="D1061" s="104"/>
      <c r="E1061" s="121"/>
      <c r="F1061" s="121"/>
      <c r="G1061" s="110"/>
      <c r="H1061" s="110"/>
      <c r="I1061" s="166"/>
      <c r="J1061" s="166"/>
      <c r="K1061" s="102"/>
      <c r="L1061" s="102"/>
      <c r="M1061" s="102"/>
      <c r="N1061" s="102"/>
      <c r="O1061" s="72"/>
      <c r="P1061" s="78"/>
      <c r="Q1061" s="78"/>
    </row>
    <row r="1062" spans="2:17" s="96" customFormat="1">
      <c r="B1062" s="76"/>
      <c r="C1062" s="104"/>
      <c r="D1062" s="104"/>
      <c r="E1062" s="121"/>
      <c r="F1062" s="121"/>
      <c r="G1062" s="110"/>
      <c r="H1062" s="110"/>
      <c r="I1062" s="166"/>
      <c r="J1062" s="166"/>
      <c r="K1062" s="102"/>
      <c r="L1062" s="102"/>
      <c r="M1062" s="102"/>
      <c r="N1062" s="102"/>
      <c r="O1062" s="72"/>
      <c r="P1062" s="78"/>
      <c r="Q1062" s="78"/>
    </row>
    <row r="1063" spans="2:17" s="96" customFormat="1">
      <c r="B1063" s="76"/>
      <c r="C1063" s="104"/>
      <c r="D1063" s="104"/>
      <c r="E1063" s="121"/>
      <c r="F1063" s="121"/>
      <c r="G1063" s="110"/>
      <c r="H1063" s="110"/>
      <c r="I1063" s="166"/>
      <c r="J1063" s="166"/>
      <c r="K1063" s="102"/>
      <c r="L1063" s="102"/>
      <c r="M1063" s="102"/>
      <c r="N1063" s="102"/>
      <c r="O1063" s="72"/>
      <c r="P1063" s="78"/>
      <c r="Q1063" s="78"/>
    </row>
    <row r="1064" spans="2:17" s="96" customFormat="1">
      <c r="B1064" s="76"/>
      <c r="C1064" s="104"/>
      <c r="D1064" s="104"/>
      <c r="E1064" s="121"/>
      <c r="F1064" s="121"/>
      <c r="G1064" s="110"/>
      <c r="H1064" s="110"/>
      <c r="I1064" s="166"/>
      <c r="J1064" s="166"/>
      <c r="K1064" s="102"/>
      <c r="L1064" s="102"/>
      <c r="M1064" s="102"/>
      <c r="N1064" s="102"/>
      <c r="O1064" s="72"/>
      <c r="P1064" s="78"/>
      <c r="Q1064" s="78"/>
    </row>
    <row r="1065" spans="2:17" s="96" customFormat="1">
      <c r="B1065" s="76"/>
      <c r="C1065" s="104"/>
      <c r="D1065" s="104"/>
      <c r="E1065" s="121"/>
      <c r="F1065" s="121"/>
      <c r="G1065" s="110"/>
      <c r="H1065" s="110"/>
      <c r="I1065" s="166"/>
      <c r="J1065" s="166"/>
      <c r="K1065" s="102"/>
      <c r="L1065" s="102"/>
      <c r="M1065" s="102"/>
      <c r="N1065" s="102"/>
      <c r="O1065" s="72"/>
      <c r="P1065" s="78"/>
      <c r="Q1065" s="78"/>
    </row>
    <row r="1066" spans="2:17" s="96" customFormat="1">
      <c r="B1066" s="76"/>
      <c r="C1066" s="104"/>
      <c r="D1066" s="104"/>
      <c r="E1066" s="121"/>
      <c r="F1066" s="121"/>
      <c r="G1066" s="110"/>
      <c r="H1066" s="110"/>
      <c r="I1066" s="166"/>
      <c r="J1066" s="166"/>
      <c r="K1066" s="102"/>
      <c r="L1066" s="102"/>
      <c r="M1066" s="102"/>
      <c r="N1066" s="102"/>
      <c r="O1066" s="72"/>
      <c r="P1066" s="78"/>
      <c r="Q1066" s="78"/>
    </row>
    <row r="1067" spans="2:17" s="96" customFormat="1">
      <c r="B1067" s="76"/>
      <c r="C1067" s="104"/>
      <c r="D1067" s="104"/>
      <c r="E1067" s="121"/>
      <c r="F1067" s="121"/>
      <c r="G1067" s="110"/>
      <c r="H1067" s="110"/>
      <c r="I1067" s="166"/>
      <c r="J1067" s="166"/>
      <c r="K1067" s="102"/>
      <c r="L1067" s="102"/>
      <c r="M1067" s="102"/>
      <c r="N1067" s="102"/>
      <c r="O1067" s="72"/>
      <c r="P1067" s="78"/>
      <c r="Q1067" s="78"/>
    </row>
    <row r="1068" spans="2:17" s="96" customFormat="1">
      <c r="B1068" s="76"/>
      <c r="C1068" s="104"/>
      <c r="D1068" s="104"/>
      <c r="E1068" s="121"/>
      <c r="F1068" s="121"/>
      <c r="G1068" s="110"/>
      <c r="H1068" s="110"/>
      <c r="I1068" s="166"/>
      <c r="J1068" s="166"/>
      <c r="K1068" s="102"/>
      <c r="L1068" s="102"/>
      <c r="M1068" s="102"/>
      <c r="N1068" s="102"/>
      <c r="O1068" s="72"/>
      <c r="P1068" s="78"/>
      <c r="Q1068" s="78"/>
    </row>
    <row r="1069" spans="2:17" s="96" customFormat="1">
      <c r="B1069" s="76"/>
      <c r="C1069" s="104"/>
      <c r="D1069" s="104"/>
      <c r="E1069" s="121"/>
      <c r="F1069" s="121"/>
      <c r="G1069" s="110"/>
      <c r="H1069" s="110"/>
      <c r="I1069" s="166"/>
      <c r="J1069" s="166"/>
      <c r="K1069" s="102"/>
      <c r="L1069" s="102"/>
      <c r="M1069" s="102"/>
      <c r="N1069" s="102"/>
      <c r="O1069" s="72"/>
      <c r="P1069" s="78"/>
      <c r="Q1069" s="78"/>
    </row>
    <row r="1070" spans="2:17" s="96" customFormat="1">
      <c r="B1070" s="76"/>
      <c r="C1070" s="104"/>
      <c r="D1070" s="104"/>
      <c r="E1070" s="121"/>
      <c r="F1070" s="121"/>
      <c r="G1070" s="110"/>
      <c r="H1070" s="110"/>
      <c r="I1070" s="166"/>
      <c r="J1070" s="166"/>
      <c r="K1070" s="102"/>
      <c r="L1070" s="102"/>
      <c r="M1070" s="102"/>
      <c r="N1070" s="102"/>
      <c r="O1070" s="72"/>
      <c r="P1070" s="78"/>
      <c r="Q1070" s="78"/>
    </row>
    <row r="1071" spans="2:17" s="96" customFormat="1">
      <c r="B1071" s="76"/>
      <c r="C1071" s="104"/>
      <c r="D1071" s="104"/>
      <c r="E1071" s="121"/>
      <c r="F1071" s="121"/>
      <c r="G1071" s="110"/>
      <c r="H1071" s="110"/>
      <c r="I1071" s="166"/>
      <c r="J1071" s="166"/>
      <c r="K1071" s="102"/>
      <c r="L1071" s="102"/>
      <c r="M1071" s="102"/>
      <c r="N1071" s="102"/>
      <c r="O1071" s="72"/>
      <c r="P1071" s="78"/>
      <c r="Q1071" s="78"/>
    </row>
    <row r="1072" spans="2:17" s="96" customFormat="1">
      <c r="B1072" s="76"/>
      <c r="C1072" s="104"/>
      <c r="D1072" s="104"/>
      <c r="E1072" s="121"/>
      <c r="F1072" s="121"/>
      <c r="G1072" s="110"/>
      <c r="H1072" s="110"/>
      <c r="I1072" s="166"/>
      <c r="J1072" s="166"/>
      <c r="K1072" s="102"/>
      <c r="L1072" s="102"/>
      <c r="M1072" s="102"/>
      <c r="N1072" s="102"/>
      <c r="O1072" s="72"/>
      <c r="P1072" s="78"/>
      <c r="Q1072" s="78"/>
    </row>
    <row r="1073" spans="2:17" s="96" customFormat="1">
      <c r="B1073" s="76"/>
      <c r="C1073" s="104"/>
      <c r="D1073" s="104"/>
      <c r="E1073" s="121"/>
      <c r="F1073" s="121"/>
      <c r="G1073" s="110"/>
      <c r="H1073" s="110"/>
      <c r="I1073" s="166"/>
      <c r="J1073" s="166"/>
      <c r="K1073" s="102"/>
      <c r="L1073" s="102"/>
      <c r="M1073" s="102"/>
      <c r="N1073" s="102"/>
      <c r="O1073" s="72"/>
      <c r="P1073" s="78"/>
      <c r="Q1073" s="78"/>
    </row>
    <row r="1074" spans="2:17" s="96" customFormat="1">
      <c r="B1074" s="76"/>
      <c r="C1074" s="104"/>
      <c r="D1074" s="104"/>
      <c r="E1074" s="121"/>
      <c r="F1074" s="121"/>
      <c r="G1074" s="110"/>
      <c r="H1074" s="110"/>
      <c r="I1074" s="166"/>
      <c r="J1074" s="166"/>
      <c r="K1074" s="102"/>
      <c r="L1074" s="102"/>
      <c r="M1074" s="102"/>
      <c r="N1074" s="102"/>
      <c r="O1074" s="72"/>
      <c r="P1074" s="78"/>
      <c r="Q1074" s="78"/>
    </row>
    <row r="1075" spans="2:17" s="96" customFormat="1">
      <c r="B1075" s="76"/>
      <c r="C1075" s="104"/>
      <c r="D1075" s="104"/>
      <c r="E1075" s="121"/>
      <c r="F1075" s="121"/>
      <c r="G1075" s="110"/>
      <c r="H1075" s="110"/>
      <c r="I1075" s="166"/>
      <c r="J1075" s="166"/>
      <c r="K1075" s="102"/>
      <c r="L1075" s="102"/>
      <c r="M1075" s="102"/>
      <c r="N1075" s="102"/>
      <c r="O1075" s="72"/>
      <c r="P1075" s="78"/>
      <c r="Q1075" s="78"/>
    </row>
    <row r="1076" spans="2:17" s="96" customFormat="1">
      <c r="B1076" s="76"/>
      <c r="C1076" s="104"/>
      <c r="D1076" s="104"/>
      <c r="E1076" s="121"/>
      <c r="F1076" s="121"/>
      <c r="G1076" s="110"/>
      <c r="H1076" s="110"/>
      <c r="I1076" s="166"/>
      <c r="J1076" s="166"/>
      <c r="K1076" s="102"/>
      <c r="L1076" s="102"/>
      <c r="M1076" s="102"/>
      <c r="N1076" s="102"/>
      <c r="O1076" s="72"/>
      <c r="P1076" s="78"/>
      <c r="Q1076" s="78"/>
    </row>
    <row r="1077" spans="2:17" s="96" customFormat="1">
      <c r="B1077" s="76"/>
      <c r="C1077" s="104"/>
      <c r="D1077" s="104"/>
      <c r="E1077" s="121"/>
      <c r="F1077" s="121"/>
      <c r="G1077" s="110"/>
      <c r="H1077" s="110"/>
      <c r="I1077" s="166"/>
      <c r="J1077" s="166"/>
      <c r="K1077" s="102"/>
      <c r="L1077" s="102"/>
      <c r="M1077" s="102"/>
      <c r="N1077" s="102"/>
      <c r="O1077" s="72"/>
      <c r="P1077" s="78"/>
      <c r="Q1077" s="78"/>
    </row>
    <row r="1078" spans="2:17" s="96" customFormat="1">
      <c r="B1078" s="76"/>
      <c r="C1078" s="104"/>
      <c r="D1078" s="104"/>
      <c r="E1078" s="121"/>
      <c r="F1078" s="121"/>
      <c r="G1078" s="110"/>
      <c r="H1078" s="110"/>
      <c r="I1078" s="166"/>
      <c r="J1078" s="166"/>
      <c r="K1078" s="102"/>
      <c r="L1078" s="102"/>
      <c r="M1078" s="102"/>
      <c r="N1078" s="102"/>
      <c r="O1078" s="72"/>
      <c r="P1078" s="78"/>
      <c r="Q1078" s="78"/>
    </row>
    <row r="1079" spans="2:17" s="96" customFormat="1">
      <c r="B1079" s="76"/>
      <c r="C1079" s="104"/>
      <c r="D1079" s="104"/>
      <c r="E1079" s="121"/>
      <c r="F1079" s="121"/>
      <c r="G1079" s="110"/>
      <c r="H1079" s="110"/>
      <c r="I1079" s="166"/>
      <c r="J1079" s="166"/>
      <c r="K1079" s="102"/>
      <c r="L1079" s="102"/>
      <c r="M1079" s="102"/>
      <c r="N1079" s="102"/>
      <c r="O1079" s="72"/>
      <c r="P1079" s="78"/>
      <c r="Q1079" s="78"/>
    </row>
    <row r="1080" spans="2:17" s="96" customFormat="1">
      <c r="B1080" s="76"/>
      <c r="C1080" s="104"/>
      <c r="D1080" s="104"/>
      <c r="E1080" s="121"/>
      <c r="F1080" s="121"/>
      <c r="G1080" s="110"/>
      <c r="H1080" s="110"/>
      <c r="I1080" s="166"/>
      <c r="J1080" s="166"/>
      <c r="K1080" s="102"/>
      <c r="L1080" s="102"/>
      <c r="M1080" s="102"/>
      <c r="N1080" s="102"/>
      <c r="O1080" s="72"/>
      <c r="P1080" s="78"/>
      <c r="Q1080" s="78"/>
    </row>
    <row r="1081" spans="2:17" s="96" customFormat="1">
      <c r="B1081" s="76"/>
      <c r="C1081" s="104"/>
      <c r="D1081" s="104"/>
      <c r="E1081" s="121"/>
      <c r="F1081" s="121"/>
      <c r="G1081" s="110"/>
      <c r="H1081" s="110"/>
      <c r="I1081" s="166"/>
      <c r="J1081" s="166"/>
      <c r="K1081" s="102"/>
      <c r="L1081" s="102"/>
      <c r="M1081" s="102"/>
      <c r="N1081" s="102"/>
      <c r="O1081" s="72"/>
      <c r="P1081" s="78"/>
      <c r="Q1081" s="78"/>
    </row>
    <row r="1082" spans="2:17" s="96" customFormat="1">
      <c r="B1082" s="76"/>
      <c r="C1082" s="104"/>
      <c r="D1082" s="104"/>
      <c r="E1082" s="121"/>
      <c r="F1082" s="121"/>
      <c r="G1082" s="110"/>
      <c r="H1082" s="110"/>
      <c r="I1082" s="166"/>
      <c r="J1082" s="166"/>
      <c r="K1082" s="102"/>
      <c r="L1082" s="102"/>
      <c r="M1082" s="102"/>
      <c r="N1082" s="102"/>
      <c r="O1082" s="72"/>
      <c r="P1082" s="78"/>
      <c r="Q1082" s="78"/>
    </row>
    <row r="1083" spans="2:17" s="96" customFormat="1">
      <c r="B1083" s="76"/>
      <c r="C1083" s="104"/>
      <c r="D1083" s="104"/>
      <c r="E1083" s="121"/>
      <c r="F1083" s="121"/>
      <c r="G1083" s="110"/>
      <c r="H1083" s="110"/>
      <c r="I1083" s="166"/>
      <c r="J1083" s="166"/>
      <c r="K1083" s="102"/>
      <c r="L1083" s="102"/>
      <c r="M1083" s="102"/>
      <c r="N1083" s="102"/>
      <c r="O1083" s="72"/>
      <c r="P1083" s="78"/>
      <c r="Q1083" s="78"/>
    </row>
    <row r="1084" spans="2:17" s="96" customFormat="1">
      <c r="B1084" s="76"/>
      <c r="C1084" s="104"/>
      <c r="D1084" s="104"/>
      <c r="E1084" s="121"/>
      <c r="F1084" s="121"/>
      <c r="G1084" s="110"/>
      <c r="H1084" s="110"/>
      <c r="I1084" s="166"/>
      <c r="J1084" s="166"/>
      <c r="K1084" s="102"/>
      <c r="L1084" s="102"/>
      <c r="M1084" s="102"/>
      <c r="N1084" s="102"/>
      <c r="O1084" s="72"/>
      <c r="P1084" s="78"/>
      <c r="Q1084" s="78"/>
    </row>
    <row r="1085" spans="2:17" s="96" customFormat="1">
      <c r="B1085" s="76"/>
      <c r="C1085" s="104"/>
      <c r="D1085" s="104"/>
      <c r="E1085" s="121"/>
      <c r="F1085" s="121"/>
      <c r="G1085" s="110"/>
      <c r="H1085" s="110"/>
      <c r="I1085" s="166"/>
      <c r="J1085" s="166"/>
      <c r="K1085" s="102"/>
      <c r="L1085" s="102"/>
      <c r="M1085" s="102"/>
      <c r="N1085" s="102"/>
      <c r="O1085" s="72"/>
      <c r="P1085" s="78"/>
      <c r="Q1085" s="78"/>
    </row>
    <row r="1086" spans="2:17" s="96" customFormat="1">
      <c r="B1086" s="76"/>
      <c r="C1086" s="104"/>
      <c r="D1086" s="104"/>
      <c r="E1086" s="121"/>
      <c r="F1086" s="121"/>
      <c r="G1086" s="110"/>
      <c r="H1086" s="110"/>
      <c r="I1086" s="166"/>
      <c r="J1086" s="166"/>
      <c r="K1086" s="102"/>
      <c r="L1086" s="102"/>
      <c r="M1086" s="102"/>
      <c r="N1086" s="102"/>
      <c r="O1086" s="72"/>
      <c r="P1086" s="78"/>
      <c r="Q1086" s="78"/>
    </row>
    <row r="1087" spans="2:17" s="96" customFormat="1">
      <c r="B1087" s="76"/>
      <c r="C1087" s="104"/>
      <c r="D1087" s="104"/>
      <c r="E1087" s="121"/>
      <c r="F1087" s="121"/>
      <c r="G1087" s="110"/>
      <c r="H1087" s="110"/>
      <c r="I1087" s="166"/>
      <c r="J1087" s="166"/>
      <c r="K1087" s="102"/>
      <c r="L1087" s="102"/>
      <c r="M1087" s="102"/>
      <c r="N1087" s="102"/>
      <c r="O1087" s="72"/>
      <c r="P1087" s="78"/>
      <c r="Q1087" s="78"/>
    </row>
    <row r="1088" spans="2:17" s="96" customFormat="1">
      <c r="B1088" s="76"/>
      <c r="C1088" s="104"/>
      <c r="D1088" s="104"/>
      <c r="E1088" s="121"/>
      <c r="F1088" s="121"/>
      <c r="G1088" s="110"/>
      <c r="H1088" s="110"/>
      <c r="I1088" s="166"/>
      <c r="J1088" s="166"/>
      <c r="K1088" s="102"/>
      <c r="L1088" s="102"/>
      <c r="M1088" s="102"/>
      <c r="N1088" s="102"/>
      <c r="O1088" s="72"/>
      <c r="P1088" s="78"/>
      <c r="Q1088" s="78"/>
    </row>
    <row r="1089" spans="2:17" s="96" customFormat="1">
      <c r="B1089" s="76"/>
      <c r="C1089" s="104"/>
      <c r="D1089" s="104"/>
      <c r="E1089" s="121"/>
      <c r="F1089" s="121"/>
      <c r="G1089" s="110"/>
      <c r="H1089" s="110"/>
      <c r="I1089" s="166"/>
      <c r="J1089" s="166"/>
      <c r="K1089" s="102"/>
      <c r="L1089" s="102"/>
      <c r="M1089" s="102"/>
      <c r="N1089" s="102"/>
      <c r="O1089" s="72"/>
      <c r="P1089" s="78"/>
      <c r="Q1089" s="78"/>
    </row>
    <row r="1090" spans="2:17" s="96" customFormat="1">
      <c r="B1090" s="76"/>
      <c r="C1090" s="104"/>
      <c r="D1090" s="104"/>
      <c r="E1090" s="121"/>
      <c r="F1090" s="121"/>
      <c r="G1090" s="110"/>
      <c r="H1090" s="110"/>
      <c r="I1090" s="166"/>
      <c r="J1090" s="166"/>
      <c r="K1090" s="102"/>
      <c r="L1090" s="102"/>
      <c r="M1090" s="102"/>
      <c r="N1090" s="102"/>
      <c r="O1090" s="72"/>
      <c r="P1090" s="78"/>
      <c r="Q1090" s="78"/>
    </row>
    <row r="1091" spans="2:17" s="96" customFormat="1">
      <c r="B1091" s="76"/>
      <c r="C1091" s="104"/>
      <c r="D1091" s="104"/>
      <c r="E1091" s="121"/>
      <c r="F1091" s="121"/>
      <c r="G1091" s="110"/>
      <c r="H1091" s="110"/>
      <c r="I1091" s="166"/>
      <c r="J1091" s="166"/>
      <c r="K1091" s="102"/>
      <c r="L1091" s="102"/>
      <c r="M1091" s="102"/>
      <c r="N1091" s="102"/>
      <c r="O1091" s="72"/>
      <c r="P1091" s="78"/>
      <c r="Q1091" s="78"/>
    </row>
    <row r="1092" spans="2:17" s="96" customFormat="1">
      <c r="B1092" s="76"/>
      <c r="C1092" s="104"/>
      <c r="D1092" s="104"/>
      <c r="E1092" s="121"/>
      <c r="F1092" s="121"/>
      <c r="G1092" s="110"/>
      <c r="H1092" s="110"/>
      <c r="I1092" s="166"/>
      <c r="J1092" s="166"/>
      <c r="K1092" s="102"/>
      <c r="L1092" s="102"/>
      <c r="M1092" s="102"/>
      <c r="N1092" s="102"/>
      <c r="O1092" s="72"/>
      <c r="P1092" s="78"/>
      <c r="Q1092" s="78"/>
    </row>
    <row r="1093" spans="2:17" s="96" customFormat="1">
      <c r="B1093" s="76"/>
      <c r="C1093" s="104"/>
      <c r="D1093" s="104"/>
      <c r="E1093" s="121"/>
      <c r="F1093" s="121"/>
      <c r="G1093" s="110"/>
      <c r="H1093" s="110"/>
      <c r="I1093" s="166"/>
      <c r="J1093" s="166"/>
      <c r="K1093" s="102"/>
      <c r="L1093" s="102"/>
      <c r="M1093" s="102"/>
      <c r="N1093" s="102"/>
      <c r="O1093" s="72"/>
      <c r="P1093" s="78"/>
      <c r="Q1093" s="78"/>
    </row>
    <row r="1094" spans="2:17" s="96" customFormat="1">
      <c r="B1094" s="76"/>
      <c r="C1094" s="104"/>
      <c r="D1094" s="104"/>
      <c r="E1094" s="121"/>
      <c r="F1094" s="121"/>
      <c r="G1094" s="110"/>
      <c r="H1094" s="110"/>
      <c r="I1094" s="166"/>
      <c r="J1094" s="166"/>
      <c r="K1094" s="102"/>
      <c r="L1094" s="102"/>
      <c r="M1094" s="102"/>
      <c r="N1094" s="102"/>
      <c r="O1094" s="72"/>
      <c r="P1094" s="78"/>
      <c r="Q1094" s="78"/>
    </row>
    <row r="1095" spans="2:17" s="96" customFormat="1">
      <c r="B1095" s="76"/>
      <c r="C1095" s="104"/>
      <c r="D1095" s="104"/>
      <c r="E1095" s="121"/>
      <c r="F1095" s="121"/>
      <c r="G1095" s="110"/>
      <c r="H1095" s="110"/>
      <c r="I1095" s="166"/>
      <c r="J1095" s="166"/>
      <c r="K1095" s="102"/>
      <c r="L1095" s="102"/>
      <c r="M1095" s="102"/>
      <c r="N1095" s="102"/>
      <c r="O1095" s="72"/>
      <c r="P1095" s="78"/>
      <c r="Q1095" s="78"/>
    </row>
    <row r="1096" spans="2:17" s="96" customFormat="1">
      <c r="B1096" s="76"/>
      <c r="C1096" s="104"/>
      <c r="D1096" s="104"/>
      <c r="E1096" s="121"/>
      <c r="F1096" s="121"/>
      <c r="G1096" s="110"/>
      <c r="H1096" s="110"/>
      <c r="I1096" s="166"/>
      <c r="J1096" s="166"/>
      <c r="K1096" s="102"/>
      <c r="L1096" s="102"/>
      <c r="M1096" s="102"/>
      <c r="N1096" s="102"/>
      <c r="O1096" s="72"/>
      <c r="P1096" s="78"/>
      <c r="Q1096" s="78"/>
    </row>
    <row r="1097" spans="2:17" s="96" customFormat="1">
      <c r="B1097" s="76"/>
      <c r="C1097" s="104"/>
      <c r="D1097" s="104"/>
      <c r="E1097" s="121"/>
      <c r="F1097" s="121"/>
      <c r="G1097" s="110"/>
      <c r="H1097" s="110"/>
      <c r="I1097" s="166"/>
      <c r="J1097" s="166"/>
      <c r="K1097" s="102"/>
      <c r="L1097" s="102"/>
      <c r="M1097" s="102"/>
      <c r="N1097" s="102"/>
      <c r="O1097" s="72"/>
      <c r="P1097" s="78"/>
      <c r="Q1097" s="78"/>
    </row>
    <row r="1098" spans="2:17" s="96" customFormat="1">
      <c r="B1098" s="76"/>
      <c r="C1098" s="104"/>
      <c r="D1098" s="104"/>
      <c r="E1098" s="121"/>
      <c r="F1098" s="121"/>
      <c r="G1098" s="110"/>
      <c r="H1098" s="110"/>
      <c r="I1098" s="166"/>
      <c r="J1098" s="166"/>
      <c r="K1098" s="102"/>
      <c r="L1098" s="102"/>
      <c r="M1098" s="102"/>
      <c r="N1098" s="102"/>
      <c r="O1098" s="72"/>
      <c r="P1098" s="78"/>
      <c r="Q1098" s="78"/>
    </row>
    <row r="1099" spans="2:17" s="96" customFormat="1">
      <c r="B1099" s="76"/>
      <c r="C1099" s="104"/>
      <c r="D1099" s="104"/>
      <c r="E1099" s="121"/>
      <c r="F1099" s="121"/>
      <c r="G1099" s="110"/>
      <c r="H1099" s="110"/>
      <c r="I1099" s="166"/>
      <c r="J1099" s="166"/>
      <c r="K1099" s="102"/>
      <c r="L1099" s="102"/>
      <c r="M1099" s="102"/>
      <c r="N1099" s="102"/>
      <c r="O1099" s="72"/>
      <c r="P1099" s="78"/>
      <c r="Q1099" s="78"/>
    </row>
    <row r="1100" spans="2:17" s="96" customFormat="1">
      <c r="B1100" s="76"/>
      <c r="C1100" s="104"/>
      <c r="D1100" s="104"/>
      <c r="E1100" s="121"/>
      <c r="F1100" s="121"/>
      <c r="G1100" s="110"/>
      <c r="H1100" s="110"/>
      <c r="I1100" s="166"/>
      <c r="J1100" s="166"/>
      <c r="K1100" s="102"/>
      <c r="L1100" s="102"/>
      <c r="M1100" s="102"/>
      <c r="N1100" s="102"/>
      <c r="O1100" s="72"/>
      <c r="P1100" s="78"/>
      <c r="Q1100" s="78"/>
    </row>
    <row r="1101" spans="2:17" s="96" customFormat="1">
      <c r="B1101" s="76"/>
      <c r="C1101" s="104"/>
      <c r="D1101" s="104"/>
      <c r="E1101" s="121"/>
      <c r="F1101" s="121"/>
      <c r="G1101" s="110"/>
      <c r="H1101" s="110"/>
      <c r="I1101" s="166"/>
      <c r="J1101" s="166"/>
      <c r="K1101" s="102"/>
      <c r="L1101" s="102"/>
      <c r="M1101" s="102"/>
      <c r="N1101" s="102"/>
      <c r="O1101" s="72"/>
      <c r="P1101" s="78"/>
      <c r="Q1101" s="78"/>
    </row>
    <row r="1102" spans="2:17" s="96" customFormat="1">
      <c r="B1102" s="76"/>
      <c r="C1102" s="104"/>
      <c r="D1102" s="104"/>
      <c r="E1102" s="121"/>
      <c r="F1102" s="121"/>
      <c r="G1102" s="110"/>
      <c r="H1102" s="110"/>
      <c r="I1102" s="166"/>
      <c r="J1102" s="166"/>
      <c r="K1102" s="102"/>
      <c r="L1102" s="102"/>
      <c r="M1102" s="102"/>
      <c r="N1102" s="102"/>
      <c r="O1102" s="72"/>
      <c r="P1102" s="78"/>
      <c r="Q1102" s="78"/>
    </row>
    <row r="1103" spans="2:17" s="96" customFormat="1">
      <c r="B1103" s="76"/>
      <c r="C1103" s="104"/>
      <c r="D1103" s="104"/>
      <c r="E1103" s="121"/>
      <c r="F1103" s="121"/>
      <c r="G1103" s="110"/>
      <c r="H1103" s="110"/>
      <c r="I1103" s="166"/>
      <c r="J1103" s="166"/>
      <c r="K1103" s="102"/>
      <c r="L1103" s="102"/>
      <c r="M1103" s="102"/>
      <c r="N1103" s="102"/>
      <c r="O1103" s="72"/>
      <c r="P1103" s="78"/>
      <c r="Q1103" s="78"/>
    </row>
    <row r="1104" spans="2:17" s="96" customFormat="1">
      <c r="B1104" s="76"/>
      <c r="C1104" s="104"/>
      <c r="D1104" s="104"/>
      <c r="E1104" s="121"/>
      <c r="F1104" s="121"/>
      <c r="G1104" s="110"/>
      <c r="H1104" s="110"/>
      <c r="I1104" s="166"/>
      <c r="J1104" s="166"/>
      <c r="K1104" s="102"/>
      <c r="L1104" s="102"/>
      <c r="M1104" s="102"/>
      <c r="N1104" s="102"/>
      <c r="O1104" s="72"/>
      <c r="P1104" s="78"/>
      <c r="Q1104" s="78"/>
    </row>
    <row r="1105" spans="2:17" s="96" customFormat="1">
      <c r="B1105" s="76"/>
      <c r="C1105" s="104"/>
      <c r="D1105" s="104"/>
      <c r="E1105" s="121"/>
      <c r="F1105" s="121"/>
      <c r="G1105" s="110"/>
      <c r="H1105" s="110"/>
      <c r="I1105" s="166"/>
      <c r="J1105" s="166"/>
      <c r="K1105" s="102"/>
      <c r="L1105" s="102"/>
      <c r="M1105" s="102"/>
      <c r="N1105" s="102"/>
      <c r="O1105" s="72"/>
      <c r="P1105" s="78"/>
      <c r="Q1105" s="78"/>
    </row>
    <row r="1106" spans="2:17" s="96" customFormat="1">
      <c r="B1106" s="76"/>
      <c r="C1106" s="104"/>
      <c r="D1106" s="104"/>
      <c r="E1106" s="121"/>
      <c r="F1106" s="121"/>
      <c r="G1106" s="110"/>
      <c r="H1106" s="110"/>
      <c r="I1106" s="166"/>
      <c r="J1106" s="166"/>
      <c r="K1106" s="102"/>
      <c r="L1106" s="102"/>
      <c r="M1106" s="102"/>
      <c r="N1106" s="102"/>
      <c r="O1106" s="72"/>
      <c r="P1106" s="78"/>
      <c r="Q1106" s="78"/>
    </row>
    <row r="1107" spans="2:17" s="96" customFormat="1">
      <c r="B1107" s="76"/>
      <c r="C1107" s="104"/>
      <c r="D1107" s="104"/>
      <c r="E1107" s="121"/>
      <c r="F1107" s="121"/>
      <c r="G1107" s="110"/>
      <c r="H1107" s="110"/>
      <c r="I1107" s="166"/>
      <c r="J1107" s="166"/>
      <c r="K1107" s="102"/>
      <c r="L1107" s="102"/>
      <c r="M1107" s="102"/>
      <c r="N1107" s="102"/>
      <c r="O1107" s="72"/>
      <c r="P1107" s="78"/>
      <c r="Q1107" s="78"/>
    </row>
    <row r="1108" spans="2:17" s="96" customFormat="1">
      <c r="B1108" s="76"/>
      <c r="C1108" s="104"/>
      <c r="D1108" s="104"/>
      <c r="E1108" s="121"/>
      <c r="F1108" s="121"/>
      <c r="G1108" s="110"/>
      <c r="H1108" s="110"/>
      <c r="I1108" s="166"/>
      <c r="J1108" s="166"/>
      <c r="K1108" s="102"/>
      <c r="L1108" s="102"/>
      <c r="M1108" s="102"/>
      <c r="N1108" s="102"/>
      <c r="O1108" s="72"/>
      <c r="P1108" s="78"/>
      <c r="Q1108" s="78"/>
    </row>
    <row r="1109" spans="2:17" s="96" customFormat="1">
      <c r="B1109" s="76"/>
      <c r="C1109" s="104"/>
      <c r="D1109" s="104"/>
      <c r="E1109" s="121"/>
      <c r="F1109" s="121"/>
      <c r="G1109" s="110"/>
      <c r="H1109" s="110"/>
      <c r="I1109" s="166"/>
      <c r="J1109" s="166"/>
      <c r="K1109" s="102"/>
      <c r="L1109" s="102"/>
      <c r="M1109" s="102"/>
      <c r="N1109" s="102"/>
      <c r="O1109" s="72"/>
      <c r="P1109" s="78"/>
      <c r="Q1109" s="78"/>
    </row>
    <row r="1110" spans="2:17" s="96" customFormat="1">
      <c r="B1110" s="76"/>
      <c r="C1110" s="104"/>
      <c r="D1110" s="104"/>
      <c r="E1110" s="121"/>
      <c r="F1110" s="121"/>
      <c r="G1110" s="110"/>
      <c r="H1110" s="110"/>
      <c r="I1110" s="166"/>
      <c r="J1110" s="166"/>
      <c r="K1110" s="102"/>
      <c r="L1110" s="102"/>
      <c r="M1110" s="102"/>
      <c r="N1110" s="102"/>
      <c r="O1110" s="72"/>
      <c r="P1110" s="78"/>
      <c r="Q1110" s="78"/>
    </row>
    <row r="1111" spans="2:17" s="96" customFormat="1">
      <c r="B1111" s="76"/>
      <c r="C1111" s="104"/>
      <c r="D1111" s="104"/>
      <c r="E1111" s="121"/>
      <c r="F1111" s="121"/>
      <c r="G1111" s="110"/>
      <c r="H1111" s="110"/>
      <c r="I1111" s="166"/>
      <c r="J1111" s="166"/>
      <c r="K1111" s="102"/>
      <c r="L1111" s="102"/>
      <c r="M1111" s="102"/>
      <c r="N1111" s="102"/>
      <c r="O1111" s="72"/>
      <c r="P1111" s="78"/>
      <c r="Q1111" s="78"/>
    </row>
    <row r="1112" spans="2:17" s="96" customFormat="1">
      <c r="B1112" s="76"/>
      <c r="C1112" s="104"/>
      <c r="D1112" s="104"/>
      <c r="E1112" s="121"/>
      <c r="F1112" s="121"/>
      <c r="G1112" s="110"/>
      <c r="H1112" s="110"/>
      <c r="I1112" s="166"/>
      <c r="J1112" s="166"/>
      <c r="K1112" s="102"/>
      <c r="L1112" s="102"/>
      <c r="M1112" s="102"/>
      <c r="N1112" s="102"/>
      <c r="O1112" s="72"/>
      <c r="P1112" s="78"/>
      <c r="Q1112" s="78"/>
    </row>
    <row r="1113" spans="2:17" s="96" customFormat="1">
      <c r="B1113" s="76"/>
      <c r="C1113" s="104"/>
      <c r="D1113" s="104"/>
      <c r="E1113" s="121"/>
      <c r="F1113" s="121"/>
      <c r="G1113" s="110"/>
      <c r="H1113" s="110"/>
      <c r="I1113" s="166"/>
      <c r="J1113" s="166"/>
      <c r="K1113" s="102"/>
      <c r="L1113" s="102"/>
      <c r="M1113" s="102"/>
      <c r="N1113" s="102"/>
      <c r="O1113" s="72"/>
      <c r="P1113" s="78"/>
      <c r="Q1113" s="78"/>
    </row>
    <row r="1114" spans="2:17" s="96" customFormat="1">
      <c r="B1114" s="76"/>
      <c r="C1114" s="104"/>
      <c r="D1114" s="104"/>
      <c r="E1114" s="121"/>
      <c r="F1114" s="121"/>
      <c r="G1114" s="110"/>
      <c r="H1114" s="110"/>
      <c r="I1114" s="166"/>
      <c r="J1114" s="166"/>
      <c r="K1114" s="102"/>
      <c r="L1114" s="102"/>
      <c r="M1114" s="102"/>
      <c r="N1114" s="102"/>
      <c r="O1114" s="72"/>
      <c r="P1114" s="78"/>
      <c r="Q1114" s="78"/>
    </row>
    <row r="1115" spans="2:17" s="96" customFormat="1">
      <c r="B1115" s="76"/>
      <c r="C1115" s="104"/>
      <c r="D1115" s="104"/>
      <c r="E1115" s="121"/>
      <c r="F1115" s="121"/>
      <c r="G1115" s="110"/>
      <c r="H1115" s="110"/>
      <c r="I1115" s="166"/>
      <c r="J1115" s="166"/>
      <c r="K1115" s="102"/>
      <c r="L1115" s="102"/>
      <c r="M1115" s="102"/>
      <c r="N1115" s="102"/>
      <c r="O1115" s="72"/>
      <c r="P1115" s="78"/>
      <c r="Q1115" s="78"/>
    </row>
    <row r="1116" spans="2:17" s="96" customFormat="1">
      <c r="B1116" s="76"/>
      <c r="C1116" s="104"/>
      <c r="D1116" s="104"/>
      <c r="E1116" s="121"/>
      <c r="F1116" s="121"/>
      <c r="G1116" s="110"/>
      <c r="H1116" s="110"/>
      <c r="I1116" s="166"/>
      <c r="J1116" s="166"/>
      <c r="K1116" s="102"/>
      <c r="L1116" s="102"/>
      <c r="M1116" s="102"/>
      <c r="N1116" s="102"/>
      <c r="O1116" s="72"/>
      <c r="P1116" s="78"/>
      <c r="Q1116" s="78"/>
    </row>
    <row r="1117" spans="2:17" s="96" customFormat="1">
      <c r="B1117" s="76"/>
      <c r="C1117" s="104"/>
      <c r="D1117" s="104"/>
      <c r="E1117" s="121"/>
      <c r="F1117" s="121"/>
      <c r="G1117" s="110"/>
      <c r="H1117" s="110"/>
      <c r="I1117" s="166"/>
      <c r="J1117" s="166"/>
      <c r="K1117" s="102"/>
      <c r="L1117" s="102"/>
      <c r="M1117" s="102"/>
      <c r="N1117" s="102"/>
      <c r="O1117" s="72"/>
      <c r="P1117" s="78"/>
      <c r="Q1117" s="78"/>
    </row>
    <row r="1118" spans="2:17" s="96" customFormat="1">
      <c r="B1118" s="76"/>
      <c r="C1118" s="104"/>
      <c r="D1118" s="104"/>
      <c r="E1118" s="121"/>
      <c r="F1118" s="121"/>
      <c r="G1118" s="110"/>
      <c r="H1118" s="110"/>
      <c r="I1118" s="166"/>
      <c r="J1118" s="166"/>
      <c r="K1118" s="102"/>
      <c r="L1118" s="102"/>
      <c r="M1118" s="102"/>
      <c r="N1118" s="102"/>
      <c r="O1118" s="72"/>
      <c r="P1118" s="78"/>
      <c r="Q1118" s="78"/>
    </row>
    <row r="1119" spans="2:17" s="96" customFormat="1">
      <c r="B1119" s="76"/>
      <c r="C1119" s="104"/>
      <c r="D1119" s="104"/>
      <c r="E1119" s="121"/>
      <c r="F1119" s="121"/>
      <c r="G1119" s="110"/>
      <c r="H1119" s="110"/>
      <c r="I1119" s="166"/>
      <c r="J1119" s="166"/>
      <c r="K1119" s="102"/>
      <c r="L1119" s="102"/>
      <c r="M1119" s="102"/>
      <c r="N1119" s="102"/>
      <c r="O1119" s="72"/>
      <c r="P1119" s="78"/>
      <c r="Q1119" s="78"/>
    </row>
    <row r="1120" spans="2:17" s="96" customFormat="1">
      <c r="B1120" s="76"/>
      <c r="C1120" s="104"/>
      <c r="D1120" s="104"/>
      <c r="E1120" s="121"/>
      <c r="F1120" s="121"/>
      <c r="G1120" s="110"/>
      <c r="H1120" s="110"/>
      <c r="I1120" s="166"/>
      <c r="J1120" s="166"/>
      <c r="K1120" s="102"/>
      <c r="L1120" s="102"/>
      <c r="M1120" s="102"/>
      <c r="N1120" s="102"/>
      <c r="O1120" s="72"/>
      <c r="P1120" s="78"/>
      <c r="Q1120" s="78"/>
    </row>
    <row r="1121" spans="2:17" s="96" customFormat="1">
      <c r="B1121" s="76"/>
      <c r="C1121" s="104"/>
      <c r="D1121" s="104"/>
      <c r="E1121" s="121"/>
      <c r="F1121" s="121"/>
      <c r="G1121" s="110"/>
      <c r="H1121" s="110"/>
      <c r="I1121" s="166"/>
      <c r="J1121" s="166"/>
      <c r="K1121" s="102"/>
      <c r="L1121" s="102"/>
      <c r="M1121" s="102"/>
      <c r="N1121" s="102"/>
      <c r="O1121" s="72"/>
      <c r="P1121" s="78"/>
      <c r="Q1121" s="78"/>
    </row>
    <row r="1122" spans="2:17" s="96" customFormat="1">
      <c r="B1122" s="76"/>
      <c r="C1122" s="104"/>
      <c r="D1122" s="104"/>
      <c r="E1122" s="121"/>
      <c r="F1122" s="121"/>
      <c r="G1122" s="110"/>
      <c r="H1122" s="110"/>
      <c r="I1122" s="166"/>
      <c r="J1122" s="166"/>
      <c r="K1122" s="102"/>
      <c r="L1122" s="102"/>
      <c r="M1122" s="102"/>
      <c r="N1122" s="102"/>
      <c r="O1122" s="72"/>
      <c r="P1122" s="78"/>
      <c r="Q1122" s="78"/>
    </row>
    <row r="1123" spans="2:17" s="96" customFormat="1">
      <c r="B1123" s="76"/>
      <c r="C1123" s="104"/>
      <c r="D1123" s="104"/>
      <c r="E1123" s="121"/>
      <c r="F1123" s="121"/>
      <c r="G1123" s="110"/>
      <c r="H1123" s="110"/>
      <c r="I1123" s="166"/>
      <c r="J1123" s="166"/>
      <c r="K1123" s="102"/>
      <c r="L1123" s="102"/>
      <c r="M1123" s="102"/>
      <c r="N1123" s="102"/>
      <c r="O1123" s="72"/>
      <c r="P1123" s="78"/>
      <c r="Q1123" s="78"/>
    </row>
    <row r="1124" spans="2:17" s="96" customFormat="1">
      <c r="B1124" s="76"/>
      <c r="C1124" s="104"/>
      <c r="D1124" s="104"/>
      <c r="E1124" s="121"/>
      <c r="F1124" s="121"/>
      <c r="G1124" s="110"/>
      <c r="H1124" s="110"/>
      <c r="I1124" s="166"/>
      <c r="J1124" s="166"/>
      <c r="K1124" s="102"/>
      <c r="L1124" s="102"/>
      <c r="M1124" s="102"/>
      <c r="N1124" s="102"/>
      <c r="O1124" s="72"/>
      <c r="P1124" s="78"/>
      <c r="Q1124" s="78"/>
    </row>
    <row r="1125" spans="2:17" s="96" customFormat="1">
      <c r="B1125" s="76"/>
      <c r="C1125" s="104"/>
      <c r="D1125" s="104"/>
      <c r="E1125" s="121"/>
      <c r="F1125" s="121"/>
      <c r="G1125" s="110"/>
      <c r="H1125" s="110"/>
      <c r="I1125" s="166"/>
      <c r="J1125" s="166"/>
      <c r="K1125" s="102"/>
      <c r="L1125" s="102"/>
      <c r="M1125" s="102"/>
      <c r="N1125" s="102"/>
      <c r="O1125" s="72"/>
      <c r="P1125" s="78"/>
      <c r="Q1125" s="78"/>
    </row>
    <row r="1126" spans="2:17" s="96" customFormat="1">
      <c r="B1126" s="76"/>
      <c r="C1126" s="104"/>
      <c r="D1126" s="104"/>
      <c r="E1126" s="121"/>
      <c r="F1126" s="121"/>
      <c r="G1126" s="110"/>
      <c r="H1126" s="110"/>
      <c r="I1126" s="166"/>
      <c r="J1126" s="166"/>
      <c r="K1126" s="102"/>
      <c r="L1126" s="102"/>
      <c r="M1126" s="102"/>
      <c r="N1126" s="102"/>
      <c r="O1126" s="72"/>
      <c r="P1126" s="78"/>
      <c r="Q1126" s="78"/>
    </row>
    <row r="1127" spans="2:17" s="96" customFormat="1">
      <c r="B1127" s="76"/>
      <c r="C1127" s="104"/>
      <c r="D1127" s="104"/>
      <c r="E1127" s="121"/>
      <c r="F1127" s="121"/>
      <c r="G1127" s="110"/>
      <c r="H1127" s="110"/>
      <c r="I1127" s="166"/>
      <c r="J1127" s="166"/>
      <c r="K1127" s="102"/>
      <c r="L1127" s="102"/>
      <c r="M1127" s="102"/>
      <c r="N1127" s="102"/>
      <c r="O1127" s="72"/>
      <c r="P1127" s="78"/>
      <c r="Q1127" s="78"/>
    </row>
    <row r="1128" spans="2:17" s="96" customFormat="1">
      <c r="B1128" s="76"/>
      <c r="C1128" s="104"/>
      <c r="D1128" s="104"/>
      <c r="E1128" s="121"/>
      <c r="F1128" s="121"/>
      <c r="G1128" s="110"/>
      <c r="H1128" s="110"/>
      <c r="I1128" s="166"/>
      <c r="J1128" s="166"/>
      <c r="K1128" s="102"/>
      <c r="L1128" s="102"/>
      <c r="M1128" s="102"/>
      <c r="N1128" s="102"/>
      <c r="O1128" s="72"/>
      <c r="P1128" s="78"/>
      <c r="Q1128" s="78"/>
    </row>
    <row r="1129" spans="2:17" s="96" customFormat="1">
      <c r="B1129" s="76"/>
      <c r="C1129" s="104"/>
      <c r="D1129" s="104"/>
      <c r="E1129" s="121"/>
      <c r="F1129" s="121"/>
      <c r="G1129" s="110"/>
      <c r="H1129" s="110"/>
      <c r="I1129" s="166"/>
      <c r="J1129" s="166"/>
      <c r="K1129" s="102"/>
      <c r="L1129" s="102"/>
      <c r="M1129" s="102"/>
      <c r="N1129" s="102"/>
      <c r="O1129" s="72"/>
      <c r="P1129" s="78"/>
      <c r="Q1129" s="78"/>
    </row>
    <row r="1130" spans="2:17" s="96" customFormat="1">
      <c r="B1130" s="76"/>
      <c r="C1130" s="104"/>
      <c r="D1130" s="104"/>
      <c r="E1130" s="121"/>
      <c r="F1130" s="121"/>
      <c r="G1130" s="110"/>
      <c r="H1130" s="110"/>
      <c r="I1130" s="166"/>
      <c r="J1130" s="166"/>
      <c r="K1130" s="102"/>
      <c r="L1130" s="102"/>
      <c r="M1130" s="102"/>
      <c r="N1130" s="102"/>
      <c r="O1130" s="72"/>
      <c r="P1130" s="78"/>
      <c r="Q1130" s="78"/>
    </row>
    <row r="1131" spans="2:17" s="96" customFormat="1">
      <c r="B1131" s="76"/>
      <c r="C1131" s="104"/>
      <c r="D1131" s="104"/>
      <c r="E1131" s="121"/>
      <c r="F1131" s="121"/>
      <c r="G1131" s="110"/>
      <c r="H1131" s="110"/>
      <c r="I1131" s="166"/>
      <c r="J1131" s="166"/>
      <c r="K1131" s="102"/>
      <c r="L1131" s="102"/>
      <c r="M1131" s="102"/>
      <c r="N1131" s="102"/>
      <c r="O1131" s="72"/>
      <c r="P1131" s="78"/>
      <c r="Q1131" s="78"/>
    </row>
    <row r="1132" spans="2:17" s="96" customFormat="1">
      <c r="B1132" s="76"/>
      <c r="C1132" s="104"/>
      <c r="D1132" s="104"/>
      <c r="E1132" s="121"/>
      <c r="F1132" s="121"/>
      <c r="G1132" s="110"/>
      <c r="H1132" s="110"/>
      <c r="I1132" s="166"/>
      <c r="J1132" s="166"/>
      <c r="K1132" s="102"/>
      <c r="L1132" s="102"/>
      <c r="M1132" s="102"/>
      <c r="N1132" s="102"/>
      <c r="O1132" s="72"/>
      <c r="P1132" s="78"/>
      <c r="Q1132" s="78"/>
    </row>
    <row r="1133" spans="2:17" s="96" customFormat="1">
      <c r="B1133" s="76"/>
      <c r="C1133" s="104"/>
      <c r="D1133" s="104"/>
      <c r="E1133" s="121"/>
      <c r="F1133" s="121"/>
      <c r="G1133" s="110"/>
      <c r="H1133" s="110"/>
      <c r="I1133" s="166"/>
      <c r="J1133" s="166"/>
      <c r="K1133" s="102"/>
      <c r="L1133" s="102"/>
      <c r="M1133" s="102"/>
      <c r="N1133" s="102"/>
      <c r="O1133" s="72"/>
      <c r="P1133" s="78"/>
      <c r="Q1133" s="78"/>
    </row>
    <row r="1134" spans="2:17" s="96" customFormat="1">
      <c r="B1134" s="76"/>
      <c r="C1134" s="104"/>
      <c r="D1134" s="104"/>
      <c r="E1134" s="121"/>
      <c r="F1134" s="121"/>
      <c r="G1134" s="110"/>
      <c r="H1134" s="110"/>
      <c r="I1134" s="166"/>
      <c r="J1134" s="166"/>
      <c r="K1134" s="102"/>
      <c r="L1134" s="102"/>
      <c r="M1134" s="102"/>
      <c r="N1134" s="102"/>
      <c r="O1134" s="72"/>
      <c r="P1134" s="78"/>
      <c r="Q1134" s="78"/>
    </row>
    <row r="1135" spans="2:17" s="96" customFormat="1">
      <c r="B1135" s="76"/>
      <c r="C1135" s="104"/>
      <c r="D1135" s="104"/>
      <c r="E1135" s="121"/>
      <c r="F1135" s="121"/>
      <c r="G1135" s="110"/>
      <c r="H1135" s="110"/>
      <c r="I1135" s="166"/>
      <c r="J1135" s="166"/>
      <c r="K1135" s="102"/>
      <c r="L1135" s="102"/>
      <c r="M1135" s="102"/>
      <c r="N1135" s="102"/>
      <c r="O1135" s="72"/>
      <c r="P1135" s="78"/>
      <c r="Q1135" s="78"/>
    </row>
    <row r="1136" spans="2:17" s="96" customFormat="1">
      <c r="B1136" s="76"/>
      <c r="C1136" s="104"/>
      <c r="D1136" s="104"/>
      <c r="E1136" s="121"/>
      <c r="F1136" s="121"/>
      <c r="G1136" s="110"/>
      <c r="H1136" s="110"/>
      <c r="I1136" s="166"/>
      <c r="J1136" s="166"/>
      <c r="K1136" s="102"/>
      <c r="L1136" s="102"/>
      <c r="M1136" s="102"/>
      <c r="N1136" s="102"/>
      <c r="O1136" s="72"/>
      <c r="P1136" s="78"/>
      <c r="Q1136" s="78"/>
    </row>
    <row r="1137" spans="2:17" s="96" customFormat="1">
      <c r="B1137" s="76"/>
      <c r="C1137" s="104"/>
      <c r="D1137" s="104"/>
      <c r="E1137" s="121"/>
      <c r="F1137" s="121"/>
      <c r="G1137" s="110"/>
      <c r="H1137" s="110"/>
      <c r="I1137" s="166"/>
      <c r="J1137" s="166"/>
      <c r="K1137" s="102"/>
      <c r="L1137" s="102"/>
      <c r="M1137" s="102"/>
      <c r="N1137" s="102"/>
      <c r="O1137" s="72"/>
      <c r="P1137" s="78"/>
      <c r="Q1137" s="78"/>
    </row>
    <row r="1138" spans="2:17" s="96" customFormat="1">
      <c r="B1138" s="76"/>
      <c r="C1138" s="104"/>
      <c r="D1138" s="104"/>
      <c r="E1138" s="121"/>
      <c r="F1138" s="121"/>
      <c r="G1138" s="110"/>
      <c r="H1138" s="110"/>
      <c r="I1138" s="166"/>
      <c r="J1138" s="166"/>
      <c r="K1138" s="102"/>
      <c r="L1138" s="102"/>
      <c r="M1138" s="102"/>
      <c r="N1138" s="102"/>
      <c r="O1138" s="72"/>
      <c r="P1138" s="78"/>
      <c r="Q1138" s="78"/>
    </row>
    <row r="1139" spans="2:17" s="96" customFormat="1">
      <c r="B1139" s="76"/>
      <c r="C1139" s="104"/>
      <c r="D1139" s="104"/>
      <c r="E1139" s="121"/>
      <c r="F1139" s="121"/>
      <c r="G1139" s="110"/>
      <c r="H1139" s="110"/>
      <c r="I1139" s="166"/>
      <c r="J1139" s="166"/>
      <c r="K1139" s="102"/>
      <c r="L1139" s="102"/>
      <c r="M1139" s="102"/>
      <c r="N1139" s="102"/>
      <c r="O1139" s="72"/>
      <c r="P1139" s="78"/>
      <c r="Q1139" s="78"/>
    </row>
    <row r="1140" spans="2:17" s="96" customFormat="1">
      <c r="B1140" s="76"/>
      <c r="C1140" s="104"/>
      <c r="D1140" s="104"/>
      <c r="E1140" s="121"/>
      <c r="F1140" s="121"/>
      <c r="G1140" s="110"/>
      <c r="H1140" s="110"/>
      <c r="I1140" s="166"/>
      <c r="J1140" s="166"/>
      <c r="K1140" s="102"/>
      <c r="L1140" s="102"/>
      <c r="M1140" s="102"/>
      <c r="N1140" s="102"/>
      <c r="O1140" s="72"/>
      <c r="P1140" s="78"/>
      <c r="Q1140" s="78"/>
    </row>
    <row r="1141" spans="2:17" s="96" customFormat="1">
      <c r="B1141" s="76"/>
      <c r="C1141" s="104"/>
      <c r="D1141" s="104"/>
      <c r="E1141" s="121"/>
      <c r="F1141" s="121"/>
      <c r="G1141" s="110"/>
      <c r="H1141" s="110"/>
      <c r="I1141" s="166"/>
      <c r="J1141" s="166"/>
      <c r="K1141" s="102"/>
      <c r="L1141" s="102"/>
      <c r="M1141" s="102"/>
      <c r="N1141" s="102"/>
      <c r="O1141" s="72"/>
      <c r="P1141" s="78"/>
      <c r="Q1141" s="78"/>
    </row>
    <row r="1142" spans="2:17" s="96" customFormat="1">
      <c r="B1142" s="76"/>
      <c r="C1142" s="104"/>
      <c r="D1142" s="104"/>
      <c r="E1142" s="121"/>
      <c r="F1142" s="121"/>
      <c r="G1142" s="110"/>
      <c r="H1142" s="110"/>
      <c r="I1142" s="166"/>
      <c r="J1142" s="166"/>
      <c r="K1142" s="102"/>
      <c r="L1142" s="102"/>
      <c r="M1142" s="102"/>
      <c r="N1142" s="102"/>
      <c r="O1142" s="72"/>
      <c r="P1142" s="78"/>
      <c r="Q1142" s="78"/>
    </row>
    <row r="1143" spans="2:17" s="96" customFormat="1">
      <c r="B1143" s="76"/>
      <c r="C1143" s="104"/>
      <c r="D1143" s="104"/>
      <c r="E1143" s="121"/>
      <c r="F1143" s="121"/>
      <c r="G1143" s="110"/>
      <c r="H1143" s="110"/>
      <c r="I1143" s="166"/>
      <c r="J1143" s="166"/>
      <c r="K1143" s="102"/>
      <c r="L1143" s="102"/>
      <c r="M1143" s="102"/>
      <c r="N1143" s="102"/>
      <c r="O1143" s="72"/>
      <c r="P1143" s="78"/>
      <c r="Q1143" s="78"/>
    </row>
    <row r="1144" spans="2:17" s="96" customFormat="1">
      <c r="B1144" s="76"/>
      <c r="C1144" s="104"/>
      <c r="D1144" s="104"/>
      <c r="E1144" s="121"/>
      <c r="F1144" s="121"/>
      <c r="G1144" s="110"/>
      <c r="H1144" s="110"/>
      <c r="I1144" s="166"/>
      <c r="J1144" s="166"/>
      <c r="K1144" s="102"/>
      <c r="L1144" s="102"/>
      <c r="M1144" s="102"/>
      <c r="N1144" s="102"/>
      <c r="O1144" s="72"/>
      <c r="P1144" s="78"/>
      <c r="Q1144" s="78"/>
    </row>
    <row r="1145" spans="2:17" s="96" customFormat="1">
      <c r="B1145" s="76"/>
      <c r="C1145" s="104"/>
      <c r="D1145" s="104"/>
      <c r="E1145" s="121"/>
      <c r="F1145" s="121"/>
      <c r="G1145" s="110"/>
      <c r="H1145" s="110"/>
      <c r="I1145" s="166"/>
      <c r="J1145" s="166"/>
      <c r="K1145" s="102"/>
      <c r="L1145" s="102"/>
      <c r="M1145" s="102"/>
      <c r="N1145" s="102"/>
      <c r="O1145" s="72"/>
      <c r="P1145" s="78"/>
      <c r="Q1145" s="78"/>
    </row>
    <row r="1146" spans="2:17" s="96" customFormat="1">
      <c r="B1146" s="76"/>
      <c r="C1146" s="104"/>
      <c r="D1146" s="104"/>
      <c r="E1146" s="121"/>
      <c r="F1146" s="121"/>
      <c r="G1146" s="110"/>
      <c r="H1146" s="110"/>
      <c r="I1146" s="166"/>
      <c r="J1146" s="166"/>
      <c r="K1146" s="102"/>
      <c r="L1146" s="102"/>
      <c r="M1146" s="102"/>
      <c r="N1146" s="102"/>
      <c r="O1146" s="72"/>
      <c r="P1146" s="78"/>
      <c r="Q1146" s="78"/>
    </row>
    <row r="1147" spans="2:17" s="96" customFormat="1">
      <c r="B1147" s="76"/>
      <c r="C1147" s="104"/>
      <c r="D1147" s="104"/>
      <c r="E1147" s="121"/>
      <c r="F1147" s="121"/>
      <c r="G1147" s="110"/>
      <c r="H1147" s="110"/>
      <c r="I1147" s="166"/>
      <c r="J1147" s="166"/>
      <c r="K1147" s="102"/>
      <c r="L1147" s="102"/>
      <c r="M1147" s="102"/>
      <c r="N1147" s="102"/>
      <c r="O1147" s="72"/>
      <c r="P1147" s="78"/>
      <c r="Q1147" s="78"/>
    </row>
    <row r="1148" spans="2:17" s="96" customFormat="1">
      <c r="B1148" s="76"/>
      <c r="C1148" s="104"/>
      <c r="D1148" s="104"/>
      <c r="E1148" s="121"/>
      <c r="F1148" s="121"/>
      <c r="G1148" s="110"/>
      <c r="H1148" s="110"/>
      <c r="I1148" s="166"/>
      <c r="J1148" s="166"/>
      <c r="K1148" s="102"/>
      <c r="L1148" s="102"/>
      <c r="M1148" s="102"/>
      <c r="N1148" s="102"/>
      <c r="O1148" s="72"/>
      <c r="P1148" s="78"/>
      <c r="Q1148" s="78"/>
    </row>
    <row r="1149" spans="2:17" s="96" customFormat="1">
      <c r="B1149" s="76"/>
      <c r="C1149" s="104"/>
      <c r="D1149" s="104"/>
      <c r="E1149" s="121"/>
      <c r="F1149" s="121"/>
      <c r="G1149" s="110"/>
      <c r="H1149" s="110"/>
      <c r="I1149" s="166"/>
      <c r="J1149" s="166"/>
      <c r="K1149" s="102"/>
      <c r="L1149" s="102"/>
      <c r="M1149" s="102"/>
      <c r="N1149" s="102"/>
      <c r="O1149" s="72"/>
      <c r="P1149" s="78"/>
      <c r="Q1149" s="78"/>
    </row>
    <row r="1150" spans="2:17" s="96" customFormat="1">
      <c r="B1150" s="76"/>
      <c r="C1150" s="104"/>
      <c r="D1150" s="104"/>
      <c r="E1150" s="121"/>
      <c r="F1150" s="121"/>
      <c r="G1150" s="110"/>
      <c r="H1150" s="110"/>
      <c r="I1150" s="166"/>
      <c r="J1150" s="166"/>
      <c r="K1150" s="102"/>
      <c r="L1150" s="102"/>
      <c r="M1150" s="102"/>
      <c r="N1150" s="102"/>
      <c r="O1150" s="72"/>
      <c r="P1150" s="78"/>
      <c r="Q1150" s="78"/>
    </row>
    <row r="1151" spans="2:17" s="96" customFormat="1">
      <c r="B1151" s="76"/>
      <c r="C1151" s="104"/>
      <c r="D1151" s="104"/>
      <c r="E1151" s="121"/>
      <c r="F1151" s="121"/>
      <c r="G1151" s="110"/>
      <c r="H1151" s="110"/>
      <c r="I1151" s="166"/>
      <c r="J1151" s="166"/>
      <c r="K1151" s="102"/>
      <c r="L1151" s="102"/>
      <c r="M1151" s="102"/>
      <c r="N1151" s="102"/>
      <c r="O1151" s="72"/>
      <c r="P1151" s="78"/>
      <c r="Q1151" s="78"/>
    </row>
    <row r="1152" spans="2:17" s="96" customFormat="1">
      <c r="B1152" s="76"/>
      <c r="C1152" s="104"/>
      <c r="D1152" s="104"/>
      <c r="E1152" s="121"/>
      <c r="F1152" s="121"/>
      <c r="G1152" s="110"/>
      <c r="H1152" s="110"/>
      <c r="I1152" s="166"/>
      <c r="J1152" s="166"/>
      <c r="K1152" s="102"/>
      <c r="L1152" s="102"/>
      <c r="M1152" s="102"/>
      <c r="N1152" s="102"/>
      <c r="O1152" s="72"/>
      <c r="P1152" s="78"/>
      <c r="Q1152" s="78"/>
    </row>
    <row r="1153" spans="2:17" s="96" customFormat="1">
      <c r="B1153" s="76"/>
      <c r="C1153" s="104"/>
      <c r="D1153" s="104"/>
      <c r="E1153" s="121"/>
      <c r="F1153" s="121"/>
      <c r="G1153" s="110"/>
      <c r="H1153" s="110"/>
      <c r="I1153" s="166"/>
      <c r="J1153" s="166"/>
      <c r="K1153" s="102"/>
      <c r="L1153" s="102"/>
      <c r="M1153" s="102"/>
      <c r="N1153" s="102"/>
      <c r="O1153" s="72"/>
      <c r="P1153" s="78"/>
      <c r="Q1153" s="78"/>
    </row>
    <row r="1154" spans="2:17" s="96" customFormat="1">
      <c r="B1154" s="76"/>
      <c r="C1154" s="104"/>
      <c r="D1154" s="104"/>
      <c r="E1154" s="121"/>
      <c r="F1154" s="121"/>
      <c r="G1154" s="110"/>
      <c r="H1154" s="110"/>
      <c r="I1154" s="166"/>
      <c r="J1154" s="166"/>
      <c r="K1154" s="102"/>
      <c r="L1154" s="102"/>
      <c r="M1154" s="102"/>
      <c r="N1154" s="102"/>
      <c r="O1154" s="72"/>
      <c r="P1154" s="78"/>
      <c r="Q1154" s="78"/>
    </row>
    <row r="1155" spans="2:17" s="96" customFormat="1">
      <c r="B1155" s="76"/>
      <c r="C1155" s="104"/>
      <c r="D1155" s="104"/>
      <c r="E1155" s="121"/>
      <c r="F1155" s="121"/>
      <c r="G1155" s="110"/>
      <c r="H1155" s="110"/>
      <c r="I1155" s="166"/>
      <c r="J1155" s="166"/>
      <c r="K1155" s="102"/>
      <c r="L1155" s="102"/>
      <c r="M1155" s="102"/>
      <c r="N1155" s="102"/>
      <c r="O1155" s="72"/>
      <c r="P1155" s="78"/>
      <c r="Q1155" s="78"/>
    </row>
    <row r="1156" spans="2:17" s="96" customFormat="1">
      <c r="B1156" s="76"/>
      <c r="C1156" s="104"/>
      <c r="D1156" s="104"/>
      <c r="E1156" s="121"/>
      <c r="F1156" s="121"/>
      <c r="G1156" s="110"/>
      <c r="H1156" s="110"/>
      <c r="I1156" s="166"/>
      <c r="J1156" s="166"/>
      <c r="K1156" s="102"/>
      <c r="L1156" s="102"/>
      <c r="M1156" s="102"/>
      <c r="N1156" s="102"/>
      <c r="O1156" s="72"/>
      <c r="P1156" s="78"/>
      <c r="Q1156" s="78"/>
    </row>
    <row r="1157" spans="2:17" s="96" customFormat="1">
      <c r="B1157" s="76"/>
      <c r="C1157" s="104"/>
      <c r="D1157" s="104"/>
      <c r="E1157" s="121"/>
      <c r="F1157" s="121"/>
      <c r="G1157" s="110"/>
      <c r="H1157" s="110"/>
      <c r="I1157" s="166"/>
      <c r="J1157" s="166"/>
      <c r="K1157" s="102"/>
      <c r="L1157" s="102"/>
      <c r="M1157" s="102"/>
      <c r="N1157" s="102"/>
      <c r="O1157" s="72"/>
      <c r="P1157" s="78"/>
      <c r="Q1157" s="78"/>
    </row>
    <row r="1158" spans="2:17" s="96" customFormat="1">
      <c r="B1158" s="76"/>
      <c r="C1158" s="104"/>
      <c r="D1158" s="104"/>
      <c r="E1158" s="121"/>
      <c r="F1158" s="121"/>
      <c r="G1158" s="110"/>
      <c r="H1158" s="110"/>
      <c r="I1158" s="166"/>
      <c r="J1158" s="166"/>
      <c r="K1158" s="102"/>
      <c r="L1158" s="102"/>
      <c r="M1158" s="102"/>
      <c r="N1158" s="102"/>
      <c r="O1158" s="72"/>
      <c r="P1158" s="78"/>
      <c r="Q1158" s="78"/>
    </row>
    <row r="1159" spans="2:17" s="96" customFormat="1">
      <c r="B1159" s="76"/>
      <c r="C1159" s="104"/>
      <c r="D1159" s="104"/>
      <c r="E1159" s="121"/>
      <c r="F1159" s="121"/>
      <c r="G1159" s="110"/>
      <c r="H1159" s="110"/>
      <c r="I1159" s="166"/>
      <c r="J1159" s="166"/>
      <c r="K1159" s="102"/>
      <c r="L1159" s="102"/>
      <c r="M1159" s="102"/>
      <c r="N1159" s="102"/>
      <c r="O1159" s="72"/>
      <c r="P1159" s="78"/>
      <c r="Q1159" s="78"/>
    </row>
    <row r="1160" spans="2:17" s="96" customFormat="1">
      <c r="B1160" s="76"/>
      <c r="C1160" s="104"/>
      <c r="D1160" s="104"/>
      <c r="E1160" s="121"/>
      <c r="F1160" s="121"/>
      <c r="G1160" s="110"/>
      <c r="H1160" s="110"/>
      <c r="I1160" s="166"/>
      <c r="J1160" s="166"/>
      <c r="K1160" s="102"/>
      <c r="L1160" s="102"/>
      <c r="M1160" s="102"/>
      <c r="N1160" s="102"/>
      <c r="O1160" s="72"/>
      <c r="P1160" s="78"/>
      <c r="Q1160" s="78"/>
    </row>
    <row r="1161" spans="2:17" s="96" customFormat="1">
      <c r="B1161" s="76"/>
      <c r="C1161" s="104"/>
      <c r="D1161" s="104"/>
      <c r="E1161" s="121"/>
      <c r="F1161" s="121"/>
      <c r="G1161" s="110"/>
      <c r="H1161" s="110"/>
      <c r="I1161" s="166"/>
      <c r="J1161" s="166"/>
      <c r="K1161" s="102"/>
      <c r="L1161" s="102"/>
      <c r="M1161" s="102"/>
      <c r="N1161" s="102"/>
      <c r="O1161" s="72"/>
      <c r="P1161" s="78"/>
      <c r="Q1161" s="78"/>
    </row>
    <row r="1162" spans="2:17" s="96" customFormat="1">
      <c r="B1162" s="76"/>
      <c r="C1162" s="104"/>
      <c r="D1162" s="104"/>
      <c r="E1162" s="121"/>
      <c r="F1162" s="121"/>
      <c r="G1162" s="110"/>
      <c r="H1162" s="110"/>
      <c r="I1162" s="166"/>
      <c r="J1162" s="166"/>
      <c r="K1162" s="102"/>
      <c r="L1162" s="102"/>
      <c r="M1162" s="102"/>
      <c r="N1162" s="102"/>
      <c r="O1162" s="72"/>
      <c r="P1162" s="78"/>
      <c r="Q1162" s="78"/>
    </row>
    <row r="1163" spans="2:17" s="96" customFormat="1">
      <c r="B1163" s="76"/>
      <c r="C1163" s="104"/>
      <c r="D1163" s="104"/>
      <c r="E1163" s="121"/>
      <c r="F1163" s="121"/>
      <c r="G1163" s="110"/>
      <c r="H1163" s="110"/>
      <c r="I1163" s="166"/>
      <c r="J1163" s="166"/>
      <c r="K1163" s="102"/>
      <c r="L1163" s="102"/>
      <c r="M1163" s="102"/>
      <c r="N1163" s="102"/>
      <c r="O1163" s="72"/>
      <c r="P1163" s="78"/>
      <c r="Q1163" s="78"/>
    </row>
    <row r="1164" spans="2:17" s="96" customFormat="1">
      <c r="B1164" s="76"/>
      <c r="C1164" s="104"/>
      <c r="D1164" s="104"/>
      <c r="E1164" s="121"/>
      <c r="F1164" s="121"/>
      <c r="G1164" s="110"/>
      <c r="H1164" s="110"/>
      <c r="I1164" s="166"/>
      <c r="J1164" s="166"/>
      <c r="K1164" s="102"/>
      <c r="L1164" s="102"/>
      <c r="M1164" s="102"/>
      <c r="N1164" s="102"/>
      <c r="O1164" s="72"/>
      <c r="P1164" s="78"/>
      <c r="Q1164" s="78"/>
    </row>
    <row r="1165" spans="2:17" s="96" customFormat="1">
      <c r="B1165" s="76"/>
      <c r="C1165" s="104"/>
      <c r="D1165" s="104"/>
      <c r="E1165" s="121"/>
      <c r="F1165" s="121"/>
      <c r="G1165" s="110"/>
      <c r="H1165" s="110"/>
      <c r="I1165" s="166"/>
      <c r="J1165" s="166"/>
      <c r="K1165" s="102"/>
      <c r="L1165" s="102"/>
      <c r="M1165" s="102"/>
      <c r="N1165" s="102"/>
      <c r="O1165" s="72"/>
      <c r="P1165" s="78"/>
      <c r="Q1165" s="78"/>
    </row>
    <row r="1166" spans="2:17" s="96" customFormat="1">
      <c r="B1166" s="76"/>
      <c r="C1166" s="104"/>
      <c r="D1166" s="104"/>
      <c r="E1166" s="121"/>
      <c r="F1166" s="121"/>
      <c r="G1166" s="110"/>
      <c r="H1166" s="110"/>
      <c r="I1166" s="166"/>
      <c r="J1166" s="166"/>
      <c r="K1166" s="102"/>
      <c r="L1166" s="102"/>
      <c r="M1166" s="102"/>
      <c r="N1166" s="102"/>
      <c r="O1166" s="72"/>
      <c r="P1166" s="78"/>
      <c r="Q1166" s="78"/>
    </row>
    <row r="1167" spans="2:17" s="96" customFormat="1">
      <c r="B1167" s="76"/>
      <c r="C1167" s="104"/>
      <c r="D1167" s="104"/>
      <c r="E1167" s="121"/>
      <c r="F1167" s="121"/>
      <c r="G1167" s="110"/>
      <c r="H1167" s="110"/>
      <c r="I1167" s="166"/>
      <c r="J1167" s="166"/>
      <c r="K1167" s="102"/>
      <c r="L1167" s="102"/>
      <c r="M1167" s="102"/>
      <c r="N1167" s="102"/>
      <c r="O1167" s="72"/>
      <c r="P1167" s="78"/>
      <c r="Q1167" s="78"/>
    </row>
    <row r="1168" spans="2:17" s="96" customFormat="1">
      <c r="B1168" s="76"/>
      <c r="C1168" s="104"/>
      <c r="D1168" s="104"/>
      <c r="E1168" s="121"/>
      <c r="F1168" s="121"/>
      <c r="G1168" s="110"/>
      <c r="H1168" s="110"/>
      <c r="I1168" s="166"/>
      <c r="J1168" s="166"/>
      <c r="K1168" s="102"/>
      <c r="L1168" s="102"/>
      <c r="M1168" s="102"/>
      <c r="N1168" s="102"/>
      <c r="O1168" s="72"/>
      <c r="P1168" s="78"/>
      <c r="Q1168" s="78"/>
    </row>
    <row r="1169" spans="2:17" s="96" customFormat="1">
      <c r="B1169" s="76"/>
      <c r="C1169" s="104"/>
      <c r="D1169" s="104"/>
      <c r="E1169" s="121"/>
      <c r="F1169" s="121"/>
      <c r="G1169" s="110"/>
      <c r="H1169" s="110"/>
      <c r="I1169" s="166"/>
      <c r="J1169" s="166"/>
      <c r="K1169" s="102"/>
      <c r="L1169" s="102"/>
      <c r="M1169" s="102"/>
      <c r="N1169" s="102"/>
      <c r="O1169" s="72"/>
      <c r="P1169" s="78"/>
      <c r="Q1169" s="78"/>
    </row>
    <row r="1170" spans="2:17" s="96" customFormat="1">
      <c r="B1170" s="76"/>
      <c r="C1170" s="104"/>
      <c r="D1170" s="104"/>
      <c r="E1170" s="121"/>
      <c r="F1170" s="121"/>
      <c r="G1170" s="110"/>
      <c r="H1170" s="110"/>
      <c r="I1170" s="166"/>
      <c r="J1170" s="166"/>
      <c r="K1170" s="102"/>
      <c r="L1170" s="102"/>
      <c r="M1170" s="102"/>
      <c r="N1170" s="102"/>
      <c r="O1170" s="72"/>
      <c r="P1170" s="78"/>
      <c r="Q1170" s="78"/>
    </row>
    <row r="1171" spans="2:17" s="96" customFormat="1">
      <c r="B1171" s="76"/>
      <c r="C1171" s="104"/>
      <c r="D1171" s="104"/>
      <c r="E1171" s="121"/>
      <c r="F1171" s="121"/>
      <c r="G1171" s="110"/>
      <c r="H1171" s="110"/>
      <c r="I1171" s="166"/>
      <c r="J1171" s="166"/>
      <c r="K1171" s="102"/>
      <c r="L1171" s="102"/>
      <c r="M1171" s="102"/>
      <c r="N1171" s="102"/>
      <c r="O1171" s="72"/>
      <c r="P1171" s="78"/>
      <c r="Q1171" s="78"/>
    </row>
    <row r="1172" spans="2:17" s="96" customFormat="1">
      <c r="B1172" s="76"/>
      <c r="C1172" s="104"/>
      <c r="D1172" s="104"/>
      <c r="E1172" s="121"/>
      <c r="F1172" s="121"/>
      <c r="G1172" s="110"/>
      <c r="H1172" s="110"/>
      <c r="I1172" s="166"/>
      <c r="J1172" s="166"/>
      <c r="K1172" s="102"/>
      <c r="L1172" s="102"/>
      <c r="M1172" s="102"/>
      <c r="N1172" s="102"/>
      <c r="O1172" s="72"/>
      <c r="P1172" s="78"/>
      <c r="Q1172" s="78"/>
    </row>
    <row r="1173" spans="2:17" s="96" customFormat="1">
      <c r="B1173" s="76"/>
      <c r="C1173" s="104"/>
      <c r="D1173" s="104"/>
      <c r="E1173" s="121"/>
      <c r="F1173" s="121"/>
      <c r="G1173" s="110"/>
      <c r="H1173" s="110"/>
      <c r="I1173" s="166"/>
      <c r="J1173" s="166"/>
      <c r="K1173" s="102"/>
      <c r="L1173" s="102"/>
      <c r="M1173" s="102"/>
      <c r="N1173" s="102"/>
      <c r="O1173" s="72"/>
      <c r="P1173" s="78"/>
      <c r="Q1173" s="78"/>
    </row>
    <row r="1174" spans="2:17" s="96" customFormat="1">
      <c r="B1174" s="76"/>
      <c r="C1174" s="104"/>
      <c r="D1174" s="104"/>
      <c r="E1174" s="121"/>
      <c r="F1174" s="121"/>
      <c r="G1174" s="110"/>
      <c r="H1174" s="110"/>
      <c r="I1174" s="166"/>
      <c r="J1174" s="166"/>
      <c r="K1174" s="102"/>
      <c r="L1174" s="102"/>
      <c r="M1174" s="102"/>
      <c r="N1174" s="102"/>
      <c r="O1174" s="72"/>
      <c r="P1174" s="78"/>
      <c r="Q1174" s="78"/>
    </row>
    <row r="1175" spans="2:17" s="96" customFormat="1">
      <c r="B1175" s="76"/>
      <c r="C1175" s="104"/>
      <c r="D1175" s="104"/>
      <c r="E1175" s="121"/>
      <c r="F1175" s="121"/>
      <c r="G1175" s="110"/>
      <c r="H1175" s="110"/>
      <c r="I1175" s="166"/>
      <c r="J1175" s="166"/>
      <c r="K1175" s="102"/>
      <c r="L1175" s="102"/>
      <c r="M1175" s="102"/>
      <c r="N1175" s="102"/>
      <c r="O1175" s="72"/>
      <c r="P1175" s="78"/>
      <c r="Q1175" s="78"/>
    </row>
    <row r="1176" spans="2:17" s="96" customFormat="1">
      <c r="B1176" s="76"/>
      <c r="C1176" s="104"/>
      <c r="D1176" s="104"/>
      <c r="E1176" s="121"/>
      <c r="F1176" s="121"/>
      <c r="G1176" s="110"/>
      <c r="H1176" s="110"/>
      <c r="I1176" s="166"/>
      <c r="J1176" s="166"/>
      <c r="K1176" s="102"/>
      <c r="L1176" s="102"/>
      <c r="M1176" s="102"/>
      <c r="N1176" s="102"/>
      <c r="O1176" s="72"/>
      <c r="P1176" s="78"/>
      <c r="Q1176" s="78"/>
    </row>
    <row r="1177" spans="2:17" s="96" customFormat="1">
      <c r="B1177" s="76"/>
      <c r="C1177" s="104"/>
      <c r="D1177" s="104"/>
      <c r="E1177" s="121"/>
      <c r="F1177" s="121"/>
      <c r="G1177" s="110"/>
      <c r="H1177" s="110"/>
      <c r="I1177" s="166"/>
      <c r="J1177" s="166"/>
      <c r="K1177" s="102"/>
      <c r="L1177" s="102"/>
      <c r="M1177" s="102"/>
      <c r="N1177" s="102"/>
      <c r="O1177" s="72"/>
      <c r="P1177" s="78"/>
      <c r="Q1177" s="78"/>
    </row>
    <row r="1178" spans="2:17" s="96" customFormat="1">
      <c r="B1178" s="76"/>
      <c r="C1178" s="104"/>
      <c r="D1178" s="104"/>
      <c r="E1178" s="121"/>
      <c r="F1178" s="121"/>
      <c r="G1178" s="110"/>
      <c r="H1178" s="110"/>
      <c r="I1178" s="166"/>
      <c r="J1178" s="166"/>
      <c r="K1178" s="102"/>
      <c r="L1178" s="102"/>
      <c r="M1178" s="102"/>
      <c r="N1178" s="102"/>
      <c r="O1178" s="72"/>
      <c r="P1178" s="78"/>
      <c r="Q1178" s="78"/>
    </row>
    <row r="1179" spans="2:17" s="96" customFormat="1">
      <c r="B1179" s="76"/>
      <c r="C1179" s="104"/>
      <c r="D1179" s="104"/>
      <c r="E1179" s="121"/>
      <c r="F1179" s="121"/>
      <c r="G1179" s="110"/>
      <c r="H1179" s="110"/>
      <c r="I1179" s="166"/>
      <c r="J1179" s="166"/>
      <c r="K1179" s="102"/>
      <c r="L1179" s="102"/>
      <c r="M1179" s="102"/>
      <c r="N1179" s="102"/>
      <c r="O1179" s="72"/>
      <c r="P1179" s="78"/>
      <c r="Q1179" s="78"/>
    </row>
    <row r="1180" spans="2:17" s="96" customFormat="1">
      <c r="B1180" s="76"/>
      <c r="C1180" s="104"/>
      <c r="D1180" s="104"/>
      <c r="E1180" s="121"/>
      <c r="F1180" s="121"/>
      <c r="G1180" s="110"/>
      <c r="H1180" s="110"/>
      <c r="I1180" s="166"/>
      <c r="J1180" s="166"/>
      <c r="K1180" s="102"/>
      <c r="L1180" s="102"/>
      <c r="M1180" s="102"/>
      <c r="N1180" s="102"/>
      <c r="O1180" s="72"/>
      <c r="P1180" s="78"/>
      <c r="Q1180" s="78"/>
    </row>
    <row r="1181" spans="2:17" s="96" customFormat="1">
      <c r="B1181" s="76"/>
      <c r="C1181" s="104"/>
      <c r="D1181" s="104"/>
      <c r="E1181" s="121"/>
      <c r="F1181" s="121"/>
      <c r="G1181" s="110"/>
      <c r="H1181" s="110"/>
      <c r="I1181" s="166"/>
      <c r="J1181" s="166"/>
      <c r="K1181" s="102"/>
      <c r="L1181" s="102"/>
      <c r="M1181" s="102"/>
      <c r="N1181" s="102"/>
      <c r="O1181" s="72"/>
      <c r="P1181" s="78"/>
      <c r="Q1181" s="78"/>
    </row>
    <row r="1182" spans="2:17" s="96" customFormat="1">
      <c r="B1182" s="76"/>
      <c r="C1182" s="104"/>
      <c r="D1182" s="104"/>
      <c r="E1182" s="121"/>
      <c r="F1182" s="121"/>
      <c r="G1182" s="110"/>
      <c r="H1182" s="110"/>
      <c r="I1182" s="166"/>
      <c r="J1182" s="166"/>
      <c r="K1182" s="102"/>
      <c r="L1182" s="102"/>
      <c r="M1182" s="102"/>
      <c r="N1182" s="102"/>
      <c r="O1182" s="72"/>
      <c r="P1182" s="78"/>
      <c r="Q1182" s="78"/>
    </row>
    <row r="1183" spans="2:17" s="96" customFormat="1">
      <c r="B1183" s="76"/>
      <c r="C1183" s="104"/>
      <c r="D1183" s="104"/>
      <c r="E1183" s="121"/>
      <c r="F1183" s="121"/>
      <c r="G1183" s="110"/>
      <c r="H1183" s="110"/>
      <c r="I1183" s="166"/>
      <c r="J1183" s="166"/>
      <c r="K1183" s="102"/>
      <c r="L1183" s="102"/>
      <c r="M1183" s="102"/>
      <c r="N1183" s="102"/>
      <c r="O1183" s="72"/>
      <c r="P1183" s="78"/>
      <c r="Q1183" s="78"/>
    </row>
    <row r="1184" spans="2:17" s="96" customFormat="1">
      <c r="B1184" s="76"/>
      <c r="C1184" s="104"/>
      <c r="D1184" s="104"/>
      <c r="E1184" s="121"/>
      <c r="F1184" s="121"/>
      <c r="G1184" s="110"/>
      <c r="H1184" s="110"/>
      <c r="I1184" s="166"/>
      <c r="J1184" s="166"/>
      <c r="K1184" s="102"/>
      <c r="L1184" s="102"/>
      <c r="M1184" s="102"/>
      <c r="N1184" s="102"/>
      <c r="O1184" s="72"/>
      <c r="P1184" s="78"/>
      <c r="Q1184" s="78"/>
    </row>
    <row r="1185" spans="2:17" s="96" customFormat="1">
      <c r="B1185" s="76"/>
      <c r="C1185" s="104"/>
      <c r="D1185" s="104"/>
      <c r="E1185" s="121"/>
      <c r="F1185" s="121"/>
      <c r="G1185" s="110"/>
      <c r="H1185" s="110"/>
      <c r="I1185" s="166"/>
      <c r="J1185" s="166"/>
      <c r="K1185" s="102"/>
      <c r="L1185" s="102"/>
      <c r="M1185" s="102"/>
      <c r="N1185" s="102"/>
      <c r="O1185" s="72"/>
      <c r="P1185" s="78"/>
      <c r="Q1185" s="78"/>
    </row>
    <row r="1186" spans="2:17" s="96" customFormat="1">
      <c r="B1186" s="76"/>
      <c r="C1186" s="104"/>
      <c r="D1186" s="104"/>
      <c r="E1186" s="121"/>
      <c r="F1186" s="121"/>
      <c r="G1186" s="110"/>
      <c r="H1186" s="110"/>
      <c r="I1186" s="166"/>
      <c r="J1186" s="166"/>
      <c r="K1186" s="102"/>
      <c r="L1186" s="102"/>
      <c r="M1186" s="102"/>
      <c r="N1186" s="102"/>
      <c r="O1186" s="72"/>
      <c r="P1186" s="78"/>
      <c r="Q1186" s="78"/>
    </row>
    <row r="1187" spans="2:17" s="96" customFormat="1">
      <c r="B1187" s="76"/>
      <c r="C1187" s="104"/>
      <c r="D1187" s="104"/>
      <c r="E1187" s="121"/>
      <c r="F1187" s="121"/>
      <c r="G1187" s="110"/>
      <c r="H1187" s="110"/>
      <c r="I1187" s="166"/>
      <c r="J1187" s="166"/>
      <c r="K1187" s="102"/>
      <c r="L1187" s="102"/>
      <c r="M1187" s="102"/>
      <c r="N1187" s="102"/>
      <c r="O1187" s="72"/>
      <c r="P1187" s="78"/>
      <c r="Q1187" s="78"/>
    </row>
    <row r="1188" spans="2:17" s="96" customFormat="1">
      <c r="B1188" s="76"/>
      <c r="C1188" s="104"/>
      <c r="D1188" s="104"/>
      <c r="E1188" s="121"/>
      <c r="F1188" s="121"/>
      <c r="G1188" s="110"/>
      <c r="H1188" s="110"/>
      <c r="I1188" s="166"/>
      <c r="J1188" s="166"/>
      <c r="K1188" s="102"/>
      <c r="L1188" s="102"/>
      <c r="M1188" s="102"/>
      <c r="N1188" s="102"/>
      <c r="O1188" s="72"/>
      <c r="P1188" s="78"/>
      <c r="Q1188" s="78"/>
    </row>
    <row r="1189" spans="2:17" s="96" customFormat="1">
      <c r="B1189" s="76"/>
      <c r="C1189" s="104"/>
      <c r="D1189" s="104"/>
      <c r="E1189" s="121"/>
      <c r="F1189" s="121"/>
      <c r="G1189" s="110"/>
      <c r="H1189" s="110"/>
      <c r="I1189" s="166"/>
      <c r="J1189" s="166"/>
      <c r="K1189" s="102"/>
      <c r="L1189" s="102"/>
      <c r="M1189" s="102"/>
      <c r="N1189" s="102"/>
      <c r="O1189" s="72"/>
      <c r="P1189" s="78"/>
      <c r="Q1189" s="78"/>
    </row>
    <row r="1190" spans="2:17" s="96" customFormat="1">
      <c r="B1190" s="76"/>
      <c r="C1190" s="104"/>
      <c r="D1190" s="104"/>
      <c r="E1190" s="121"/>
      <c r="F1190" s="121"/>
      <c r="G1190" s="110"/>
      <c r="H1190" s="110"/>
      <c r="I1190" s="166"/>
      <c r="J1190" s="166"/>
      <c r="K1190" s="102"/>
      <c r="L1190" s="102"/>
      <c r="M1190" s="102"/>
      <c r="N1190" s="102"/>
      <c r="O1190" s="72"/>
      <c r="P1190" s="78"/>
      <c r="Q1190" s="78"/>
    </row>
    <row r="1191" spans="2:17" s="96" customFormat="1">
      <c r="B1191" s="76"/>
      <c r="C1191" s="104"/>
      <c r="D1191" s="104"/>
      <c r="E1191" s="121"/>
      <c r="F1191" s="121"/>
      <c r="G1191" s="110"/>
      <c r="H1191" s="110"/>
      <c r="I1191" s="166"/>
      <c r="J1191" s="166"/>
      <c r="K1191" s="102"/>
      <c r="L1191" s="102"/>
      <c r="M1191" s="102"/>
      <c r="N1191" s="102"/>
      <c r="O1191" s="72"/>
      <c r="P1191" s="78"/>
      <c r="Q1191" s="78"/>
    </row>
    <row r="1192" spans="2:17" s="96" customFormat="1">
      <c r="B1192" s="76"/>
      <c r="C1192" s="104"/>
      <c r="D1192" s="104"/>
      <c r="E1192" s="121"/>
      <c r="F1192" s="121"/>
      <c r="G1192" s="110"/>
      <c r="H1192" s="110"/>
      <c r="I1192" s="166"/>
      <c r="J1192" s="166"/>
      <c r="K1192" s="102"/>
      <c r="L1192" s="102"/>
      <c r="M1192" s="102"/>
      <c r="N1192" s="102"/>
      <c r="O1192" s="72"/>
      <c r="P1192" s="78"/>
      <c r="Q1192" s="78"/>
    </row>
    <row r="1193" spans="2:17" s="96" customFormat="1">
      <c r="B1193" s="76"/>
      <c r="C1193" s="104"/>
      <c r="D1193" s="104"/>
      <c r="E1193" s="121"/>
      <c r="F1193" s="121"/>
      <c r="G1193" s="110"/>
      <c r="H1193" s="110"/>
      <c r="I1193" s="166"/>
      <c r="J1193" s="166"/>
      <c r="K1193" s="102"/>
      <c r="L1193" s="102"/>
      <c r="M1193" s="102"/>
      <c r="N1193" s="102"/>
      <c r="O1193" s="72"/>
      <c r="P1193" s="78"/>
      <c r="Q1193" s="78"/>
    </row>
    <row r="1194" spans="2:17" s="96" customFormat="1">
      <c r="B1194" s="76"/>
      <c r="C1194" s="104"/>
      <c r="D1194" s="104"/>
      <c r="E1194" s="121"/>
      <c r="F1194" s="121"/>
      <c r="G1194" s="110"/>
      <c r="H1194" s="110"/>
      <c r="I1194" s="166"/>
      <c r="J1194" s="166"/>
      <c r="K1194" s="102"/>
      <c r="L1194" s="102"/>
      <c r="M1194" s="102"/>
      <c r="N1194" s="102"/>
      <c r="O1194" s="72"/>
      <c r="P1194" s="78"/>
      <c r="Q1194" s="78"/>
    </row>
    <row r="1195" spans="2:17" s="96" customFormat="1">
      <c r="B1195" s="76"/>
      <c r="C1195" s="104"/>
      <c r="D1195" s="104"/>
      <c r="E1195" s="121"/>
      <c r="F1195" s="121"/>
      <c r="G1195" s="110"/>
      <c r="H1195" s="110"/>
      <c r="I1195" s="166"/>
      <c r="J1195" s="166"/>
      <c r="K1195" s="102"/>
      <c r="L1195" s="102"/>
      <c r="M1195" s="102"/>
      <c r="N1195" s="102"/>
      <c r="O1195" s="72"/>
      <c r="P1195" s="78"/>
      <c r="Q1195" s="78"/>
    </row>
    <row r="1196" spans="2:17" s="96" customFormat="1">
      <c r="B1196" s="76"/>
      <c r="C1196" s="104"/>
      <c r="D1196" s="104"/>
      <c r="E1196" s="121"/>
      <c r="F1196" s="121"/>
      <c r="G1196" s="110"/>
      <c r="H1196" s="110"/>
      <c r="I1196" s="166"/>
      <c r="J1196" s="166"/>
      <c r="K1196" s="102"/>
      <c r="L1196" s="102"/>
      <c r="M1196" s="102"/>
      <c r="N1196" s="102"/>
      <c r="O1196" s="72"/>
      <c r="P1196" s="78"/>
      <c r="Q1196" s="78"/>
    </row>
    <row r="1197" spans="2:17" s="96" customFormat="1">
      <c r="B1197" s="76"/>
      <c r="C1197" s="104"/>
      <c r="D1197" s="104"/>
      <c r="E1197" s="121"/>
      <c r="F1197" s="121"/>
      <c r="G1197" s="110"/>
      <c r="H1197" s="110"/>
      <c r="I1197" s="166"/>
      <c r="J1197" s="166"/>
      <c r="K1197" s="102"/>
      <c r="L1197" s="102"/>
      <c r="M1197" s="102"/>
      <c r="N1197" s="102"/>
      <c r="O1197" s="72"/>
      <c r="P1197" s="78"/>
      <c r="Q1197" s="78"/>
    </row>
    <row r="1198" spans="2:17" s="96" customFormat="1">
      <c r="B1198" s="76"/>
      <c r="C1198" s="104"/>
      <c r="D1198" s="104"/>
      <c r="E1198" s="121"/>
      <c r="F1198" s="121"/>
      <c r="G1198" s="110"/>
      <c r="H1198" s="110"/>
      <c r="I1198" s="166"/>
      <c r="J1198" s="166"/>
      <c r="K1198" s="102"/>
      <c r="L1198" s="102"/>
      <c r="M1198" s="102"/>
      <c r="N1198" s="102"/>
      <c r="O1198" s="72"/>
      <c r="P1198" s="78"/>
      <c r="Q1198" s="78"/>
    </row>
    <row r="1199" spans="2:17" s="96" customFormat="1">
      <c r="B1199" s="76"/>
      <c r="C1199" s="104"/>
      <c r="D1199" s="104"/>
      <c r="E1199" s="121"/>
      <c r="F1199" s="121"/>
      <c r="G1199" s="110"/>
      <c r="H1199" s="110"/>
      <c r="I1199" s="166"/>
      <c r="J1199" s="166"/>
      <c r="K1199" s="102"/>
      <c r="L1199" s="102"/>
      <c r="M1199" s="102"/>
      <c r="N1199" s="102"/>
      <c r="O1199" s="72"/>
      <c r="P1199" s="78"/>
      <c r="Q1199" s="78"/>
    </row>
    <row r="1200" spans="2:17" s="96" customFormat="1">
      <c r="B1200" s="76"/>
      <c r="C1200" s="104"/>
      <c r="D1200" s="104"/>
      <c r="E1200" s="121"/>
      <c r="F1200" s="121"/>
      <c r="G1200" s="110"/>
      <c r="H1200" s="110"/>
      <c r="I1200" s="166"/>
      <c r="J1200" s="166"/>
      <c r="K1200" s="102"/>
      <c r="L1200" s="102"/>
      <c r="M1200" s="102"/>
      <c r="N1200" s="102"/>
      <c r="O1200" s="72"/>
      <c r="P1200" s="78"/>
      <c r="Q1200" s="78"/>
    </row>
    <row r="1201" spans="2:17" s="96" customFormat="1">
      <c r="B1201" s="76"/>
      <c r="C1201" s="104"/>
      <c r="D1201" s="104"/>
      <c r="E1201" s="121"/>
      <c r="F1201" s="121"/>
      <c r="G1201" s="110"/>
      <c r="H1201" s="110"/>
      <c r="I1201" s="166"/>
      <c r="J1201" s="166"/>
      <c r="K1201" s="102"/>
      <c r="L1201" s="102"/>
      <c r="M1201" s="102"/>
      <c r="N1201" s="102"/>
      <c r="O1201" s="72"/>
      <c r="P1201" s="78"/>
      <c r="Q1201" s="78"/>
    </row>
    <row r="1202" spans="2:17" s="96" customFormat="1">
      <c r="B1202" s="76"/>
      <c r="C1202" s="104"/>
      <c r="D1202" s="104"/>
      <c r="E1202" s="121"/>
      <c r="F1202" s="121"/>
      <c r="G1202" s="110"/>
      <c r="H1202" s="110"/>
      <c r="I1202" s="166"/>
      <c r="J1202" s="166"/>
      <c r="K1202" s="102"/>
      <c r="L1202" s="102"/>
      <c r="M1202" s="102"/>
      <c r="N1202" s="102"/>
      <c r="O1202" s="72"/>
      <c r="P1202" s="78"/>
      <c r="Q1202" s="78"/>
    </row>
    <row r="1203" spans="2:17" s="96" customFormat="1">
      <c r="B1203" s="76"/>
      <c r="C1203" s="104"/>
      <c r="D1203" s="104"/>
      <c r="E1203" s="121"/>
      <c r="F1203" s="121"/>
      <c r="G1203" s="110"/>
      <c r="H1203" s="110"/>
      <c r="I1203" s="166"/>
      <c r="J1203" s="166"/>
      <c r="K1203" s="102"/>
      <c r="L1203" s="102"/>
      <c r="M1203" s="102"/>
      <c r="N1203" s="102"/>
      <c r="O1203" s="72"/>
      <c r="P1203" s="78"/>
      <c r="Q1203" s="78"/>
    </row>
    <row r="1204" spans="2:17" s="96" customFormat="1">
      <c r="B1204" s="76"/>
      <c r="C1204" s="104"/>
      <c r="D1204" s="104"/>
      <c r="E1204" s="121"/>
      <c r="F1204" s="121"/>
      <c r="G1204" s="110"/>
      <c r="H1204" s="110"/>
      <c r="I1204" s="166"/>
      <c r="J1204" s="166"/>
      <c r="K1204" s="102"/>
      <c r="L1204" s="102"/>
      <c r="M1204" s="102"/>
      <c r="N1204" s="102"/>
      <c r="O1204" s="72"/>
      <c r="P1204" s="78"/>
      <c r="Q1204" s="78"/>
    </row>
    <row r="1205" spans="2:17" s="96" customFormat="1">
      <c r="B1205" s="76"/>
      <c r="C1205" s="104"/>
      <c r="D1205" s="104"/>
      <c r="E1205" s="121"/>
      <c r="F1205" s="121"/>
      <c r="G1205" s="110"/>
      <c r="H1205" s="110"/>
      <c r="I1205" s="166"/>
      <c r="J1205" s="166"/>
      <c r="K1205" s="102"/>
      <c r="L1205" s="102"/>
      <c r="M1205" s="102"/>
      <c r="N1205" s="102"/>
      <c r="O1205" s="72"/>
      <c r="P1205" s="78"/>
      <c r="Q1205" s="78"/>
    </row>
    <row r="1206" spans="2:17" s="96" customFormat="1">
      <c r="B1206" s="76"/>
      <c r="C1206" s="104"/>
      <c r="D1206" s="104"/>
      <c r="E1206" s="121"/>
      <c r="F1206" s="121"/>
      <c r="G1206" s="110"/>
      <c r="H1206" s="110"/>
      <c r="I1206" s="166"/>
      <c r="J1206" s="166"/>
      <c r="K1206" s="102"/>
      <c r="L1206" s="102"/>
      <c r="M1206" s="102"/>
      <c r="N1206" s="102"/>
      <c r="O1206" s="72"/>
      <c r="P1206" s="78"/>
      <c r="Q1206" s="78"/>
    </row>
    <row r="1207" spans="2:17" s="96" customFormat="1">
      <c r="B1207" s="76"/>
      <c r="C1207" s="104"/>
      <c r="D1207" s="104"/>
      <c r="E1207" s="121"/>
      <c r="F1207" s="121"/>
      <c r="G1207" s="110"/>
      <c r="H1207" s="110"/>
      <c r="I1207" s="166"/>
      <c r="J1207" s="166"/>
      <c r="K1207" s="102"/>
      <c r="L1207" s="102"/>
      <c r="M1207" s="102"/>
      <c r="N1207" s="102"/>
      <c r="O1207" s="72"/>
      <c r="P1207" s="78"/>
      <c r="Q1207" s="78"/>
    </row>
    <row r="1208" spans="2:17" s="96" customFormat="1">
      <c r="B1208" s="76"/>
      <c r="C1208" s="104"/>
      <c r="D1208" s="104"/>
      <c r="E1208" s="121"/>
      <c r="F1208" s="121"/>
      <c r="G1208" s="110"/>
      <c r="H1208" s="110"/>
      <c r="I1208" s="166"/>
      <c r="J1208" s="166"/>
      <c r="K1208" s="102"/>
      <c r="L1208" s="102"/>
      <c r="M1208" s="102"/>
      <c r="N1208" s="102"/>
      <c r="O1208" s="72"/>
      <c r="P1208" s="78"/>
      <c r="Q1208" s="78"/>
    </row>
    <row r="1209" spans="2:17" s="96" customFormat="1">
      <c r="B1209" s="76"/>
      <c r="C1209" s="104"/>
      <c r="D1209" s="104"/>
      <c r="E1209" s="121"/>
      <c r="F1209" s="121"/>
      <c r="G1209" s="110"/>
      <c r="H1209" s="110"/>
      <c r="I1209" s="166"/>
      <c r="J1209" s="166"/>
      <c r="K1209" s="102"/>
      <c r="L1209" s="102"/>
      <c r="M1209" s="102"/>
      <c r="N1209" s="102"/>
      <c r="O1209" s="72"/>
      <c r="P1209" s="78"/>
      <c r="Q1209" s="78"/>
    </row>
    <row r="1210" spans="2:17" s="96" customFormat="1">
      <c r="B1210" s="76"/>
      <c r="C1210" s="104"/>
      <c r="D1210" s="104"/>
      <c r="E1210" s="121"/>
      <c r="F1210" s="121"/>
      <c r="G1210" s="110"/>
      <c r="H1210" s="110"/>
      <c r="I1210" s="166"/>
      <c r="J1210" s="166"/>
      <c r="K1210" s="102"/>
      <c r="L1210" s="102"/>
      <c r="M1210" s="102"/>
      <c r="N1210" s="102"/>
      <c r="O1210" s="72"/>
      <c r="P1210" s="78"/>
      <c r="Q1210" s="78"/>
    </row>
    <row r="1211" spans="2:17" s="96" customFormat="1">
      <c r="B1211" s="76"/>
      <c r="C1211" s="104"/>
      <c r="D1211" s="104"/>
      <c r="E1211" s="121"/>
      <c r="F1211" s="121"/>
      <c r="G1211" s="110"/>
      <c r="H1211" s="110"/>
      <c r="I1211" s="166"/>
      <c r="J1211" s="166"/>
      <c r="K1211" s="102"/>
      <c r="L1211" s="102"/>
      <c r="M1211" s="102"/>
      <c r="N1211" s="102"/>
      <c r="O1211" s="72"/>
      <c r="P1211" s="78"/>
      <c r="Q1211" s="78"/>
    </row>
    <row r="1212" spans="2:17" s="96" customFormat="1">
      <c r="B1212" s="76"/>
      <c r="C1212" s="104"/>
      <c r="D1212" s="104"/>
      <c r="E1212" s="121"/>
      <c r="F1212" s="121"/>
      <c r="G1212" s="110"/>
      <c r="H1212" s="110"/>
      <c r="I1212" s="166"/>
      <c r="J1212" s="166"/>
      <c r="K1212" s="102"/>
      <c r="L1212" s="102"/>
      <c r="M1212" s="102"/>
      <c r="N1212" s="102"/>
      <c r="O1212" s="72"/>
      <c r="P1212" s="78"/>
      <c r="Q1212" s="78"/>
    </row>
    <row r="1213" spans="2:17" s="96" customFormat="1">
      <c r="B1213" s="76"/>
      <c r="C1213" s="104"/>
      <c r="D1213" s="104"/>
      <c r="E1213" s="121"/>
      <c r="F1213" s="121"/>
      <c r="G1213" s="110"/>
      <c r="H1213" s="110"/>
      <c r="I1213" s="166"/>
      <c r="J1213" s="166"/>
      <c r="K1213" s="102"/>
      <c r="L1213" s="102"/>
      <c r="M1213" s="102"/>
      <c r="N1213" s="102"/>
      <c r="O1213" s="72"/>
      <c r="P1213" s="78"/>
      <c r="Q1213" s="78"/>
    </row>
    <row r="1214" spans="2:17" s="96" customFormat="1">
      <c r="B1214" s="76"/>
      <c r="C1214" s="104"/>
      <c r="D1214" s="104"/>
      <c r="E1214" s="121"/>
      <c r="F1214" s="121"/>
      <c r="G1214" s="110"/>
      <c r="H1214" s="110"/>
      <c r="I1214" s="166"/>
      <c r="J1214" s="166"/>
      <c r="K1214" s="102"/>
      <c r="L1214" s="102"/>
      <c r="M1214" s="102"/>
      <c r="N1214" s="102"/>
      <c r="O1214" s="72"/>
      <c r="P1214" s="78"/>
      <c r="Q1214" s="78"/>
    </row>
    <row r="1215" spans="2:17" s="96" customFormat="1">
      <c r="B1215" s="76"/>
      <c r="C1215" s="104"/>
      <c r="D1215" s="104"/>
      <c r="E1215" s="121"/>
      <c r="F1215" s="121"/>
      <c r="G1215" s="110"/>
      <c r="H1215" s="110"/>
      <c r="I1215" s="166"/>
      <c r="J1215" s="166"/>
      <c r="K1215" s="102"/>
      <c r="L1215" s="102"/>
      <c r="M1215" s="102"/>
      <c r="N1215" s="102"/>
      <c r="O1215" s="72"/>
      <c r="P1215" s="78"/>
      <c r="Q1215" s="78"/>
    </row>
    <row r="1216" spans="2:17" s="96" customFormat="1">
      <c r="B1216" s="76"/>
      <c r="C1216" s="104"/>
      <c r="D1216" s="104"/>
      <c r="E1216" s="121"/>
      <c r="F1216" s="121"/>
      <c r="G1216" s="110"/>
      <c r="H1216" s="110"/>
      <c r="I1216" s="166"/>
      <c r="J1216" s="166"/>
      <c r="K1216" s="102"/>
      <c r="L1216" s="102"/>
      <c r="M1216" s="102"/>
      <c r="N1216" s="102"/>
      <c r="O1216" s="72"/>
      <c r="P1216" s="78"/>
      <c r="Q1216" s="78"/>
    </row>
    <row r="1217" spans="2:17" s="96" customFormat="1">
      <c r="B1217" s="76"/>
      <c r="C1217" s="104"/>
      <c r="D1217" s="104"/>
      <c r="E1217" s="121"/>
      <c r="F1217" s="121"/>
      <c r="G1217" s="110"/>
      <c r="H1217" s="110"/>
      <c r="I1217" s="166"/>
      <c r="J1217" s="166"/>
      <c r="K1217" s="102"/>
      <c r="L1217" s="102"/>
      <c r="M1217" s="102"/>
      <c r="N1217" s="102"/>
      <c r="O1217" s="72"/>
      <c r="P1217" s="78"/>
      <c r="Q1217" s="78"/>
    </row>
    <row r="1218" spans="2:17" s="96" customFormat="1">
      <c r="B1218" s="76"/>
      <c r="C1218" s="104"/>
      <c r="D1218" s="104"/>
      <c r="E1218" s="121"/>
      <c r="F1218" s="121"/>
      <c r="G1218" s="110"/>
      <c r="H1218" s="110"/>
      <c r="I1218" s="166"/>
      <c r="J1218" s="166"/>
      <c r="K1218" s="102"/>
      <c r="L1218" s="102"/>
      <c r="M1218" s="102"/>
      <c r="N1218" s="102"/>
      <c r="O1218" s="72"/>
      <c r="P1218" s="78"/>
      <c r="Q1218" s="78"/>
    </row>
    <row r="1219" spans="2:17" s="96" customFormat="1">
      <c r="B1219" s="76"/>
      <c r="C1219" s="104"/>
      <c r="D1219" s="104"/>
      <c r="E1219" s="121"/>
      <c r="F1219" s="121"/>
      <c r="G1219" s="110"/>
      <c r="H1219" s="110"/>
      <c r="I1219" s="166"/>
      <c r="J1219" s="166"/>
      <c r="K1219" s="102"/>
      <c r="L1219" s="102"/>
      <c r="M1219" s="102"/>
      <c r="N1219" s="102"/>
      <c r="O1219" s="72"/>
      <c r="P1219" s="78"/>
      <c r="Q1219" s="78"/>
    </row>
    <row r="1220" spans="2:17" s="96" customFormat="1">
      <c r="B1220" s="76"/>
      <c r="C1220" s="104"/>
      <c r="D1220" s="104"/>
      <c r="E1220" s="121"/>
      <c r="F1220" s="121"/>
      <c r="G1220" s="110"/>
      <c r="H1220" s="110"/>
      <c r="I1220" s="166"/>
      <c r="J1220" s="166"/>
      <c r="K1220" s="102"/>
      <c r="L1220" s="102"/>
      <c r="M1220" s="102"/>
      <c r="N1220" s="102"/>
      <c r="O1220" s="72"/>
      <c r="P1220" s="78"/>
      <c r="Q1220" s="78"/>
    </row>
    <row r="1221" spans="2:17" s="96" customFormat="1">
      <c r="B1221" s="76"/>
      <c r="C1221" s="104"/>
      <c r="D1221" s="104"/>
      <c r="E1221" s="121"/>
      <c r="F1221" s="121"/>
      <c r="G1221" s="110"/>
      <c r="H1221" s="110"/>
      <c r="I1221" s="166"/>
      <c r="J1221" s="166"/>
      <c r="K1221" s="102"/>
      <c r="L1221" s="102"/>
      <c r="M1221" s="102"/>
      <c r="N1221" s="102"/>
      <c r="O1221" s="72"/>
      <c r="P1221" s="78"/>
      <c r="Q1221" s="78"/>
    </row>
    <row r="1222" spans="2:17" s="96" customFormat="1">
      <c r="B1222" s="76"/>
      <c r="C1222" s="104"/>
      <c r="D1222" s="104"/>
      <c r="E1222" s="121"/>
      <c r="F1222" s="121"/>
      <c r="G1222" s="110"/>
      <c r="H1222" s="110"/>
      <c r="I1222" s="166"/>
      <c r="J1222" s="166"/>
      <c r="K1222" s="102"/>
      <c r="L1222" s="102"/>
      <c r="M1222" s="102"/>
      <c r="N1222" s="102"/>
      <c r="O1222" s="72"/>
      <c r="P1222" s="78"/>
      <c r="Q1222" s="78"/>
    </row>
    <row r="1223" spans="2:17" s="96" customFormat="1">
      <c r="B1223" s="76"/>
      <c r="C1223" s="104"/>
      <c r="D1223" s="104"/>
      <c r="E1223" s="121"/>
      <c r="F1223" s="121"/>
      <c r="G1223" s="110"/>
      <c r="H1223" s="110"/>
      <c r="I1223" s="166"/>
      <c r="J1223" s="166"/>
      <c r="K1223" s="102"/>
      <c r="L1223" s="102"/>
      <c r="M1223" s="102"/>
      <c r="N1223" s="102"/>
      <c r="O1223" s="72"/>
      <c r="P1223" s="78"/>
      <c r="Q1223" s="78"/>
    </row>
    <row r="1224" spans="2:17" s="96" customFormat="1">
      <c r="B1224" s="76"/>
      <c r="C1224" s="104"/>
      <c r="D1224" s="104"/>
      <c r="E1224" s="121"/>
      <c r="F1224" s="121"/>
      <c r="G1224" s="110"/>
      <c r="H1224" s="110"/>
      <c r="I1224" s="166"/>
      <c r="J1224" s="166"/>
      <c r="K1224" s="102"/>
      <c r="L1224" s="102"/>
      <c r="M1224" s="102"/>
      <c r="N1224" s="102"/>
      <c r="O1224" s="72"/>
      <c r="P1224" s="78"/>
      <c r="Q1224" s="78"/>
    </row>
    <row r="1225" spans="2:17" s="96" customFormat="1">
      <c r="B1225" s="76"/>
      <c r="C1225" s="104"/>
      <c r="D1225" s="104"/>
      <c r="E1225" s="121"/>
      <c r="F1225" s="121"/>
      <c r="G1225" s="110"/>
      <c r="H1225" s="110"/>
      <c r="I1225" s="166"/>
      <c r="J1225" s="166"/>
      <c r="K1225" s="102"/>
      <c r="L1225" s="102"/>
      <c r="M1225" s="102"/>
      <c r="N1225" s="102"/>
      <c r="O1225" s="72"/>
      <c r="P1225" s="78"/>
      <c r="Q1225" s="78"/>
    </row>
    <row r="1226" spans="2:17" s="96" customFormat="1">
      <c r="B1226" s="76"/>
      <c r="C1226" s="104"/>
      <c r="D1226" s="104"/>
      <c r="E1226" s="121"/>
      <c r="F1226" s="121"/>
      <c r="G1226" s="110"/>
      <c r="H1226" s="110"/>
      <c r="I1226" s="166"/>
      <c r="J1226" s="166"/>
      <c r="K1226" s="102"/>
      <c r="L1226" s="102"/>
      <c r="M1226" s="102"/>
      <c r="N1226" s="102"/>
      <c r="O1226" s="72"/>
      <c r="P1226" s="78"/>
      <c r="Q1226" s="78"/>
    </row>
    <row r="1227" spans="2:17" s="96" customFormat="1">
      <c r="B1227" s="76"/>
      <c r="C1227" s="104"/>
      <c r="D1227" s="104"/>
      <c r="E1227" s="121"/>
      <c r="F1227" s="121"/>
      <c r="G1227" s="110"/>
      <c r="H1227" s="110"/>
      <c r="I1227" s="166"/>
      <c r="J1227" s="166"/>
      <c r="K1227" s="102"/>
      <c r="L1227" s="102"/>
      <c r="M1227" s="102"/>
      <c r="N1227" s="102"/>
      <c r="O1227" s="72"/>
      <c r="P1227" s="78"/>
      <c r="Q1227" s="78"/>
    </row>
    <row r="1228" spans="2:17" s="96" customFormat="1">
      <c r="B1228" s="76"/>
      <c r="C1228" s="104"/>
      <c r="D1228" s="104"/>
      <c r="E1228" s="121"/>
      <c r="F1228" s="121"/>
      <c r="G1228" s="110"/>
      <c r="H1228" s="110"/>
      <c r="I1228" s="166"/>
      <c r="J1228" s="166"/>
      <c r="K1228" s="102"/>
      <c r="L1228" s="102"/>
      <c r="M1228" s="102"/>
      <c r="N1228" s="102"/>
      <c r="O1228" s="72"/>
      <c r="P1228" s="78"/>
      <c r="Q1228" s="78"/>
    </row>
    <row r="1229" spans="2:17" s="96" customFormat="1">
      <c r="B1229" s="76"/>
      <c r="C1229" s="104"/>
      <c r="D1229" s="104"/>
      <c r="E1229" s="121"/>
      <c r="F1229" s="121"/>
      <c r="G1229" s="110"/>
      <c r="H1229" s="110"/>
      <c r="I1229" s="166"/>
      <c r="J1229" s="166"/>
      <c r="K1229" s="102"/>
      <c r="L1229" s="102"/>
      <c r="M1229" s="102"/>
      <c r="N1229" s="102"/>
      <c r="O1229" s="72"/>
      <c r="P1229" s="78"/>
      <c r="Q1229" s="78"/>
    </row>
    <row r="1230" spans="2:17" s="96" customFormat="1">
      <c r="B1230" s="76"/>
      <c r="C1230" s="104"/>
      <c r="D1230" s="104"/>
      <c r="E1230" s="121"/>
      <c r="F1230" s="121"/>
      <c r="G1230" s="110"/>
      <c r="H1230" s="110"/>
      <c r="I1230" s="166"/>
      <c r="J1230" s="166"/>
      <c r="K1230" s="102"/>
      <c r="L1230" s="102"/>
      <c r="M1230" s="102"/>
      <c r="N1230" s="102"/>
      <c r="O1230" s="72"/>
      <c r="P1230" s="78"/>
      <c r="Q1230" s="78"/>
    </row>
    <row r="1231" spans="2:17" s="96" customFormat="1">
      <c r="B1231" s="76"/>
      <c r="C1231" s="104"/>
      <c r="D1231" s="104"/>
      <c r="E1231" s="121"/>
      <c r="F1231" s="121"/>
      <c r="G1231" s="110"/>
      <c r="H1231" s="110"/>
      <c r="I1231" s="166"/>
      <c r="J1231" s="166"/>
      <c r="K1231" s="102"/>
      <c r="L1231" s="102"/>
      <c r="M1231" s="102"/>
      <c r="N1231" s="102"/>
      <c r="O1231" s="72"/>
      <c r="P1231" s="78"/>
      <c r="Q1231" s="78"/>
    </row>
    <row r="1232" spans="2:17" s="96" customFormat="1">
      <c r="B1232" s="76"/>
      <c r="C1232" s="104"/>
      <c r="D1232" s="104"/>
      <c r="E1232" s="121"/>
      <c r="F1232" s="121"/>
      <c r="G1232" s="110"/>
      <c r="H1232" s="110"/>
      <c r="I1232" s="166"/>
      <c r="J1232" s="166"/>
      <c r="K1232" s="102"/>
      <c r="L1232" s="102"/>
      <c r="M1232" s="102"/>
      <c r="N1232" s="102"/>
      <c r="O1232" s="72"/>
      <c r="P1232" s="78"/>
      <c r="Q1232" s="78"/>
    </row>
    <row r="1233" spans="2:17" s="96" customFormat="1">
      <c r="B1233" s="76"/>
      <c r="C1233" s="104"/>
      <c r="D1233" s="104"/>
      <c r="E1233" s="121"/>
      <c r="F1233" s="121"/>
      <c r="G1233" s="110"/>
      <c r="H1233" s="110"/>
      <c r="I1233" s="166"/>
      <c r="J1233" s="166"/>
      <c r="K1233" s="102"/>
      <c r="L1233" s="102"/>
      <c r="M1233" s="102"/>
      <c r="N1233" s="102"/>
      <c r="O1233" s="72"/>
      <c r="P1233" s="78"/>
      <c r="Q1233" s="78"/>
    </row>
    <row r="1234" spans="2:17" s="96" customFormat="1">
      <c r="B1234" s="76"/>
      <c r="C1234" s="104"/>
      <c r="D1234" s="104"/>
      <c r="E1234" s="121"/>
      <c r="F1234" s="121"/>
      <c r="G1234" s="110"/>
      <c r="H1234" s="110"/>
      <c r="I1234" s="166"/>
      <c r="J1234" s="166"/>
      <c r="K1234" s="102"/>
      <c r="L1234" s="102"/>
      <c r="M1234" s="102"/>
      <c r="N1234" s="102"/>
      <c r="O1234" s="72"/>
      <c r="P1234" s="78"/>
      <c r="Q1234" s="78"/>
    </row>
    <row r="1235" spans="2:17" s="96" customFormat="1">
      <c r="B1235" s="76"/>
      <c r="C1235" s="104"/>
      <c r="D1235" s="104"/>
      <c r="E1235" s="121"/>
      <c r="F1235" s="121"/>
      <c r="G1235" s="110"/>
      <c r="H1235" s="110"/>
      <c r="I1235" s="166"/>
      <c r="J1235" s="166"/>
      <c r="K1235" s="102"/>
      <c r="L1235" s="102"/>
      <c r="M1235" s="102"/>
      <c r="N1235" s="102"/>
      <c r="O1235" s="72"/>
      <c r="P1235" s="78"/>
      <c r="Q1235" s="78"/>
    </row>
    <row r="1236" spans="2:17" s="96" customFormat="1">
      <c r="B1236" s="76"/>
      <c r="C1236" s="104"/>
      <c r="D1236" s="104"/>
      <c r="E1236" s="121"/>
      <c r="F1236" s="121"/>
      <c r="G1236" s="110"/>
      <c r="H1236" s="110"/>
      <c r="I1236" s="166"/>
      <c r="J1236" s="166"/>
      <c r="K1236" s="102"/>
      <c r="L1236" s="102"/>
      <c r="M1236" s="102"/>
      <c r="N1236" s="102"/>
      <c r="O1236" s="72"/>
      <c r="P1236" s="78"/>
      <c r="Q1236" s="78"/>
    </row>
    <row r="1237" spans="2:17" s="96" customFormat="1">
      <c r="B1237" s="76"/>
      <c r="C1237" s="104"/>
      <c r="D1237" s="104"/>
      <c r="E1237" s="121"/>
      <c r="F1237" s="121"/>
      <c r="G1237" s="110"/>
      <c r="H1237" s="110"/>
      <c r="I1237" s="166"/>
      <c r="J1237" s="166"/>
      <c r="K1237" s="102"/>
      <c r="L1237" s="102"/>
      <c r="M1237" s="102"/>
      <c r="N1237" s="102"/>
      <c r="O1237" s="72"/>
      <c r="P1237" s="78"/>
      <c r="Q1237" s="78"/>
    </row>
    <row r="1238" spans="2:17" s="96" customFormat="1">
      <c r="B1238" s="76"/>
      <c r="C1238" s="104"/>
      <c r="D1238" s="104"/>
      <c r="E1238" s="121"/>
      <c r="F1238" s="121"/>
      <c r="G1238" s="110"/>
      <c r="H1238" s="110"/>
      <c r="I1238" s="166"/>
      <c r="J1238" s="166"/>
      <c r="K1238" s="102"/>
      <c r="L1238" s="102"/>
      <c r="M1238" s="102"/>
      <c r="N1238" s="102"/>
      <c r="O1238" s="72"/>
      <c r="P1238" s="78"/>
      <c r="Q1238" s="78"/>
    </row>
    <row r="1239" spans="2:17" s="96" customFormat="1">
      <c r="B1239" s="76"/>
      <c r="C1239" s="104"/>
      <c r="D1239" s="104"/>
      <c r="E1239" s="121"/>
      <c r="F1239" s="121"/>
      <c r="G1239" s="110"/>
      <c r="H1239" s="110"/>
      <c r="I1239" s="166"/>
      <c r="J1239" s="166"/>
      <c r="K1239" s="102"/>
      <c r="L1239" s="102"/>
      <c r="M1239" s="102"/>
      <c r="N1239" s="102"/>
      <c r="O1239" s="72"/>
      <c r="P1239" s="78"/>
      <c r="Q1239" s="78"/>
    </row>
    <row r="1240" spans="2:17" s="96" customFormat="1">
      <c r="B1240" s="76"/>
      <c r="C1240" s="104"/>
      <c r="D1240" s="104"/>
      <c r="E1240" s="121"/>
      <c r="F1240" s="121"/>
      <c r="G1240" s="110"/>
      <c r="H1240" s="110"/>
      <c r="I1240" s="166"/>
      <c r="J1240" s="166"/>
      <c r="K1240" s="102"/>
      <c r="L1240" s="102"/>
      <c r="M1240" s="102"/>
      <c r="N1240" s="102"/>
      <c r="O1240" s="72"/>
      <c r="P1240" s="78"/>
      <c r="Q1240" s="78"/>
    </row>
    <row r="1241" spans="2:17" s="96" customFormat="1">
      <c r="B1241" s="76"/>
      <c r="C1241" s="104"/>
      <c r="D1241" s="104"/>
      <c r="E1241" s="121"/>
      <c r="F1241" s="121"/>
      <c r="G1241" s="110"/>
      <c r="H1241" s="110"/>
      <c r="I1241" s="166"/>
      <c r="J1241" s="166"/>
      <c r="K1241" s="102"/>
      <c r="L1241" s="102"/>
      <c r="M1241" s="102"/>
      <c r="N1241" s="102"/>
      <c r="O1241" s="72"/>
      <c r="P1241" s="78"/>
      <c r="Q1241" s="78"/>
    </row>
    <row r="1242" spans="2:17" s="96" customFormat="1">
      <c r="B1242" s="76"/>
      <c r="C1242" s="104"/>
      <c r="D1242" s="104"/>
      <c r="E1242" s="121"/>
      <c r="F1242" s="121"/>
      <c r="G1242" s="110"/>
      <c r="H1242" s="110"/>
      <c r="I1242" s="166"/>
      <c r="J1242" s="166"/>
      <c r="K1242" s="102"/>
      <c r="L1242" s="102"/>
      <c r="M1242" s="102"/>
      <c r="N1242" s="102"/>
      <c r="O1242" s="72"/>
      <c r="P1242" s="78"/>
      <c r="Q1242" s="78"/>
    </row>
    <row r="1243" spans="2:17" s="96" customFormat="1">
      <c r="B1243" s="76"/>
      <c r="C1243" s="104"/>
      <c r="D1243" s="104"/>
      <c r="E1243" s="121"/>
      <c r="F1243" s="121"/>
      <c r="G1243" s="110"/>
      <c r="H1243" s="110"/>
      <c r="I1243" s="166"/>
      <c r="J1243" s="166"/>
      <c r="K1243" s="102"/>
      <c r="L1243" s="102"/>
      <c r="M1243" s="102"/>
      <c r="N1243" s="102"/>
      <c r="O1243" s="72"/>
      <c r="P1243" s="78"/>
      <c r="Q1243" s="78"/>
    </row>
    <row r="1244" spans="2:17" s="96" customFormat="1">
      <c r="B1244" s="76"/>
      <c r="C1244" s="104"/>
      <c r="D1244" s="104"/>
      <c r="E1244" s="121"/>
      <c r="F1244" s="121"/>
      <c r="G1244" s="110"/>
      <c r="H1244" s="110"/>
      <c r="I1244" s="166"/>
      <c r="J1244" s="166"/>
      <c r="K1244" s="102"/>
      <c r="L1244" s="102"/>
      <c r="M1244" s="102"/>
      <c r="N1244" s="102"/>
      <c r="O1244" s="72"/>
      <c r="P1244" s="78"/>
      <c r="Q1244" s="78"/>
    </row>
    <row r="1245" spans="2:17" s="96" customFormat="1">
      <c r="B1245" s="76"/>
      <c r="C1245" s="104"/>
      <c r="D1245" s="104"/>
      <c r="E1245" s="121"/>
      <c r="F1245" s="121"/>
      <c r="G1245" s="110"/>
      <c r="H1245" s="110"/>
      <c r="I1245" s="166"/>
      <c r="J1245" s="166"/>
      <c r="K1245" s="102"/>
      <c r="L1245" s="102"/>
      <c r="M1245" s="102"/>
      <c r="N1245" s="102"/>
      <c r="O1245" s="72"/>
      <c r="P1245" s="78"/>
      <c r="Q1245" s="78"/>
    </row>
    <row r="1246" spans="2:17" s="96" customFormat="1">
      <c r="B1246" s="76"/>
      <c r="C1246" s="104"/>
      <c r="D1246" s="104"/>
      <c r="E1246" s="121"/>
      <c r="F1246" s="121"/>
      <c r="G1246" s="110"/>
      <c r="H1246" s="110"/>
      <c r="I1246" s="166"/>
      <c r="J1246" s="166"/>
      <c r="K1246" s="102"/>
      <c r="L1246" s="102"/>
      <c r="M1246" s="102"/>
      <c r="N1246" s="102"/>
      <c r="O1246" s="72"/>
      <c r="P1246" s="78"/>
      <c r="Q1246" s="78"/>
    </row>
    <row r="1247" spans="2:17" s="96" customFormat="1">
      <c r="B1247" s="76"/>
      <c r="C1247" s="104"/>
      <c r="D1247" s="104"/>
      <c r="E1247" s="121"/>
      <c r="F1247" s="121"/>
      <c r="G1247" s="110"/>
      <c r="H1247" s="110"/>
      <c r="I1247" s="166"/>
      <c r="J1247" s="166"/>
      <c r="K1247" s="102"/>
      <c r="L1247" s="102"/>
      <c r="M1247" s="102"/>
      <c r="N1247" s="102"/>
      <c r="O1247" s="72"/>
      <c r="P1247" s="78"/>
      <c r="Q1247" s="78"/>
    </row>
    <row r="1248" spans="2:17" s="96" customFormat="1">
      <c r="B1248" s="76"/>
      <c r="C1248" s="104"/>
      <c r="D1248" s="104"/>
      <c r="E1248" s="121"/>
      <c r="F1248" s="121"/>
      <c r="G1248" s="110"/>
      <c r="H1248" s="110"/>
      <c r="I1248" s="166"/>
      <c r="J1248" s="166"/>
      <c r="K1248" s="102"/>
      <c r="L1248" s="102"/>
      <c r="M1248" s="102"/>
      <c r="N1248" s="102"/>
      <c r="O1248" s="72"/>
      <c r="P1248" s="78"/>
      <c r="Q1248" s="78"/>
    </row>
    <row r="1249" spans="2:17" s="96" customFormat="1">
      <c r="B1249" s="76"/>
      <c r="C1249" s="104"/>
      <c r="D1249" s="104"/>
      <c r="E1249" s="121"/>
      <c r="F1249" s="121"/>
      <c r="G1249" s="110"/>
      <c r="H1249" s="110"/>
      <c r="I1249" s="166"/>
      <c r="J1249" s="166"/>
      <c r="K1249" s="102"/>
      <c r="L1249" s="102"/>
      <c r="M1249" s="102"/>
      <c r="N1249" s="102"/>
      <c r="O1249" s="72"/>
      <c r="P1249" s="78"/>
      <c r="Q1249" s="78"/>
    </row>
    <row r="1250" spans="2:17" s="96" customFormat="1">
      <c r="B1250" s="76"/>
      <c r="C1250" s="104"/>
      <c r="D1250" s="104"/>
      <c r="E1250" s="121"/>
      <c r="F1250" s="121"/>
      <c r="G1250" s="110"/>
      <c r="H1250" s="110"/>
      <c r="I1250" s="166"/>
      <c r="J1250" s="166"/>
      <c r="K1250" s="102"/>
      <c r="L1250" s="102"/>
      <c r="M1250" s="102"/>
      <c r="N1250" s="102"/>
      <c r="O1250" s="72"/>
      <c r="P1250" s="78"/>
      <c r="Q1250" s="78"/>
    </row>
    <row r="1251" spans="2:17" s="96" customFormat="1">
      <c r="B1251" s="76"/>
      <c r="C1251" s="104"/>
      <c r="D1251" s="104"/>
      <c r="E1251" s="121"/>
      <c r="F1251" s="121"/>
      <c r="G1251" s="110"/>
      <c r="H1251" s="110"/>
      <c r="I1251" s="166"/>
      <c r="J1251" s="166"/>
      <c r="K1251" s="102"/>
      <c r="L1251" s="102"/>
      <c r="M1251" s="102"/>
      <c r="N1251" s="102"/>
      <c r="O1251" s="72"/>
      <c r="P1251" s="78"/>
      <c r="Q1251" s="78"/>
    </row>
    <row r="1252" spans="2:17" s="96" customFormat="1">
      <c r="B1252" s="76"/>
      <c r="C1252" s="104"/>
      <c r="D1252" s="104"/>
      <c r="E1252" s="121"/>
      <c r="F1252" s="121"/>
      <c r="G1252" s="110"/>
      <c r="H1252" s="110"/>
      <c r="I1252" s="166"/>
      <c r="J1252" s="166"/>
      <c r="K1252" s="102"/>
      <c r="L1252" s="102"/>
      <c r="M1252" s="102"/>
      <c r="N1252" s="102"/>
      <c r="O1252" s="72"/>
      <c r="P1252" s="78"/>
      <c r="Q1252" s="78"/>
    </row>
    <row r="1253" spans="2:17" s="96" customFormat="1">
      <c r="B1253" s="76"/>
      <c r="C1253" s="104"/>
      <c r="D1253" s="104"/>
      <c r="E1253" s="121"/>
      <c r="F1253" s="121"/>
      <c r="G1253" s="110"/>
      <c r="H1253" s="110"/>
      <c r="I1253" s="166"/>
      <c r="J1253" s="166"/>
      <c r="K1253" s="102"/>
      <c r="L1253" s="102"/>
      <c r="M1253" s="102"/>
      <c r="N1253" s="102"/>
      <c r="O1253" s="72"/>
      <c r="P1253" s="78"/>
      <c r="Q1253" s="78"/>
    </row>
    <row r="1254" spans="2:17" s="96" customFormat="1">
      <c r="B1254" s="76"/>
      <c r="C1254" s="104"/>
      <c r="D1254" s="104"/>
      <c r="E1254" s="121"/>
      <c r="F1254" s="121"/>
      <c r="G1254" s="110"/>
      <c r="H1254" s="110"/>
      <c r="I1254" s="166"/>
      <c r="J1254" s="166"/>
      <c r="K1254" s="102"/>
      <c r="L1254" s="102"/>
      <c r="M1254" s="102"/>
      <c r="N1254" s="102"/>
      <c r="O1254" s="72"/>
      <c r="P1254" s="78"/>
      <c r="Q1254" s="78"/>
    </row>
    <row r="1255" spans="2:17" s="96" customFormat="1">
      <c r="B1255" s="76"/>
      <c r="C1255" s="104"/>
      <c r="D1255" s="104"/>
      <c r="E1255" s="121"/>
      <c r="F1255" s="121"/>
      <c r="G1255" s="110"/>
      <c r="H1255" s="110"/>
      <c r="I1255" s="166"/>
      <c r="J1255" s="166"/>
      <c r="K1255" s="102"/>
      <c r="L1255" s="102"/>
      <c r="M1255" s="102"/>
      <c r="N1255" s="102"/>
      <c r="O1255" s="72"/>
      <c r="P1255" s="78"/>
      <c r="Q1255" s="78"/>
    </row>
    <row r="1256" spans="2:17" s="96" customFormat="1">
      <c r="B1256" s="76"/>
      <c r="C1256" s="104"/>
      <c r="D1256" s="104"/>
      <c r="E1256" s="121"/>
      <c r="F1256" s="121"/>
      <c r="G1256" s="110"/>
      <c r="H1256" s="110"/>
      <c r="I1256" s="166"/>
      <c r="J1256" s="166"/>
      <c r="K1256" s="102"/>
      <c r="L1256" s="102"/>
      <c r="M1256" s="102"/>
      <c r="N1256" s="102"/>
      <c r="O1256" s="72"/>
      <c r="P1256" s="78"/>
      <c r="Q1256" s="78"/>
    </row>
    <row r="1257" spans="2:17" s="96" customFormat="1">
      <c r="B1257" s="76"/>
      <c r="C1257" s="104"/>
      <c r="D1257" s="104"/>
      <c r="E1257" s="121"/>
      <c r="F1257" s="121"/>
      <c r="G1257" s="110"/>
      <c r="H1257" s="110"/>
      <c r="I1257" s="166"/>
      <c r="J1257" s="166"/>
      <c r="K1257" s="102"/>
      <c r="L1257" s="102"/>
      <c r="M1257" s="102"/>
      <c r="N1257" s="102"/>
      <c r="O1257" s="72"/>
      <c r="P1257" s="78"/>
      <c r="Q1257" s="78"/>
    </row>
    <row r="1258" spans="2:17" s="96" customFormat="1">
      <c r="B1258" s="76"/>
      <c r="C1258" s="104"/>
      <c r="D1258" s="104"/>
      <c r="E1258" s="121"/>
      <c r="F1258" s="121"/>
      <c r="G1258" s="110"/>
      <c r="H1258" s="110"/>
      <c r="I1258" s="166"/>
      <c r="J1258" s="166"/>
      <c r="K1258" s="102"/>
      <c r="L1258" s="102"/>
      <c r="M1258" s="102"/>
      <c r="N1258" s="102"/>
      <c r="O1258" s="72"/>
      <c r="P1258" s="78"/>
      <c r="Q1258" s="78"/>
    </row>
    <row r="1259" spans="2:17" s="96" customFormat="1">
      <c r="B1259" s="76"/>
      <c r="C1259" s="104"/>
      <c r="D1259" s="104"/>
      <c r="E1259" s="121"/>
      <c r="F1259" s="121"/>
      <c r="G1259" s="110"/>
      <c r="H1259" s="110"/>
      <c r="I1259" s="166"/>
      <c r="J1259" s="166"/>
      <c r="K1259" s="102"/>
      <c r="L1259" s="102"/>
      <c r="M1259" s="102"/>
      <c r="N1259" s="102"/>
      <c r="O1259" s="72"/>
      <c r="P1259" s="78"/>
      <c r="Q1259" s="78"/>
    </row>
    <row r="1260" spans="2:17" s="96" customFormat="1">
      <c r="B1260" s="76"/>
      <c r="C1260" s="104"/>
      <c r="D1260" s="104"/>
      <c r="E1260" s="121"/>
      <c r="F1260" s="121"/>
      <c r="G1260" s="110"/>
      <c r="H1260" s="110"/>
      <c r="I1260" s="166"/>
      <c r="J1260" s="166"/>
      <c r="K1260" s="102"/>
      <c r="L1260" s="102"/>
      <c r="M1260" s="102"/>
      <c r="N1260" s="102"/>
      <c r="O1260" s="72"/>
      <c r="P1260" s="78"/>
      <c r="Q1260" s="78"/>
    </row>
    <row r="1261" spans="2:17" s="96" customFormat="1">
      <c r="B1261" s="76"/>
      <c r="C1261" s="104"/>
      <c r="D1261" s="104"/>
      <c r="E1261" s="121"/>
      <c r="F1261" s="121"/>
      <c r="G1261" s="110"/>
      <c r="H1261" s="110"/>
      <c r="I1261" s="166"/>
      <c r="J1261" s="166"/>
      <c r="K1261" s="102"/>
      <c r="L1261" s="102"/>
      <c r="M1261" s="102"/>
      <c r="N1261" s="102"/>
      <c r="O1261" s="72"/>
      <c r="P1261" s="78"/>
      <c r="Q1261" s="78"/>
    </row>
    <row r="1262" spans="2:17" s="96" customFormat="1">
      <c r="B1262" s="76"/>
      <c r="C1262" s="104"/>
      <c r="D1262" s="104"/>
      <c r="E1262" s="121"/>
      <c r="F1262" s="121"/>
      <c r="G1262" s="110"/>
      <c r="H1262" s="110"/>
      <c r="I1262" s="166"/>
      <c r="J1262" s="166"/>
      <c r="K1262" s="102"/>
      <c r="L1262" s="102"/>
      <c r="M1262" s="102"/>
      <c r="N1262" s="102"/>
      <c r="O1262" s="72"/>
      <c r="P1262" s="78"/>
      <c r="Q1262" s="78"/>
    </row>
    <row r="1263" spans="2:17" s="96" customFormat="1">
      <c r="B1263" s="76"/>
      <c r="C1263" s="104"/>
      <c r="D1263" s="104"/>
      <c r="E1263" s="121"/>
      <c r="F1263" s="121"/>
      <c r="G1263" s="110"/>
      <c r="H1263" s="110"/>
      <c r="I1263" s="166"/>
      <c r="J1263" s="166"/>
      <c r="K1263" s="102"/>
      <c r="L1263" s="102"/>
      <c r="M1263" s="102"/>
      <c r="N1263" s="102"/>
      <c r="O1263" s="72"/>
      <c r="P1263" s="78"/>
      <c r="Q1263" s="78"/>
    </row>
    <row r="1264" spans="2:17" s="96" customFormat="1">
      <c r="B1264" s="76"/>
      <c r="C1264" s="104"/>
      <c r="D1264" s="104"/>
      <c r="E1264" s="121"/>
      <c r="F1264" s="121"/>
      <c r="G1264" s="110"/>
      <c r="H1264" s="110"/>
      <c r="I1264" s="166"/>
      <c r="J1264" s="166"/>
      <c r="K1264" s="102"/>
      <c r="L1264" s="102"/>
      <c r="M1264" s="102"/>
      <c r="N1264" s="102"/>
      <c r="O1264" s="72"/>
      <c r="P1264" s="78"/>
      <c r="Q1264" s="78"/>
    </row>
    <row r="1265" spans="2:17" s="96" customFormat="1">
      <c r="B1265" s="76"/>
      <c r="C1265" s="104"/>
      <c r="D1265" s="104"/>
      <c r="E1265" s="121"/>
      <c r="F1265" s="121"/>
      <c r="G1265" s="110"/>
      <c r="H1265" s="110"/>
      <c r="I1265" s="166"/>
      <c r="J1265" s="166"/>
      <c r="K1265" s="102"/>
      <c r="L1265" s="102"/>
      <c r="M1265" s="102"/>
      <c r="N1265" s="102"/>
      <c r="O1265" s="72"/>
      <c r="P1265" s="78"/>
      <c r="Q1265" s="78"/>
    </row>
    <row r="1266" spans="2:17" s="96" customFormat="1">
      <c r="B1266" s="76"/>
      <c r="C1266" s="104"/>
      <c r="D1266" s="104"/>
      <c r="E1266" s="121"/>
      <c r="F1266" s="121"/>
      <c r="G1266" s="110"/>
      <c r="H1266" s="110"/>
      <c r="I1266" s="166"/>
      <c r="J1266" s="166"/>
      <c r="K1266" s="102"/>
      <c r="L1266" s="102"/>
      <c r="M1266" s="102"/>
      <c r="N1266" s="102"/>
      <c r="O1266" s="72"/>
      <c r="P1266" s="78"/>
      <c r="Q1266" s="78"/>
    </row>
    <row r="1267" spans="2:17" s="96" customFormat="1">
      <c r="B1267" s="76"/>
      <c r="C1267" s="104"/>
      <c r="D1267" s="104"/>
      <c r="E1267" s="121"/>
      <c r="F1267" s="121"/>
      <c r="G1267" s="110"/>
      <c r="H1267" s="110"/>
      <c r="I1267" s="166"/>
      <c r="J1267" s="166"/>
      <c r="K1267" s="102"/>
      <c r="L1267" s="102"/>
      <c r="M1267" s="102"/>
      <c r="N1267" s="102"/>
      <c r="O1267" s="72"/>
      <c r="P1267" s="78"/>
      <c r="Q1267" s="78"/>
    </row>
    <row r="1268" spans="2:17" s="96" customFormat="1">
      <c r="B1268" s="76"/>
      <c r="C1268" s="104"/>
      <c r="D1268" s="104"/>
      <c r="E1268" s="121"/>
      <c r="F1268" s="121"/>
      <c r="G1268" s="110"/>
      <c r="H1268" s="110"/>
      <c r="I1268" s="166"/>
      <c r="J1268" s="166"/>
      <c r="K1268" s="102"/>
      <c r="L1268" s="102"/>
      <c r="M1268" s="102"/>
      <c r="N1268" s="102"/>
      <c r="O1268" s="72"/>
      <c r="P1268" s="78"/>
      <c r="Q1268" s="78"/>
    </row>
    <row r="1269" spans="2:17" s="96" customFormat="1">
      <c r="B1269" s="76"/>
      <c r="C1269" s="104"/>
      <c r="D1269" s="104"/>
      <c r="E1269" s="121"/>
      <c r="F1269" s="121"/>
      <c r="G1269" s="110"/>
      <c r="H1269" s="110"/>
      <c r="I1269" s="166"/>
      <c r="J1269" s="166"/>
      <c r="K1269" s="102"/>
      <c r="L1269" s="102"/>
      <c r="M1269" s="102"/>
      <c r="N1269" s="102"/>
      <c r="O1269" s="72"/>
      <c r="P1269" s="78"/>
      <c r="Q1269" s="78"/>
    </row>
    <row r="1270" spans="2:17" s="96" customFormat="1">
      <c r="B1270" s="76"/>
      <c r="C1270" s="104"/>
      <c r="D1270" s="104"/>
      <c r="E1270" s="121"/>
      <c r="F1270" s="121"/>
      <c r="G1270" s="110"/>
      <c r="H1270" s="110"/>
      <c r="I1270" s="166"/>
      <c r="J1270" s="166"/>
      <c r="K1270" s="102"/>
      <c r="L1270" s="102"/>
      <c r="M1270" s="102"/>
      <c r="N1270" s="102"/>
      <c r="O1270" s="72"/>
      <c r="P1270" s="78"/>
      <c r="Q1270" s="78"/>
    </row>
    <row r="1271" spans="2:17" s="96" customFormat="1">
      <c r="B1271" s="76"/>
      <c r="C1271" s="104"/>
      <c r="D1271" s="104"/>
      <c r="E1271" s="121"/>
      <c r="F1271" s="121"/>
      <c r="G1271" s="110"/>
      <c r="H1271" s="110"/>
      <c r="I1271" s="166"/>
      <c r="J1271" s="166"/>
      <c r="K1271" s="102"/>
      <c r="L1271" s="102"/>
      <c r="M1271" s="102"/>
      <c r="N1271" s="102"/>
      <c r="O1271" s="72"/>
      <c r="P1271" s="78"/>
      <c r="Q1271" s="78"/>
    </row>
    <row r="1272" spans="2:17" s="96" customFormat="1">
      <c r="B1272" s="76"/>
      <c r="C1272" s="104"/>
      <c r="D1272" s="104"/>
      <c r="E1272" s="121"/>
      <c r="F1272" s="121"/>
      <c r="G1272" s="110"/>
      <c r="H1272" s="110"/>
      <c r="I1272" s="166"/>
      <c r="J1272" s="166"/>
      <c r="K1272" s="102"/>
      <c r="L1272" s="102"/>
      <c r="M1272" s="102"/>
      <c r="N1272" s="102"/>
      <c r="O1272" s="72"/>
      <c r="P1272" s="78"/>
      <c r="Q1272" s="78"/>
    </row>
    <row r="1273" spans="2:17" s="96" customFormat="1">
      <c r="B1273" s="76"/>
      <c r="C1273" s="104"/>
      <c r="D1273" s="104"/>
      <c r="E1273" s="121"/>
      <c r="F1273" s="121"/>
      <c r="G1273" s="110"/>
      <c r="H1273" s="110"/>
      <c r="I1273" s="166"/>
      <c r="J1273" s="166"/>
      <c r="K1273" s="102"/>
      <c r="L1273" s="102"/>
      <c r="M1273" s="102"/>
      <c r="N1273" s="102"/>
      <c r="O1273" s="72"/>
      <c r="P1273" s="78"/>
      <c r="Q1273" s="78"/>
    </row>
    <row r="1274" spans="2:17" s="96" customFormat="1">
      <c r="B1274" s="76"/>
      <c r="C1274" s="104"/>
      <c r="D1274" s="104"/>
      <c r="E1274" s="121"/>
      <c r="F1274" s="121"/>
      <c r="G1274" s="110"/>
      <c r="H1274" s="110"/>
      <c r="I1274" s="166"/>
      <c r="J1274" s="166"/>
      <c r="K1274" s="102"/>
      <c r="L1274" s="102"/>
      <c r="M1274" s="102"/>
      <c r="N1274" s="102"/>
      <c r="O1274" s="72"/>
      <c r="P1274" s="78"/>
      <c r="Q1274" s="78"/>
    </row>
    <row r="1275" spans="2:17" s="96" customFormat="1">
      <c r="B1275" s="76"/>
      <c r="C1275" s="104"/>
      <c r="D1275" s="104"/>
      <c r="E1275" s="121"/>
      <c r="F1275" s="121"/>
      <c r="G1275" s="110"/>
      <c r="H1275" s="110"/>
      <c r="I1275" s="166"/>
      <c r="J1275" s="166"/>
      <c r="K1275" s="102"/>
      <c r="L1275" s="102"/>
      <c r="M1275" s="102"/>
      <c r="N1275" s="102"/>
      <c r="O1275" s="72"/>
      <c r="P1275" s="78"/>
      <c r="Q1275" s="78"/>
    </row>
    <row r="1276" spans="2:17" s="96" customFormat="1">
      <c r="B1276" s="76"/>
      <c r="C1276" s="104"/>
      <c r="D1276" s="104"/>
      <c r="E1276" s="121"/>
      <c r="F1276" s="121"/>
      <c r="G1276" s="110"/>
      <c r="H1276" s="110"/>
      <c r="I1276" s="166"/>
      <c r="J1276" s="166"/>
      <c r="K1276" s="102"/>
      <c r="L1276" s="102"/>
      <c r="M1276" s="102"/>
      <c r="N1276" s="102"/>
      <c r="O1276" s="72"/>
      <c r="P1276" s="78"/>
      <c r="Q1276" s="78"/>
    </row>
    <row r="1277" spans="2:17" s="96" customFormat="1">
      <c r="B1277" s="76"/>
      <c r="C1277" s="104"/>
      <c r="D1277" s="104"/>
      <c r="E1277" s="121"/>
      <c r="F1277" s="121"/>
      <c r="G1277" s="110"/>
      <c r="H1277" s="110"/>
      <c r="I1277" s="166"/>
      <c r="J1277" s="166"/>
      <c r="K1277" s="102"/>
      <c r="L1277" s="102"/>
      <c r="M1277" s="102"/>
      <c r="N1277" s="102"/>
      <c r="O1277" s="72"/>
      <c r="P1277" s="78"/>
      <c r="Q1277" s="78"/>
    </row>
    <row r="1278" spans="2:17" s="96" customFormat="1">
      <c r="B1278" s="76"/>
      <c r="C1278" s="104"/>
      <c r="D1278" s="104"/>
      <c r="E1278" s="121"/>
      <c r="F1278" s="121"/>
      <c r="G1278" s="110"/>
      <c r="H1278" s="110"/>
      <c r="I1278" s="166"/>
      <c r="J1278" s="166"/>
      <c r="K1278" s="102"/>
      <c r="L1278" s="102"/>
      <c r="M1278" s="102"/>
      <c r="N1278" s="102"/>
      <c r="O1278" s="72"/>
      <c r="P1278" s="78"/>
      <c r="Q1278" s="78"/>
    </row>
    <row r="1279" spans="2:17" s="96" customFormat="1">
      <c r="B1279" s="76"/>
      <c r="C1279" s="104"/>
      <c r="D1279" s="104"/>
      <c r="E1279" s="121"/>
      <c r="F1279" s="121"/>
      <c r="G1279" s="110"/>
      <c r="H1279" s="110"/>
      <c r="I1279" s="166"/>
      <c r="J1279" s="166"/>
      <c r="K1279" s="102"/>
      <c r="L1279" s="102"/>
      <c r="M1279" s="102"/>
      <c r="N1279" s="102"/>
      <c r="O1279" s="72"/>
      <c r="P1279" s="78"/>
      <c r="Q1279" s="78"/>
    </row>
    <row r="1280" spans="2:17" s="96" customFormat="1">
      <c r="B1280" s="76"/>
      <c r="C1280" s="104"/>
      <c r="D1280" s="104"/>
      <c r="E1280" s="121"/>
      <c r="F1280" s="121"/>
      <c r="G1280" s="110"/>
      <c r="H1280" s="110"/>
      <c r="I1280" s="166"/>
      <c r="J1280" s="166"/>
      <c r="K1280" s="102"/>
      <c r="L1280" s="102"/>
      <c r="M1280" s="102"/>
      <c r="N1280" s="102"/>
      <c r="O1280" s="72"/>
      <c r="P1280" s="78"/>
      <c r="Q1280" s="78"/>
    </row>
    <row r="1281" spans="2:17" s="96" customFormat="1">
      <c r="B1281" s="76"/>
      <c r="C1281" s="104"/>
      <c r="D1281" s="104"/>
      <c r="E1281" s="121"/>
      <c r="F1281" s="121"/>
      <c r="G1281" s="110"/>
      <c r="H1281" s="110"/>
      <c r="I1281" s="166"/>
      <c r="J1281" s="166"/>
      <c r="K1281" s="102"/>
      <c r="L1281" s="102"/>
      <c r="M1281" s="102"/>
      <c r="N1281" s="102"/>
      <c r="O1281" s="72"/>
      <c r="P1281" s="78"/>
      <c r="Q1281" s="78"/>
    </row>
    <row r="1282" spans="2:17" s="96" customFormat="1">
      <c r="B1282" s="76"/>
      <c r="C1282" s="104"/>
      <c r="D1282" s="104"/>
      <c r="E1282" s="121"/>
      <c r="F1282" s="121"/>
      <c r="G1282" s="110"/>
      <c r="H1282" s="110"/>
      <c r="I1282" s="166"/>
      <c r="J1282" s="166"/>
      <c r="K1282" s="102"/>
      <c r="L1282" s="102"/>
      <c r="M1282" s="102"/>
      <c r="N1282" s="102"/>
      <c r="O1282" s="72"/>
      <c r="P1282" s="78"/>
      <c r="Q1282" s="78"/>
    </row>
    <row r="1283" spans="2:17" s="96" customFormat="1">
      <c r="B1283" s="76"/>
      <c r="C1283" s="104"/>
      <c r="D1283" s="104"/>
      <c r="E1283" s="121"/>
      <c r="F1283" s="121"/>
      <c r="G1283" s="110"/>
      <c r="H1283" s="110"/>
      <c r="I1283" s="166"/>
      <c r="J1283" s="166"/>
      <c r="K1283" s="102"/>
      <c r="L1283" s="102"/>
      <c r="M1283" s="102"/>
      <c r="N1283" s="102"/>
      <c r="O1283" s="72"/>
      <c r="P1283" s="78"/>
      <c r="Q1283" s="78"/>
    </row>
    <row r="1284" spans="2:17" s="96" customFormat="1">
      <c r="B1284" s="76"/>
      <c r="C1284" s="104"/>
      <c r="D1284" s="104"/>
      <c r="E1284" s="121"/>
      <c r="F1284" s="121"/>
      <c r="G1284" s="110"/>
      <c r="H1284" s="110"/>
      <c r="I1284" s="166"/>
      <c r="J1284" s="166"/>
      <c r="K1284" s="102"/>
      <c r="L1284" s="102"/>
      <c r="M1284" s="102"/>
      <c r="N1284" s="102"/>
      <c r="O1284" s="72"/>
      <c r="P1284" s="78"/>
      <c r="Q1284" s="78"/>
    </row>
    <row r="1285" spans="2:17" s="96" customFormat="1">
      <c r="B1285" s="76"/>
      <c r="C1285" s="104"/>
      <c r="D1285" s="104"/>
      <c r="E1285" s="121"/>
      <c r="F1285" s="121"/>
      <c r="G1285" s="110"/>
      <c r="H1285" s="110"/>
      <c r="I1285" s="166"/>
      <c r="J1285" s="166"/>
      <c r="K1285" s="102"/>
      <c r="L1285" s="102"/>
      <c r="M1285" s="102"/>
      <c r="N1285" s="102"/>
      <c r="O1285" s="72"/>
      <c r="P1285" s="78"/>
      <c r="Q1285" s="78"/>
    </row>
    <row r="1286" spans="2:17" s="96" customFormat="1">
      <c r="B1286" s="76"/>
      <c r="C1286" s="104"/>
      <c r="D1286" s="104"/>
      <c r="E1286" s="121"/>
      <c r="F1286" s="121"/>
      <c r="G1286" s="110"/>
      <c r="H1286" s="110"/>
      <c r="I1286" s="166"/>
      <c r="J1286" s="166"/>
      <c r="K1286" s="102"/>
      <c r="L1286" s="102"/>
      <c r="M1286" s="102"/>
      <c r="N1286" s="102"/>
      <c r="O1286" s="72"/>
      <c r="P1286" s="78"/>
      <c r="Q1286" s="78"/>
    </row>
    <row r="1287" spans="2:17" s="96" customFormat="1">
      <c r="B1287" s="76"/>
      <c r="C1287" s="104"/>
      <c r="D1287" s="104"/>
      <c r="E1287" s="121"/>
      <c r="F1287" s="121"/>
      <c r="G1287" s="110"/>
      <c r="H1287" s="110"/>
      <c r="I1287" s="166"/>
      <c r="J1287" s="166"/>
      <c r="K1287" s="102"/>
      <c r="L1287" s="102"/>
      <c r="M1287" s="102"/>
      <c r="N1287" s="102"/>
      <c r="O1287" s="72"/>
      <c r="P1287" s="78"/>
      <c r="Q1287" s="78"/>
    </row>
    <row r="1288" spans="2:17" s="96" customFormat="1">
      <c r="B1288" s="76"/>
      <c r="C1288" s="104"/>
      <c r="D1288" s="104"/>
      <c r="E1288" s="121"/>
      <c r="F1288" s="121"/>
      <c r="G1288" s="110"/>
      <c r="H1288" s="110"/>
      <c r="I1288" s="166"/>
      <c r="J1288" s="166"/>
      <c r="K1288" s="102"/>
      <c r="L1288" s="102"/>
      <c r="M1288" s="102"/>
      <c r="N1288" s="102"/>
      <c r="O1288" s="72"/>
      <c r="P1288" s="78"/>
      <c r="Q1288" s="78"/>
    </row>
    <row r="1289" spans="2:17" s="96" customFormat="1">
      <c r="B1289" s="76"/>
      <c r="C1289" s="104"/>
      <c r="D1289" s="104"/>
      <c r="E1289" s="121"/>
      <c r="F1289" s="121"/>
      <c r="G1289" s="110"/>
      <c r="H1289" s="110"/>
      <c r="I1289" s="166"/>
      <c r="J1289" s="166"/>
      <c r="K1289" s="102"/>
      <c r="L1289" s="102"/>
      <c r="M1289" s="102"/>
      <c r="N1289" s="102"/>
      <c r="O1289" s="72"/>
      <c r="P1289" s="78"/>
      <c r="Q1289" s="78"/>
    </row>
    <row r="1290" spans="2:17" s="96" customFormat="1">
      <c r="B1290" s="76"/>
      <c r="C1290" s="104"/>
      <c r="D1290" s="104"/>
      <c r="E1290" s="121"/>
      <c r="F1290" s="121"/>
      <c r="G1290" s="110"/>
      <c r="H1290" s="110"/>
      <c r="I1290" s="166"/>
      <c r="J1290" s="166"/>
      <c r="K1290" s="102"/>
      <c r="L1290" s="102"/>
      <c r="M1290" s="102"/>
      <c r="N1290" s="102"/>
      <c r="O1290" s="72"/>
      <c r="P1290" s="78"/>
      <c r="Q1290" s="78"/>
    </row>
    <row r="1291" spans="2:17" s="96" customFormat="1">
      <c r="B1291" s="76"/>
      <c r="C1291" s="104"/>
      <c r="D1291" s="104"/>
      <c r="E1291" s="121"/>
      <c r="F1291" s="121"/>
      <c r="G1291" s="110"/>
      <c r="H1291" s="110"/>
      <c r="I1291" s="166"/>
      <c r="J1291" s="166"/>
      <c r="K1291" s="102"/>
      <c r="L1291" s="102"/>
      <c r="M1291" s="102"/>
      <c r="N1291" s="102"/>
      <c r="O1291" s="72"/>
      <c r="P1291" s="78"/>
      <c r="Q1291" s="78"/>
    </row>
    <row r="1292" spans="2:17" s="96" customFormat="1">
      <c r="B1292" s="76"/>
      <c r="C1292" s="104"/>
      <c r="D1292" s="104"/>
      <c r="E1292" s="121"/>
      <c r="F1292" s="121"/>
      <c r="G1292" s="110"/>
      <c r="H1292" s="110"/>
      <c r="I1292" s="166"/>
      <c r="J1292" s="166"/>
      <c r="K1292" s="102"/>
      <c r="L1292" s="102"/>
      <c r="M1292" s="102"/>
      <c r="N1292" s="102"/>
      <c r="O1292" s="72"/>
      <c r="P1292" s="78"/>
      <c r="Q1292" s="78"/>
    </row>
    <row r="1293" spans="2:17" s="96" customFormat="1">
      <c r="B1293" s="76"/>
      <c r="C1293" s="104"/>
      <c r="D1293" s="104"/>
      <c r="E1293" s="121"/>
      <c r="F1293" s="121"/>
      <c r="G1293" s="110"/>
      <c r="H1293" s="110"/>
      <c r="I1293" s="166"/>
      <c r="J1293" s="166"/>
      <c r="K1293" s="102"/>
      <c r="L1293" s="102"/>
      <c r="M1293" s="102"/>
      <c r="N1293" s="102"/>
      <c r="O1293" s="72"/>
      <c r="P1293" s="78"/>
      <c r="Q1293" s="78"/>
    </row>
    <row r="1294" spans="2:17" s="96" customFormat="1">
      <c r="B1294" s="76"/>
      <c r="C1294" s="104"/>
      <c r="D1294" s="104"/>
      <c r="E1294" s="121"/>
      <c r="F1294" s="121"/>
      <c r="G1294" s="110"/>
      <c r="H1294" s="110"/>
      <c r="I1294" s="166"/>
      <c r="J1294" s="166"/>
      <c r="K1294" s="102"/>
      <c r="L1294" s="102"/>
      <c r="M1294" s="102"/>
      <c r="N1294" s="102"/>
      <c r="O1294" s="72"/>
      <c r="P1294" s="78"/>
      <c r="Q1294" s="78"/>
    </row>
    <row r="1295" spans="2:17" s="96" customFormat="1">
      <c r="B1295" s="76"/>
      <c r="C1295" s="104"/>
      <c r="D1295" s="104"/>
      <c r="E1295" s="121"/>
      <c r="F1295" s="121"/>
      <c r="G1295" s="110"/>
      <c r="H1295" s="110"/>
      <c r="I1295" s="166"/>
      <c r="J1295" s="166"/>
      <c r="K1295" s="102"/>
      <c r="L1295" s="102"/>
      <c r="M1295" s="102"/>
      <c r="N1295" s="102"/>
      <c r="O1295" s="72"/>
      <c r="P1295" s="78"/>
      <c r="Q1295" s="78"/>
    </row>
    <row r="1296" spans="2:17" s="96" customFormat="1">
      <c r="B1296" s="76"/>
      <c r="C1296" s="104"/>
      <c r="D1296" s="104"/>
      <c r="E1296" s="121"/>
      <c r="F1296" s="121"/>
      <c r="G1296" s="110"/>
      <c r="H1296" s="110"/>
      <c r="I1296" s="166"/>
      <c r="J1296" s="166"/>
      <c r="K1296" s="102"/>
      <c r="L1296" s="102"/>
      <c r="M1296" s="102"/>
      <c r="N1296" s="102"/>
      <c r="O1296" s="72"/>
      <c r="P1296" s="78"/>
      <c r="Q1296" s="78"/>
    </row>
    <row r="1297" spans="2:17" s="96" customFormat="1">
      <c r="B1297" s="76"/>
      <c r="C1297" s="104"/>
      <c r="D1297" s="104"/>
      <c r="E1297" s="121"/>
      <c r="F1297" s="121"/>
      <c r="G1297" s="110"/>
      <c r="H1297" s="110"/>
      <c r="I1297" s="166"/>
      <c r="J1297" s="166"/>
      <c r="K1297" s="102"/>
      <c r="L1297" s="102"/>
      <c r="M1297" s="102"/>
      <c r="N1297" s="102"/>
      <c r="O1297" s="72"/>
      <c r="P1297" s="78"/>
      <c r="Q1297" s="78"/>
    </row>
    <row r="1298" spans="2:17" s="96" customFormat="1">
      <c r="B1298" s="76"/>
      <c r="C1298" s="104"/>
      <c r="D1298" s="104"/>
      <c r="E1298" s="121"/>
      <c r="F1298" s="121"/>
      <c r="G1298" s="110"/>
      <c r="H1298" s="110"/>
      <c r="I1298" s="166"/>
      <c r="J1298" s="166"/>
      <c r="K1298" s="102"/>
      <c r="L1298" s="102"/>
      <c r="M1298" s="102"/>
      <c r="N1298" s="102"/>
      <c r="O1298" s="72"/>
      <c r="P1298" s="78"/>
      <c r="Q1298" s="78"/>
    </row>
    <row r="1299" spans="2:17" s="96" customFormat="1">
      <c r="B1299" s="76"/>
      <c r="C1299" s="104"/>
      <c r="D1299" s="104"/>
      <c r="E1299" s="121"/>
      <c r="F1299" s="121"/>
      <c r="G1299" s="110"/>
      <c r="H1299" s="110"/>
      <c r="I1299" s="166"/>
      <c r="J1299" s="166"/>
      <c r="K1299" s="102"/>
      <c r="L1299" s="102"/>
      <c r="M1299" s="102"/>
      <c r="N1299" s="102"/>
      <c r="O1299" s="72"/>
      <c r="P1299" s="78"/>
      <c r="Q1299" s="78"/>
    </row>
    <row r="1300" spans="2:17" s="96" customFormat="1">
      <c r="B1300" s="76"/>
      <c r="C1300" s="104"/>
      <c r="D1300" s="104"/>
      <c r="E1300" s="121"/>
      <c r="F1300" s="121"/>
      <c r="G1300" s="110"/>
      <c r="H1300" s="110"/>
      <c r="I1300" s="166"/>
      <c r="J1300" s="166"/>
      <c r="K1300" s="102"/>
      <c r="L1300" s="102"/>
      <c r="M1300" s="102"/>
      <c r="N1300" s="102"/>
      <c r="O1300" s="72"/>
      <c r="P1300" s="78"/>
      <c r="Q1300" s="78"/>
    </row>
    <row r="1301" spans="2:17" s="96" customFormat="1">
      <c r="B1301" s="76"/>
      <c r="C1301" s="104"/>
      <c r="D1301" s="104"/>
      <c r="E1301" s="121"/>
      <c r="F1301" s="121"/>
      <c r="G1301" s="110"/>
      <c r="H1301" s="110"/>
      <c r="I1301" s="166"/>
      <c r="J1301" s="166"/>
      <c r="K1301" s="102"/>
      <c r="L1301" s="102"/>
      <c r="M1301" s="102"/>
      <c r="N1301" s="102"/>
      <c r="O1301" s="72"/>
      <c r="P1301" s="78"/>
      <c r="Q1301" s="78"/>
    </row>
    <row r="1302" spans="2:17" s="96" customFormat="1">
      <c r="B1302" s="76"/>
      <c r="C1302" s="104"/>
      <c r="D1302" s="104"/>
      <c r="E1302" s="121"/>
      <c r="F1302" s="121"/>
      <c r="G1302" s="110"/>
      <c r="H1302" s="110"/>
      <c r="I1302" s="166"/>
      <c r="J1302" s="166"/>
      <c r="K1302" s="102"/>
      <c r="L1302" s="102"/>
      <c r="M1302" s="102"/>
      <c r="N1302" s="102"/>
      <c r="O1302" s="72"/>
      <c r="P1302" s="78"/>
      <c r="Q1302" s="78"/>
    </row>
    <row r="1303" spans="2:17" s="96" customFormat="1">
      <c r="B1303" s="76"/>
      <c r="C1303" s="104"/>
      <c r="D1303" s="104"/>
      <c r="E1303" s="121"/>
      <c r="F1303" s="121"/>
      <c r="G1303" s="110"/>
      <c r="H1303" s="110"/>
      <c r="I1303" s="166"/>
      <c r="J1303" s="166"/>
      <c r="K1303" s="102"/>
      <c r="L1303" s="102"/>
      <c r="M1303" s="102"/>
      <c r="N1303" s="102"/>
      <c r="O1303" s="72"/>
      <c r="P1303" s="78"/>
      <c r="Q1303" s="78"/>
    </row>
    <row r="1304" spans="2:17" s="96" customFormat="1">
      <c r="B1304" s="76"/>
      <c r="C1304" s="104"/>
      <c r="D1304" s="104"/>
      <c r="E1304" s="121"/>
      <c r="F1304" s="121"/>
      <c r="G1304" s="110"/>
      <c r="H1304" s="110"/>
      <c r="I1304" s="166"/>
      <c r="J1304" s="166"/>
      <c r="K1304" s="102"/>
      <c r="L1304" s="102"/>
      <c r="M1304" s="102"/>
      <c r="N1304" s="102"/>
      <c r="O1304" s="72"/>
      <c r="P1304" s="78"/>
      <c r="Q1304" s="78"/>
    </row>
    <row r="1305" spans="2:17" s="96" customFormat="1">
      <c r="B1305" s="76"/>
      <c r="C1305" s="104"/>
      <c r="D1305" s="104"/>
      <c r="E1305" s="121"/>
      <c r="F1305" s="121"/>
      <c r="G1305" s="110"/>
      <c r="H1305" s="110"/>
      <c r="I1305" s="166"/>
      <c r="J1305" s="166"/>
      <c r="K1305" s="102"/>
      <c r="L1305" s="102"/>
      <c r="M1305" s="102"/>
      <c r="N1305" s="102"/>
      <c r="O1305" s="72"/>
      <c r="P1305" s="78"/>
      <c r="Q1305" s="78"/>
    </row>
    <row r="1306" spans="2:17" s="96" customFormat="1">
      <c r="B1306" s="76"/>
      <c r="C1306" s="104"/>
      <c r="D1306" s="104"/>
      <c r="E1306" s="121"/>
      <c r="F1306" s="121"/>
      <c r="G1306" s="110"/>
      <c r="H1306" s="110"/>
      <c r="I1306" s="166"/>
      <c r="J1306" s="166"/>
      <c r="K1306" s="102"/>
      <c r="L1306" s="102"/>
      <c r="M1306" s="102"/>
      <c r="N1306" s="102"/>
      <c r="O1306" s="72"/>
      <c r="P1306" s="78"/>
      <c r="Q1306" s="78"/>
    </row>
    <row r="1307" spans="2:17" s="96" customFormat="1">
      <c r="B1307" s="76"/>
      <c r="C1307" s="104"/>
      <c r="D1307" s="104"/>
      <c r="E1307" s="121"/>
      <c r="F1307" s="121"/>
      <c r="G1307" s="110"/>
      <c r="H1307" s="110"/>
      <c r="I1307" s="166"/>
      <c r="J1307" s="166"/>
      <c r="K1307" s="102"/>
      <c r="L1307" s="102"/>
      <c r="M1307" s="102"/>
      <c r="N1307" s="102"/>
      <c r="O1307" s="72"/>
      <c r="P1307" s="78"/>
      <c r="Q1307" s="78"/>
    </row>
    <row r="1308" spans="2:17" s="96" customFormat="1">
      <c r="B1308" s="76"/>
      <c r="C1308" s="104"/>
      <c r="D1308" s="104"/>
      <c r="E1308" s="121"/>
      <c r="F1308" s="121"/>
      <c r="G1308" s="110"/>
      <c r="H1308" s="110"/>
      <c r="I1308" s="166"/>
      <c r="J1308" s="166"/>
      <c r="K1308" s="102"/>
      <c r="L1308" s="102"/>
      <c r="M1308" s="102"/>
      <c r="N1308" s="102"/>
      <c r="O1308" s="72"/>
      <c r="P1308" s="78"/>
      <c r="Q1308" s="78"/>
    </row>
    <row r="1309" spans="2:17" s="96" customFormat="1">
      <c r="B1309" s="76"/>
      <c r="C1309" s="104"/>
      <c r="D1309" s="104"/>
      <c r="E1309" s="121"/>
      <c r="F1309" s="121"/>
      <c r="G1309" s="110"/>
      <c r="H1309" s="110"/>
      <c r="I1309" s="166"/>
      <c r="J1309" s="166"/>
      <c r="K1309" s="102"/>
      <c r="L1309" s="102"/>
      <c r="M1309" s="102"/>
      <c r="N1309" s="102"/>
      <c r="O1309" s="72"/>
      <c r="P1309" s="78"/>
      <c r="Q1309" s="78"/>
    </row>
    <row r="1310" spans="2:17" s="96" customFormat="1">
      <c r="B1310" s="76"/>
      <c r="C1310" s="104"/>
      <c r="D1310" s="104"/>
      <c r="E1310" s="121"/>
      <c r="F1310" s="121"/>
      <c r="G1310" s="110"/>
      <c r="H1310" s="110"/>
      <c r="I1310" s="166"/>
      <c r="J1310" s="166"/>
      <c r="K1310" s="102"/>
      <c r="L1310" s="102"/>
      <c r="M1310" s="102"/>
      <c r="N1310" s="102"/>
      <c r="O1310" s="72"/>
      <c r="P1310" s="78"/>
      <c r="Q1310" s="78"/>
    </row>
    <row r="1311" spans="2:17" s="96" customFormat="1">
      <c r="B1311" s="76"/>
      <c r="C1311" s="104"/>
      <c r="D1311" s="104"/>
      <c r="E1311" s="121"/>
      <c r="F1311" s="121"/>
      <c r="G1311" s="110"/>
      <c r="H1311" s="110"/>
      <c r="I1311" s="166"/>
      <c r="J1311" s="166"/>
      <c r="K1311" s="102"/>
      <c r="L1311" s="102"/>
      <c r="M1311" s="102"/>
      <c r="N1311" s="102"/>
      <c r="O1311" s="72"/>
      <c r="P1311" s="78"/>
      <c r="Q1311" s="78"/>
    </row>
    <row r="1312" spans="2:17" s="96" customFormat="1">
      <c r="B1312" s="76"/>
      <c r="C1312" s="104"/>
      <c r="D1312" s="104"/>
      <c r="E1312" s="121"/>
      <c r="F1312" s="121"/>
      <c r="G1312" s="110"/>
      <c r="H1312" s="110"/>
      <c r="I1312" s="166"/>
      <c r="J1312" s="166"/>
      <c r="K1312" s="102"/>
      <c r="L1312" s="102"/>
      <c r="M1312" s="102"/>
      <c r="N1312" s="102"/>
      <c r="O1312" s="72"/>
      <c r="P1312" s="78"/>
      <c r="Q1312" s="78"/>
    </row>
    <row r="1313" spans="2:17" s="96" customFormat="1">
      <c r="B1313" s="76"/>
      <c r="C1313" s="104"/>
      <c r="D1313" s="104"/>
      <c r="E1313" s="121"/>
      <c r="F1313" s="121"/>
      <c r="G1313" s="110"/>
      <c r="H1313" s="110"/>
      <c r="I1313" s="166"/>
      <c r="J1313" s="166"/>
      <c r="K1313" s="102"/>
      <c r="L1313" s="102"/>
      <c r="M1313" s="102"/>
      <c r="N1313" s="102"/>
      <c r="O1313" s="72"/>
      <c r="P1313" s="78"/>
      <c r="Q1313" s="78"/>
    </row>
    <row r="1314" spans="2:17" s="96" customFormat="1">
      <c r="B1314" s="76"/>
      <c r="C1314" s="104"/>
      <c r="D1314" s="104"/>
      <c r="E1314" s="121"/>
      <c r="F1314" s="121"/>
      <c r="G1314" s="110"/>
      <c r="H1314" s="110"/>
      <c r="I1314" s="166"/>
      <c r="J1314" s="166"/>
      <c r="K1314" s="102"/>
      <c r="L1314" s="102"/>
      <c r="M1314" s="102"/>
      <c r="N1314" s="102"/>
      <c r="O1314" s="72"/>
      <c r="P1314" s="78"/>
      <c r="Q1314" s="78"/>
    </row>
    <row r="1315" spans="2:17" s="96" customFormat="1">
      <c r="B1315" s="76"/>
      <c r="C1315" s="104"/>
      <c r="D1315" s="104"/>
      <c r="E1315" s="121"/>
      <c r="F1315" s="121"/>
      <c r="G1315" s="110"/>
      <c r="H1315" s="110"/>
      <c r="I1315" s="166"/>
      <c r="J1315" s="166"/>
      <c r="K1315" s="102"/>
      <c r="L1315" s="102"/>
      <c r="M1315" s="102"/>
      <c r="N1315" s="102"/>
      <c r="O1315" s="72"/>
      <c r="P1315" s="78"/>
      <c r="Q1315" s="78"/>
    </row>
    <row r="1316" spans="2:17" s="96" customFormat="1">
      <c r="B1316" s="76"/>
      <c r="C1316" s="104"/>
      <c r="D1316" s="104"/>
      <c r="E1316" s="121"/>
      <c r="F1316" s="121"/>
      <c r="G1316" s="110"/>
      <c r="H1316" s="110"/>
      <c r="I1316" s="166"/>
      <c r="J1316" s="166"/>
      <c r="K1316" s="102"/>
      <c r="L1316" s="102"/>
      <c r="M1316" s="102"/>
      <c r="N1316" s="102"/>
      <c r="O1316" s="72"/>
      <c r="P1316" s="78"/>
      <c r="Q1316" s="78"/>
    </row>
    <row r="1317" spans="2:17" s="96" customFormat="1">
      <c r="B1317" s="76"/>
      <c r="C1317" s="104"/>
      <c r="D1317" s="104"/>
      <c r="E1317" s="121"/>
      <c r="F1317" s="121"/>
      <c r="G1317" s="110"/>
      <c r="H1317" s="110"/>
      <c r="I1317" s="166"/>
      <c r="J1317" s="166"/>
      <c r="K1317" s="102"/>
      <c r="L1317" s="102"/>
      <c r="M1317" s="102"/>
      <c r="N1317" s="102"/>
      <c r="O1317" s="72"/>
      <c r="P1317" s="78"/>
      <c r="Q1317" s="78"/>
    </row>
    <row r="1318" spans="2:17" s="96" customFormat="1">
      <c r="B1318" s="76"/>
      <c r="C1318" s="104"/>
      <c r="D1318" s="104"/>
      <c r="E1318" s="121"/>
      <c r="F1318" s="121"/>
      <c r="G1318" s="110"/>
      <c r="H1318" s="110"/>
      <c r="I1318" s="166"/>
      <c r="J1318" s="166"/>
      <c r="K1318" s="102"/>
      <c r="L1318" s="102"/>
      <c r="M1318" s="102"/>
      <c r="N1318" s="102"/>
      <c r="O1318" s="72"/>
      <c r="P1318" s="78"/>
      <c r="Q1318" s="78"/>
    </row>
    <row r="1319" spans="2:17" s="96" customFormat="1">
      <c r="B1319" s="76"/>
      <c r="C1319" s="104"/>
      <c r="D1319" s="104"/>
      <c r="E1319" s="121"/>
      <c r="F1319" s="121"/>
      <c r="G1319" s="110"/>
      <c r="H1319" s="110"/>
      <c r="I1319" s="166"/>
      <c r="J1319" s="166"/>
      <c r="K1319" s="102"/>
      <c r="L1319" s="102"/>
      <c r="M1319" s="102"/>
      <c r="N1319" s="102"/>
      <c r="O1319" s="72"/>
      <c r="P1319" s="78"/>
      <c r="Q1319" s="78"/>
    </row>
    <row r="1320" spans="2:17" s="96" customFormat="1">
      <c r="B1320" s="76"/>
      <c r="C1320" s="104"/>
      <c r="D1320" s="104"/>
      <c r="E1320" s="121"/>
      <c r="F1320" s="121"/>
      <c r="G1320" s="110"/>
      <c r="H1320" s="110"/>
      <c r="I1320" s="166"/>
      <c r="J1320" s="166"/>
      <c r="K1320" s="102"/>
      <c r="L1320" s="102"/>
      <c r="M1320" s="102"/>
      <c r="N1320" s="102"/>
      <c r="O1320" s="72"/>
      <c r="P1320" s="78"/>
      <c r="Q1320" s="78"/>
    </row>
    <row r="1321" spans="2:17" s="96" customFormat="1">
      <c r="B1321" s="76"/>
      <c r="C1321" s="104"/>
      <c r="D1321" s="104"/>
      <c r="E1321" s="121"/>
      <c r="F1321" s="121"/>
      <c r="G1321" s="110"/>
      <c r="H1321" s="110"/>
      <c r="I1321" s="166"/>
      <c r="J1321" s="166"/>
      <c r="K1321" s="102"/>
      <c r="L1321" s="102"/>
      <c r="M1321" s="102"/>
      <c r="N1321" s="102"/>
      <c r="O1321" s="72"/>
      <c r="P1321" s="78"/>
      <c r="Q1321" s="78"/>
    </row>
    <row r="1322" spans="2:17" s="96" customFormat="1">
      <c r="B1322" s="76"/>
      <c r="C1322" s="104"/>
      <c r="D1322" s="104"/>
      <c r="E1322" s="121"/>
      <c r="F1322" s="121"/>
      <c r="G1322" s="110"/>
      <c r="H1322" s="110"/>
      <c r="I1322" s="166"/>
      <c r="J1322" s="166"/>
      <c r="K1322" s="102"/>
      <c r="L1322" s="102"/>
      <c r="M1322" s="102"/>
      <c r="N1322" s="102"/>
      <c r="O1322" s="72"/>
      <c r="P1322" s="78"/>
      <c r="Q1322" s="78"/>
    </row>
    <row r="1323" spans="2:17" s="96" customFormat="1">
      <c r="B1323" s="76"/>
      <c r="C1323" s="104"/>
      <c r="D1323" s="104"/>
      <c r="E1323" s="121"/>
      <c r="F1323" s="121"/>
      <c r="G1323" s="110"/>
      <c r="H1323" s="110"/>
      <c r="I1323" s="166"/>
      <c r="J1323" s="166"/>
      <c r="K1323" s="102"/>
      <c r="L1323" s="102"/>
      <c r="M1323" s="102"/>
      <c r="N1323" s="102"/>
      <c r="O1323" s="72"/>
      <c r="P1323" s="78"/>
      <c r="Q1323" s="78"/>
    </row>
    <row r="1324" spans="2:17" s="96" customFormat="1">
      <c r="B1324" s="76"/>
      <c r="C1324" s="104"/>
      <c r="D1324" s="104"/>
      <c r="E1324" s="121"/>
      <c r="F1324" s="121"/>
      <c r="G1324" s="110"/>
      <c r="H1324" s="110"/>
      <c r="I1324" s="166"/>
      <c r="J1324" s="166"/>
      <c r="K1324" s="102"/>
      <c r="L1324" s="102"/>
      <c r="M1324" s="102"/>
      <c r="N1324" s="102"/>
      <c r="O1324" s="72"/>
      <c r="P1324" s="78"/>
      <c r="Q1324" s="78"/>
    </row>
    <row r="1325" spans="2:17" s="96" customFormat="1">
      <c r="B1325" s="76"/>
      <c r="C1325" s="104"/>
      <c r="D1325" s="104"/>
      <c r="E1325" s="121"/>
      <c r="F1325" s="121"/>
      <c r="G1325" s="110"/>
      <c r="H1325" s="110"/>
      <c r="I1325" s="166"/>
      <c r="J1325" s="166"/>
      <c r="K1325" s="102"/>
      <c r="L1325" s="102"/>
      <c r="M1325" s="102"/>
      <c r="N1325" s="102"/>
      <c r="O1325" s="72"/>
      <c r="P1325" s="78"/>
      <c r="Q1325" s="78"/>
    </row>
    <row r="1326" spans="2:17" s="96" customFormat="1">
      <c r="B1326" s="76"/>
      <c r="C1326" s="104"/>
      <c r="D1326" s="104"/>
      <c r="E1326" s="121"/>
      <c r="F1326" s="121"/>
      <c r="G1326" s="110"/>
      <c r="H1326" s="110"/>
      <c r="I1326" s="166"/>
      <c r="J1326" s="166"/>
      <c r="K1326" s="102"/>
      <c r="L1326" s="102"/>
      <c r="M1326" s="102"/>
      <c r="N1326" s="102"/>
      <c r="O1326" s="72"/>
      <c r="P1326" s="78"/>
      <c r="Q1326" s="78"/>
    </row>
    <row r="1327" spans="2:17" s="96" customFormat="1">
      <c r="B1327" s="76"/>
      <c r="C1327" s="104"/>
      <c r="D1327" s="104"/>
      <c r="E1327" s="121"/>
      <c r="F1327" s="121"/>
      <c r="G1327" s="110"/>
      <c r="H1327" s="110"/>
      <c r="I1327" s="166"/>
      <c r="J1327" s="166"/>
      <c r="K1327" s="102"/>
      <c r="L1327" s="102"/>
      <c r="M1327" s="102"/>
      <c r="N1327" s="102"/>
      <c r="O1327" s="72"/>
      <c r="P1327" s="78"/>
      <c r="Q1327" s="78"/>
    </row>
    <row r="1328" spans="2:17" s="96" customFormat="1">
      <c r="B1328" s="76"/>
      <c r="C1328" s="104"/>
      <c r="D1328" s="104"/>
      <c r="E1328" s="121"/>
      <c r="F1328" s="121"/>
      <c r="G1328" s="110"/>
      <c r="H1328" s="110"/>
      <c r="I1328" s="166"/>
      <c r="J1328" s="166"/>
      <c r="K1328" s="102"/>
      <c r="L1328" s="102"/>
      <c r="M1328" s="102"/>
      <c r="N1328" s="102"/>
      <c r="O1328" s="72"/>
      <c r="P1328" s="78"/>
      <c r="Q1328" s="78"/>
    </row>
    <row r="1329" spans="2:17" s="96" customFormat="1">
      <c r="B1329" s="76"/>
      <c r="C1329" s="104"/>
      <c r="D1329" s="104"/>
      <c r="E1329" s="121"/>
      <c r="F1329" s="121"/>
      <c r="G1329" s="110"/>
      <c r="H1329" s="110"/>
      <c r="I1329" s="166"/>
      <c r="J1329" s="166"/>
      <c r="K1329" s="102"/>
      <c r="L1329" s="102"/>
      <c r="M1329" s="102"/>
      <c r="N1329" s="102"/>
      <c r="O1329" s="72"/>
      <c r="P1329" s="78"/>
      <c r="Q1329" s="78"/>
    </row>
    <row r="1330" spans="2:17" s="96" customFormat="1">
      <c r="B1330" s="76"/>
      <c r="C1330" s="104"/>
      <c r="D1330" s="104"/>
      <c r="E1330" s="121"/>
      <c r="F1330" s="121"/>
      <c r="G1330" s="110"/>
      <c r="H1330" s="110"/>
      <c r="I1330" s="166"/>
      <c r="J1330" s="166"/>
      <c r="K1330" s="102"/>
      <c r="L1330" s="102"/>
      <c r="M1330" s="102"/>
      <c r="N1330" s="102"/>
      <c r="O1330" s="72"/>
      <c r="P1330" s="78"/>
      <c r="Q1330" s="78"/>
    </row>
    <row r="1331" spans="2:17" s="96" customFormat="1">
      <c r="B1331" s="76"/>
      <c r="C1331" s="104"/>
      <c r="D1331" s="104"/>
      <c r="E1331" s="121"/>
      <c r="F1331" s="121"/>
      <c r="G1331" s="110"/>
      <c r="H1331" s="110"/>
      <c r="I1331" s="166"/>
      <c r="J1331" s="166"/>
      <c r="K1331" s="102"/>
      <c r="L1331" s="102"/>
      <c r="M1331" s="102"/>
      <c r="N1331" s="102"/>
      <c r="O1331" s="72"/>
      <c r="P1331" s="78"/>
      <c r="Q1331" s="78"/>
    </row>
    <row r="1332" spans="2:17" s="96" customFormat="1">
      <c r="B1332" s="76"/>
      <c r="C1332" s="104"/>
      <c r="D1332" s="104"/>
      <c r="E1332" s="121"/>
      <c r="F1332" s="121"/>
      <c r="G1332" s="110"/>
      <c r="H1332" s="110"/>
      <c r="I1332" s="166"/>
      <c r="J1332" s="166"/>
      <c r="K1332" s="102"/>
      <c r="L1332" s="102"/>
      <c r="M1332" s="102"/>
      <c r="N1332" s="102"/>
      <c r="O1332" s="72"/>
      <c r="P1332" s="78"/>
      <c r="Q1332" s="78"/>
    </row>
    <row r="1333" spans="2:17" s="96" customFormat="1">
      <c r="B1333" s="76"/>
      <c r="C1333" s="104"/>
      <c r="D1333" s="104"/>
      <c r="E1333" s="121"/>
      <c r="F1333" s="121"/>
      <c r="G1333" s="110"/>
      <c r="H1333" s="110"/>
      <c r="I1333" s="166"/>
      <c r="J1333" s="166"/>
      <c r="K1333" s="102"/>
      <c r="L1333" s="102"/>
      <c r="M1333" s="102"/>
      <c r="N1333" s="102"/>
      <c r="O1333" s="72"/>
      <c r="P1333" s="78"/>
      <c r="Q1333" s="78"/>
    </row>
    <row r="1334" spans="2:17" s="96" customFormat="1">
      <c r="B1334" s="76"/>
      <c r="C1334" s="104"/>
      <c r="D1334" s="104"/>
      <c r="E1334" s="121"/>
      <c r="F1334" s="121"/>
      <c r="G1334" s="110"/>
      <c r="H1334" s="110"/>
      <c r="I1334" s="166"/>
      <c r="J1334" s="166"/>
      <c r="K1334" s="102"/>
      <c r="L1334" s="102"/>
      <c r="M1334" s="102"/>
      <c r="N1334" s="102"/>
      <c r="O1334" s="72"/>
      <c r="P1334" s="78"/>
      <c r="Q1334" s="78"/>
    </row>
    <row r="1335" spans="2:17" s="96" customFormat="1">
      <c r="B1335" s="76"/>
      <c r="C1335" s="104"/>
      <c r="D1335" s="104"/>
      <c r="E1335" s="121"/>
      <c r="F1335" s="121"/>
      <c r="G1335" s="110"/>
      <c r="H1335" s="110"/>
      <c r="I1335" s="166"/>
      <c r="J1335" s="166"/>
      <c r="K1335" s="102"/>
      <c r="L1335" s="102"/>
      <c r="M1335" s="102"/>
      <c r="N1335" s="102"/>
      <c r="O1335" s="72"/>
      <c r="P1335" s="78"/>
      <c r="Q1335" s="78"/>
    </row>
    <row r="1336" spans="2:17" s="96" customFormat="1">
      <c r="B1336" s="76"/>
      <c r="C1336" s="104"/>
      <c r="D1336" s="104"/>
      <c r="E1336" s="121"/>
      <c r="F1336" s="121"/>
      <c r="G1336" s="110"/>
      <c r="H1336" s="110"/>
      <c r="I1336" s="166"/>
      <c r="J1336" s="166"/>
      <c r="K1336" s="102"/>
      <c r="L1336" s="102"/>
      <c r="M1336" s="102"/>
      <c r="N1336" s="102"/>
      <c r="O1336" s="72"/>
      <c r="P1336" s="78"/>
      <c r="Q1336" s="78"/>
    </row>
    <row r="1337" spans="2:17" s="96" customFormat="1">
      <c r="B1337" s="76"/>
      <c r="C1337" s="104"/>
      <c r="D1337" s="104"/>
      <c r="E1337" s="121"/>
      <c r="F1337" s="121"/>
      <c r="G1337" s="110"/>
      <c r="H1337" s="110"/>
      <c r="I1337" s="166"/>
      <c r="J1337" s="166"/>
      <c r="K1337" s="102"/>
      <c r="L1337" s="102"/>
      <c r="M1337" s="102"/>
      <c r="N1337" s="102"/>
      <c r="O1337" s="72"/>
      <c r="P1337" s="78"/>
      <c r="Q1337" s="78"/>
    </row>
    <row r="1338" spans="2:17" s="96" customFormat="1">
      <c r="B1338" s="76"/>
      <c r="C1338" s="104"/>
      <c r="D1338" s="104"/>
      <c r="E1338" s="121"/>
      <c r="F1338" s="121"/>
      <c r="G1338" s="110"/>
      <c r="H1338" s="110"/>
      <c r="I1338" s="166"/>
      <c r="J1338" s="166"/>
      <c r="K1338" s="102"/>
      <c r="L1338" s="102"/>
      <c r="M1338" s="102"/>
      <c r="N1338" s="102"/>
      <c r="O1338" s="72"/>
      <c r="P1338" s="78"/>
      <c r="Q1338" s="78"/>
    </row>
    <row r="1339" spans="2:17" s="96" customFormat="1">
      <c r="B1339" s="76"/>
      <c r="C1339" s="104"/>
      <c r="D1339" s="104"/>
      <c r="E1339" s="121"/>
      <c r="F1339" s="121"/>
      <c r="G1339" s="110"/>
      <c r="H1339" s="110"/>
      <c r="I1339" s="166"/>
      <c r="J1339" s="166"/>
      <c r="K1339" s="102"/>
      <c r="L1339" s="102"/>
      <c r="M1339" s="102"/>
      <c r="N1339" s="102"/>
      <c r="O1339" s="72"/>
      <c r="P1339" s="78"/>
      <c r="Q1339" s="78"/>
    </row>
    <row r="1340" spans="2:17" s="96" customFormat="1">
      <c r="B1340" s="76"/>
      <c r="C1340" s="104"/>
      <c r="D1340" s="104"/>
      <c r="E1340" s="121"/>
      <c r="F1340" s="121"/>
      <c r="G1340" s="110"/>
      <c r="H1340" s="110"/>
      <c r="I1340" s="166"/>
      <c r="J1340" s="166"/>
      <c r="K1340" s="102"/>
      <c r="L1340" s="102"/>
      <c r="M1340" s="102"/>
      <c r="N1340" s="102"/>
      <c r="O1340" s="72"/>
      <c r="P1340" s="78"/>
      <c r="Q1340" s="78"/>
    </row>
    <row r="1341" spans="2:17" s="96" customFormat="1">
      <c r="B1341" s="76"/>
      <c r="C1341" s="104"/>
      <c r="D1341" s="104"/>
      <c r="E1341" s="121"/>
      <c r="F1341" s="121"/>
      <c r="G1341" s="110"/>
      <c r="H1341" s="110"/>
      <c r="I1341" s="166"/>
      <c r="J1341" s="166"/>
      <c r="K1341" s="102"/>
      <c r="L1341" s="102"/>
      <c r="M1341" s="102"/>
      <c r="N1341" s="102"/>
      <c r="O1341" s="72"/>
      <c r="P1341" s="78"/>
      <c r="Q1341" s="78"/>
    </row>
    <row r="1342" spans="2:17" s="96" customFormat="1">
      <c r="B1342" s="76"/>
      <c r="C1342" s="104"/>
      <c r="D1342" s="104"/>
      <c r="E1342" s="121"/>
      <c r="F1342" s="121"/>
      <c r="G1342" s="110"/>
      <c r="H1342" s="110"/>
      <c r="I1342" s="166"/>
      <c r="J1342" s="166"/>
      <c r="K1342" s="102"/>
      <c r="L1342" s="102"/>
      <c r="M1342" s="102"/>
      <c r="N1342" s="102"/>
      <c r="O1342" s="72"/>
      <c r="P1342" s="78"/>
      <c r="Q1342" s="78"/>
    </row>
    <row r="1343" spans="2:17" s="96" customFormat="1">
      <c r="B1343" s="76"/>
      <c r="C1343" s="104"/>
      <c r="D1343" s="104"/>
      <c r="E1343" s="121"/>
      <c r="F1343" s="121"/>
      <c r="G1343" s="110"/>
      <c r="H1343" s="110"/>
      <c r="I1343" s="166"/>
      <c r="J1343" s="166"/>
      <c r="K1343" s="102"/>
      <c r="L1343" s="102"/>
      <c r="M1343" s="102"/>
      <c r="N1343" s="102"/>
      <c r="O1343" s="72"/>
      <c r="P1343" s="78"/>
      <c r="Q1343" s="78"/>
    </row>
    <row r="1344" spans="2:17" s="96" customFormat="1">
      <c r="B1344" s="76"/>
      <c r="C1344" s="104"/>
      <c r="D1344" s="104"/>
      <c r="E1344" s="121"/>
      <c r="F1344" s="121"/>
      <c r="G1344" s="110"/>
      <c r="H1344" s="110"/>
      <c r="I1344" s="166"/>
      <c r="J1344" s="166"/>
      <c r="K1344" s="102"/>
      <c r="L1344" s="102"/>
      <c r="M1344" s="102"/>
      <c r="N1344" s="102"/>
      <c r="O1344" s="72"/>
      <c r="P1344" s="78"/>
      <c r="Q1344" s="78"/>
    </row>
    <row r="1345" spans="2:17" s="96" customFormat="1">
      <c r="B1345" s="76"/>
      <c r="C1345" s="104"/>
      <c r="D1345" s="104"/>
      <c r="E1345" s="121"/>
      <c r="F1345" s="121"/>
      <c r="G1345" s="110"/>
      <c r="H1345" s="110"/>
      <c r="I1345" s="166"/>
      <c r="J1345" s="166"/>
      <c r="K1345" s="102"/>
      <c r="L1345" s="102"/>
      <c r="M1345" s="102"/>
      <c r="N1345" s="102"/>
      <c r="O1345" s="72"/>
      <c r="P1345" s="78"/>
      <c r="Q1345" s="78"/>
    </row>
    <row r="1346" spans="2:17" s="96" customFormat="1">
      <c r="B1346" s="76"/>
      <c r="C1346" s="104"/>
      <c r="D1346" s="104"/>
      <c r="E1346" s="121"/>
      <c r="F1346" s="121"/>
      <c r="G1346" s="110"/>
      <c r="H1346" s="110"/>
      <c r="I1346" s="166"/>
      <c r="J1346" s="166"/>
      <c r="K1346" s="102"/>
      <c r="L1346" s="102"/>
      <c r="M1346" s="102"/>
      <c r="N1346" s="102"/>
      <c r="O1346" s="72"/>
      <c r="P1346" s="78"/>
      <c r="Q1346" s="78"/>
    </row>
    <row r="1347" spans="2:17" s="96" customFormat="1">
      <c r="B1347" s="76"/>
      <c r="C1347" s="104"/>
      <c r="D1347" s="104"/>
      <c r="E1347" s="121"/>
      <c r="F1347" s="121"/>
      <c r="G1347" s="110"/>
      <c r="H1347" s="110"/>
      <c r="I1347" s="166"/>
      <c r="J1347" s="166"/>
      <c r="K1347" s="102"/>
      <c r="L1347" s="102"/>
      <c r="M1347" s="102"/>
      <c r="N1347" s="102"/>
      <c r="O1347" s="72"/>
      <c r="P1347" s="78"/>
      <c r="Q1347" s="78"/>
    </row>
    <row r="1348" spans="2:17" s="96" customFormat="1">
      <c r="B1348" s="76"/>
      <c r="C1348" s="104"/>
      <c r="D1348" s="104"/>
      <c r="E1348" s="121"/>
      <c r="F1348" s="121"/>
      <c r="G1348" s="110"/>
      <c r="H1348" s="110"/>
      <c r="I1348" s="166"/>
      <c r="J1348" s="166"/>
      <c r="K1348" s="102"/>
      <c r="L1348" s="102"/>
      <c r="M1348" s="102"/>
      <c r="N1348" s="102"/>
      <c r="O1348" s="72"/>
      <c r="P1348" s="78"/>
      <c r="Q1348" s="78"/>
    </row>
    <row r="1349" spans="2:17" s="96" customFormat="1">
      <c r="B1349" s="76"/>
      <c r="C1349" s="104"/>
      <c r="D1349" s="104"/>
      <c r="E1349" s="121"/>
      <c r="F1349" s="121"/>
      <c r="G1349" s="110"/>
      <c r="H1349" s="110"/>
      <c r="I1349" s="166"/>
      <c r="J1349" s="166"/>
      <c r="K1349" s="102"/>
      <c r="L1349" s="102"/>
      <c r="M1349" s="102"/>
      <c r="N1349" s="102"/>
      <c r="O1349" s="72"/>
      <c r="P1349" s="78"/>
      <c r="Q1349" s="78"/>
    </row>
    <row r="1350" spans="2:17" s="96" customFormat="1">
      <c r="B1350" s="76"/>
      <c r="C1350" s="104"/>
      <c r="D1350" s="104"/>
      <c r="E1350" s="121"/>
      <c r="F1350" s="121"/>
      <c r="G1350" s="110"/>
      <c r="H1350" s="110"/>
      <c r="I1350" s="166"/>
      <c r="J1350" s="166"/>
      <c r="K1350" s="102"/>
      <c r="L1350" s="102"/>
      <c r="M1350" s="102"/>
      <c r="N1350" s="102"/>
      <c r="O1350" s="72"/>
      <c r="P1350" s="78"/>
      <c r="Q1350" s="78"/>
    </row>
    <row r="1351" spans="2:17" s="96" customFormat="1">
      <c r="B1351" s="76"/>
      <c r="C1351" s="104"/>
      <c r="D1351" s="104"/>
      <c r="E1351" s="121"/>
      <c r="F1351" s="121"/>
      <c r="G1351" s="110"/>
      <c r="H1351" s="110"/>
      <c r="I1351" s="166"/>
      <c r="J1351" s="166"/>
      <c r="K1351" s="102"/>
      <c r="L1351" s="102"/>
      <c r="M1351" s="102"/>
      <c r="N1351" s="102"/>
      <c r="O1351" s="72"/>
      <c r="P1351" s="78"/>
      <c r="Q1351" s="78"/>
    </row>
    <row r="1352" spans="2:17" s="96" customFormat="1">
      <c r="B1352" s="76"/>
      <c r="C1352" s="104"/>
      <c r="D1352" s="104"/>
      <c r="E1352" s="121"/>
      <c r="F1352" s="121"/>
      <c r="G1352" s="110"/>
      <c r="H1352" s="110"/>
      <c r="I1352" s="166"/>
      <c r="J1352" s="166"/>
      <c r="K1352" s="102"/>
      <c r="L1352" s="102"/>
      <c r="M1352" s="102"/>
      <c r="N1352" s="102"/>
      <c r="O1352" s="72"/>
      <c r="P1352" s="78"/>
      <c r="Q1352" s="78"/>
    </row>
    <row r="1353" spans="2:17" s="96" customFormat="1">
      <c r="B1353" s="76"/>
      <c r="C1353" s="104"/>
      <c r="D1353" s="104"/>
      <c r="E1353" s="121"/>
      <c r="F1353" s="121"/>
      <c r="G1353" s="110"/>
      <c r="H1353" s="110"/>
      <c r="I1353" s="166"/>
      <c r="J1353" s="166"/>
      <c r="K1353" s="102"/>
      <c r="L1353" s="102"/>
      <c r="M1353" s="102"/>
      <c r="N1353" s="102"/>
      <c r="O1353" s="72"/>
      <c r="P1353" s="78"/>
      <c r="Q1353" s="78"/>
    </row>
    <row r="1354" spans="2:17" s="96" customFormat="1">
      <c r="B1354" s="76"/>
      <c r="C1354" s="104"/>
      <c r="D1354" s="104"/>
      <c r="E1354" s="121"/>
      <c r="F1354" s="121"/>
      <c r="G1354" s="110"/>
      <c r="H1354" s="110"/>
      <c r="I1354" s="166"/>
      <c r="J1354" s="166"/>
      <c r="K1354" s="102"/>
      <c r="L1354" s="102"/>
      <c r="M1354" s="102"/>
      <c r="N1354" s="102"/>
      <c r="O1354" s="72"/>
      <c r="P1354" s="78"/>
      <c r="Q1354" s="78"/>
    </row>
    <row r="1355" spans="2:17" s="96" customFormat="1">
      <c r="B1355" s="76"/>
      <c r="C1355" s="104"/>
      <c r="D1355" s="104"/>
      <c r="E1355" s="121"/>
      <c r="F1355" s="121"/>
      <c r="G1355" s="110"/>
      <c r="H1355" s="110"/>
      <c r="I1355" s="166"/>
      <c r="J1355" s="166"/>
      <c r="K1355" s="102"/>
      <c r="L1355" s="102"/>
      <c r="M1355" s="102"/>
      <c r="N1355" s="102"/>
      <c r="O1355" s="72"/>
      <c r="P1355" s="78"/>
      <c r="Q1355" s="78"/>
    </row>
    <row r="1356" spans="2:17" s="96" customFormat="1">
      <c r="B1356" s="76"/>
      <c r="C1356" s="104"/>
      <c r="D1356" s="104"/>
      <c r="E1356" s="121"/>
      <c r="F1356" s="121"/>
      <c r="G1356" s="110"/>
      <c r="H1356" s="110"/>
      <c r="I1356" s="166"/>
      <c r="J1356" s="166"/>
      <c r="K1356" s="102"/>
      <c r="L1356" s="102"/>
      <c r="M1356" s="102"/>
      <c r="N1356" s="102"/>
      <c r="O1356" s="72"/>
      <c r="P1356" s="78"/>
      <c r="Q1356" s="78"/>
    </row>
    <row r="1357" spans="2:17" s="96" customFormat="1">
      <c r="B1357" s="76"/>
      <c r="C1357" s="104"/>
      <c r="D1357" s="104"/>
      <c r="E1357" s="121"/>
      <c r="F1357" s="121"/>
      <c r="G1357" s="110"/>
      <c r="H1357" s="110"/>
      <c r="I1357" s="166"/>
      <c r="J1357" s="166"/>
      <c r="K1357" s="102"/>
      <c r="L1357" s="102"/>
      <c r="M1357" s="102"/>
      <c r="N1357" s="102"/>
      <c r="O1357" s="72"/>
      <c r="P1357" s="78"/>
      <c r="Q1357" s="78"/>
    </row>
    <row r="1358" spans="2:17" s="96" customFormat="1">
      <c r="B1358" s="76"/>
      <c r="C1358" s="104"/>
      <c r="D1358" s="104"/>
      <c r="E1358" s="121"/>
      <c r="F1358" s="121"/>
      <c r="G1358" s="110"/>
      <c r="H1358" s="110"/>
      <c r="I1358" s="166"/>
      <c r="J1358" s="166"/>
      <c r="K1358" s="102"/>
      <c r="L1358" s="102"/>
      <c r="M1358" s="102"/>
      <c r="N1358" s="102"/>
      <c r="O1358" s="72"/>
      <c r="P1358" s="78"/>
      <c r="Q1358" s="78"/>
    </row>
    <row r="1359" spans="2:17" s="96" customFormat="1">
      <c r="B1359" s="76"/>
      <c r="C1359" s="104"/>
      <c r="D1359" s="104"/>
      <c r="E1359" s="121"/>
      <c r="F1359" s="121"/>
      <c r="G1359" s="110"/>
      <c r="H1359" s="110"/>
      <c r="I1359" s="166"/>
      <c r="J1359" s="166"/>
      <c r="K1359" s="102"/>
      <c r="L1359" s="102"/>
      <c r="M1359" s="102"/>
      <c r="N1359" s="102"/>
      <c r="O1359" s="72"/>
      <c r="P1359" s="78"/>
      <c r="Q1359" s="78"/>
    </row>
    <row r="1360" spans="2:17" s="96" customFormat="1">
      <c r="B1360" s="76"/>
      <c r="C1360" s="104"/>
      <c r="D1360" s="104"/>
      <c r="E1360" s="121"/>
      <c r="F1360" s="121"/>
      <c r="G1360" s="110"/>
      <c r="H1360" s="110"/>
      <c r="I1360" s="166"/>
      <c r="J1360" s="166"/>
      <c r="K1360" s="102"/>
      <c r="L1360" s="102"/>
      <c r="M1360" s="102"/>
      <c r="N1360" s="102"/>
      <c r="O1360" s="72"/>
      <c r="P1360" s="78"/>
      <c r="Q1360" s="78"/>
    </row>
    <row r="1361" spans="2:17" s="96" customFormat="1">
      <c r="B1361" s="76"/>
      <c r="C1361" s="104"/>
      <c r="D1361" s="104"/>
      <c r="E1361" s="121"/>
      <c r="F1361" s="121"/>
      <c r="G1361" s="110"/>
      <c r="H1361" s="110"/>
      <c r="I1361" s="166"/>
      <c r="J1361" s="166"/>
      <c r="K1361" s="102"/>
      <c r="L1361" s="102"/>
      <c r="M1361" s="102"/>
      <c r="N1361" s="102"/>
      <c r="O1361" s="72"/>
      <c r="P1361" s="78"/>
      <c r="Q1361" s="78"/>
    </row>
    <row r="1362" spans="2:17" s="96" customFormat="1">
      <c r="B1362" s="76"/>
      <c r="C1362" s="104"/>
      <c r="D1362" s="104"/>
      <c r="E1362" s="121"/>
      <c r="F1362" s="121"/>
      <c r="G1362" s="110"/>
      <c r="H1362" s="110"/>
      <c r="I1362" s="166"/>
      <c r="J1362" s="166"/>
      <c r="K1362" s="102"/>
      <c r="L1362" s="102"/>
      <c r="M1362" s="102"/>
      <c r="N1362" s="102"/>
      <c r="O1362" s="72"/>
      <c r="P1362" s="78"/>
      <c r="Q1362" s="78"/>
    </row>
    <row r="1363" spans="2:17" s="96" customFormat="1">
      <c r="B1363" s="76"/>
      <c r="C1363" s="104"/>
      <c r="D1363" s="104"/>
      <c r="E1363" s="121"/>
      <c r="F1363" s="121"/>
      <c r="G1363" s="110"/>
      <c r="H1363" s="110"/>
      <c r="I1363" s="166"/>
      <c r="J1363" s="166"/>
      <c r="K1363" s="102"/>
      <c r="L1363" s="102"/>
      <c r="M1363" s="102"/>
      <c r="N1363" s="102"/>
      <c r="O1363" s="72"/>
      <c r="P1363" s="78"/>
      <c r="Q1363" s="78"/>
    </row>
    <row r="1364" spans="2:17" s="96" customFormat="1">
      <c r="B1364" s="76"/>
      <c r="C1364" s="104"/>
      <c r="D1364" s="104"/>
      <c r="E1364" s="121"/>
      <c r="F1364" s="121"/>
      <c r="G1364" s="110"/>
      <c r="H1364" s="110"/>
      <c r="I1364" s="166"/>
      <c r="J1364" s="166"/>
      <c r="K1364" s="102"/>
      <c r="L1364" s="102"/>
      <c r="M1364" s="102"/>
      <c r="N1364" s="102"/>
      <c r="O1364" s="72"/>
      <c r="P1364" s="78"/>
      <c r="Q1364" s="78"/>
    </row>
    <row r="1365" spans="2:17" s="96" customFormat="1">
      <c r="B1365" s="76"/>
      <c r="C1365" s="104"/>
      <c r="D1365" s="104"/>
      <c r="E1365" s="121"/>
      <c r="F1365" s="121"/>
      <c r="G1365" s="110"/>
      <c r="H1365" s="110"/>
      <c r="I1365" s="166"/>
      <c r="J1365" s="166"/>
      <c r="K1365" s="102"/>
      <c r="L1365" s="102"/>
      <c r="M1365" s="102"/>
      <c r="N1365" s="102"/>
      <c r="O1365" s="72"/>
      <c r="P1365" s="78"/>
      <c r="Q1365" s="78"/>
    </row>
    <row r="1366" spans="2:17" s="96" customFormat="1">
      <c r="B1366" s="76"/>
      <c r="C1366" s="104"/>
      <c r="D1366" s="104"/>
      <c r="E1366" s="121"/>
      <c r="F1366" s="121"/>
      <c r="G1366" s="110"/>
      <c r="H1366" s="110"/>
      <c r="I1366" s="166"/>
      <c r="J1366" s="166"/>
      <c r="K1366" s="102"/>
      <c r="L1366" s="102"/>
      <c r="M1366" s="102"/>
      <c r="N1366" s="102"/>
      <c r="O1366" s="72"/>
      <c r="P1366" s="78"/>
      <c r="Q1366" s="78"/>
    </row>
    <row r="1367" spans="2:17" s="96" customFormat="1">
      <c r="B1367" s="76"/>
      <c r="C1367" s="104"/>
      <c r="D1367" s="104"/>
      <c r="E1367" s="121"/>
      <c r="F1367" s="121"/>
      <c r="G1367" s="110"/>
      <c r="H1367" s="110"/>
      <c r="I1367" s="166"/>
      <c r="J1367" s="166"/>
      <c r="K1367" s="102"/>
      <c r="L1367" s="102"/>
      <c r="M1367" s="102"/>
      <c r="N1367" s="102"/>
      <c r="O1367" s="72"/>
      <c r="P1367" s="78"/>
      <c r="Q1367" s="78"/>
    </row>
    <row r="1368" spans="2:17" s="96" customFormat="1">
      <c r="B1368" s="76"/>
      <c r="C1368" s="104"/>
      <c r="D1368" s="104"/>
      <c r="E1368" s="121"/>
      <c r="F1368" s="121"/>
      <c r="G1368" s="110"/>
      <c r="H1368" s="110"/>
      <c r="I1368" s="166"/>
      <c r="J1368" s="166"/>
      <c r="K1368" s="102"/>
      <c r="L1368" s="102"/>
      <c r="M1368" s="102"/>
      <c r="N1368" s="102"/>
      <c r="O1368" s="72"/>
      <c r="P1368" s="78"/>
      <c r="Q1368" s="78"/>
    </row>
    <row r="1369" spans="2:17" s="96" customFormat="1">
      <c r="B1369" s="76"/>
      <c r="C1369" s="104"/>
      <c r="D1369" s="104"/>
      <c r="E1369" s="121"/>
      <c r="F1369" s="121"/>
      <c r="G1369" s="110"/>
      <c r="H1369" s="110"/>
      <c r="I1369" s="166"/>
      <c r="J1369" s="166"/>
      <c r="K1369" s="102"/>
      <c r="L1369" s="102"/>
      <c r="M1369" s="102"/>
      <c r="N1369" s="102"/>
      <c r="O1369" s="72"/>
      <c r="P1369" s="78"/>
      <c r="Q1369" s="78"/>
    </row>
    <row r="1370" spans="2:17" s="96" customFormat="1">
      <c r="B1370" s="76"/>
      <c r="C1370" s="104"/>
      <c r="D1370" s="104"/>
      <c r="E1370" s="121"/>
      <c r="F1370" s="121"/>
      <c r="G1370" s="110"/>
      <c r="H1370" s="110"/>
      <c r="I1370" s="166"/>
      <c r="J1370" s="166"/>
      <c r="K1370" s="102"/>
      <c r="L1370" s="102"/>
      <c r="M1370" s="102"/>
      <c r="N1370" s="102"/>
      <c r="O1370" s="72"/>
      <c r="P1370" s="78"/>
      <c r="Q1370" s="78"/>
    </row>
    <row r="1371" spans="2:17" s="96" customFormat="1">
      <c r="B1371" s="76"/>
      <c r="C1371" s="104"/>
      <c r="D1371" s="104"/>
      <c r="E1371" s="121"/>
      <c r="F1371" s="121"/>
      <c r="G1371" s="110"/>
      <c r="H1371" s="110"/>
      <c r="I1371" s="166"/>
      <c r="J1371" s="166"/>
      <c r="K1371" s="102"/>
      <c r="L1371" s="102"/>
      <c r="M1371" s="102"/>
      <c r="N1371" s="102"/>
      <c r="O1371" s="72"/>
      <c r="P1371" s="78"/>
      <c r="Q1371" s="78"/>
    </row>
    <row r="1372" spans="2:17" s="96" customFormat="1">
      <c r="B1372" s="76"/>
      <c r="C1372" s="104"/>
      <c r="D1372" s="104"/>
      <c r="E1372" s="121"/>
      <c r="F1372" s="121"/>
      <c r="G1372" s="110"/>
      <c r="H1372" s="110"/>
      <c r="I1372" s="166"/>
      <c r="J1372" s="166"/>
      <c r="K1372" s="102"/>
      <c r="L1372" s="102"/>
      <c r="M1372" s="102"/>
      <c r="N1372" s="102"/>
      <c r="O1372" s="72"/>
      <c r="P1372" s="78"/>
      <c r="Q1372" s="78"/>
    </row>
    <row r="1373" spans="2:17" s="96" customFormat="1">
      <c r="B1373" s="76"/>
      <c r="C1373" s="104"/>
      <c r="D1373" s="104"/>
      <c r="E1373" s="121"/>
      <c r="F1373" s="121"/>
      <c r="G1373" s="110"/>
      <c r="H1373" s="110"/>
      <c r="I1373" s="166"/>
      <c r="J1373" s="166"/>
      <c r="K1373" s="102"/>
      <c r="L1373" s="102"/>
      <c r="M1373" s="102"/>
      <c r="N1373" s="102"/>
      <c r="O1373" s="72"/>
      <c r="P1373" s="78"/>
      <c r="Q1373" s="78"/>
    </row>
    <row r="1374" spans="2:17" s="96" customFormat="1">
      <c r="B1374" s="76"/>
      <c r="C1374" s="104"/>
      <c r="D1374" s="104"/>
      <c r="E1374" s="121"/>
      <c r="F1374" s="121"/>
      <c r="G1374" s="110"/>
      <c r="H1374" s="110"/>
      <c r="I1374" s="166"/>
      <c r="J1374" s="166"/>
      <c r="K1374" s="102"/>
      <c r="L1374" s="102"/>
      <c r="M1374" s="102"/>
      <c r="N1374" s="102"/>
      <c r="O1374" s="72"/>
      <c r="P1374" s="78"/>
      <c r="Q1374" s="78"/>
    </row>
    <row r="1375" spans="2:17" s="96" customFormat="1">
      <c r="B1375" s="76"/>
      <c r="C1375" s="104"/>
      <c r="D1375" s="104"/>
      <c r="E1375" s="121"/>
      <c r="F1375" s="121"/>
      <c r="G1375" s="110"/>
      <c r="H1375" s="110"/>
      <c r="I1375" s="166"/>
      <c r="J1375" s="166"/>
      <c r="K1375" s="102"/>
      <c r="L1375" s="102"/>
      <c r="M1375" s="102"/>
      <c r="N1375" s="102"/>
      <c r="O1375" s="72"/>
      <c r="P1375" s="78"/>
      <c r="Q1375" s="78"/>
    </row>
    <row r="1376" spans="2:17" s="96" customFormat="1">
      <c r="B1376" s="76"/>
      <c r="C1376" s="104"/>
      <c r="D1376" s="104"/>
      <c r="E1376" s="121"/>
      <c r="F1376" s="121"/>
      <c r="G1376" s="110"/>
      <c r="H1376" s="110"/>
      <c r="I1376" s="166"/>
      <c r="J1376" s="166"/>
      <c r="K1376" s="102"/>
      <c r="L1376" s="102"/>
      <c r="M1376" s="102"/>
      <c r="N1376" s="102"/>
      <c r="O1376" s="72"/>
      <c r="P1376" s="78"/>
      <c r="Q1376" s="78"/>
    </row>
    <row r="1377" spans="2:17" s="96" customFormat="1">
      <c r="B1377" s="76"/>
      <c r="C1377" s="104"/>
      <c r="D1377" s="104"/>
      <c r="E1377" s="121"/>
      <c r="F1377" s="121"/>
      <c r="G1377" s="110"/>
      <c r="H1377" s="110"/>
      <c r="I1377" s="166"/>
      <c r="J1377" s="166"/>
      <c r="K1377" s="102"/>
      <c r="L1377" s="102"/>
      <c r="M1377" s="102"/>
      <c r="N1377" s="102"/>
      <c r="O1377" s="72"/>
      <c r="P1377" s="78"/>
      <c r="Q1377" s="78"/>
    </row>
    <row r="1378" spans="2:17" s="96" customFormat="1">
      <c r="B1378" s="76"/>
      <c r="C1378" s="104"/>
      <c r="D1378" s="104"/>
      <c r="E1378" s="121"/>
      <c r="F1378" s="121"/>
      <c r="G1378" s="110"/>
      <c r="H1378" s="110"/>
      <c r="I1378" s="166"/>
      <c r="J1378" s="166"/>
      <c r="K1378" s="102"/>
      <c r="L1378" s="102"/>
      <c r="M1378" s="102"/>
      <c r="N1378" s="102"/>
      <c r="O1378" s="72"/>
      <c r="P1378" s="78"/>
      <c r="Q1378" s="78"/>
    </row>
    <row r="1379" spans="2:17" s="96" customFormat="1">
      <c r="B1379" s="76"/>
      <c r="C1379" s="104"/>
      <c r="D1379" s="104"/>
      <c r="E1379" s="121"/>
      <c r="F1379" s="121"/>
      <c r="G1379" s="110"/>
      <c r="H1379" s="110"/>
      <c r="I1379" s="166"/>
      <c r="J1379" s="166"/>
      <c r="K1379" s="102"/>
      <c r="L1379" s="102"/>
      <c r="M1379" s="102"/>
      <c r="N1379" s="102"/>
      <c r="O1379" s="72"/>
      <c r="P1379" s="78"/>
      <c r="Q1379" s="78"/>
    </row>
    <row r="1380" spans="2:17" s="96" customFormat="1">
      <c r="B1380" s="76"/>
      <c r="C1380" s="104"/>
      <c r="D1380" s="104"/>
      <c r="E1380" s="121"/>
      <c r="F1380" s="121"/>
      <c r="G1380" s="110"/>
      <c r="H1380" s="110"/>
      <c r="I1380" s="166"/>
      <c r="J1380" s="166"/>
      <c r="K1380" s="102"/>
      <c r="L1380" s="102"/>
      <c r="M1380" s="102"/>
      <c r="N1380" s="102"/>
      <c r="O1380" s="72"/>
      <c r="P1380" s="78"/>
      <c r="Q1380" s="78"/>
    </row>
    <row r="1381" spans="2:17" s="96" customFormat="1">
      <c r="B1381" s="76"/>
      <c r="C1381" s="104"/>
      <c r="D1381" s="104"/>
      <c r="E1381" s="121"/>
      <c r="F1381" s="121"/>
      <c r="G1381" s="110"/>
      <c r="H1381" s="110"/>
      <c r="I1381" s="166"/>
      <c r="J1381" s="166"/>
      <c r="K1381" s="102"/>
      <c r="L1381" s="102"/>
      <c r="M1381" s="102"/>
      <c r="N1381" s="102"/>
      <c r="O1381" s="72"/>
      <c r="P1381" s="78"/>
      <c r="Q1381" s="78"/>
    </row>
    <row r="1382" spans="2:17" s="96" customFormat="1">
      <c r="B1382" s="76"/>
      <c r="C1382" s="104"/>
      <c r="D1382" s="104"/>
      <c r="E1382" s="121"/>
      <c r="F1382" s="121"/>
      <c r="G1382" s="110"/>
      <c r="H1382" s="110"/>
      <c r="I1382" s="166"/>
      <c r="J1382" s="166"/>
      <c r="K1382" s="102"/>
      <c r="L1382" s="102"/>
      <c r="M1382" s="102"/>
      <c r="N1382" s="102"/>
      <c r="O1382" s="72"/>
      <c r="P1382" s="78"/>
      <c r="Q1382" s="78"/>
    </row>
    <row r="1383" spans="2:17" s="96" customFormat="1">
      <c r="B1383" s="76"/>
      <c r="C1383" s="104"/>
      <c r="D1383" s="104"/>
      <c r="E1383" s="121"/>
      <c r="F1383" s="121"/>
      <c r="G1383" s="110"/>
      <c r="H1383" s="110"/>
      <c r="I1383" s="166"/>
      <c r="J1383" s="166"/>
      <c r="K1383" s="102"/>
      <c r="L1383" s="102"/>
      <c r="M1383" s="102"/>
      <c r="N1383" s="102"/>
      <c r="O1383" s="72"/>
      <c r="P1383" s="78"/>
      <c r="Q1383" s="78"/>
    </row>
    <row r="1384" spans="2:17" s="96" customFormat="1">
      <c r="B1384" s="76"/>
      <c r="C1384" s="104"/>
      <c r="D1384" s="104"/>
      <c r="E1384" s="121"/>
      <c r="F1384" s="121"/>
      <c r="G1384" s="110"/>
      <c r="H1384" s="110"/>
      <c r="I1384" s="166"/>
      <c r="J1384" s="166"/>
      <c r="K1384" s="102"/>
      <c r="L1384" s="102"/>
      <c r="M1384" s="102"/>
      <c r="N1384" s="102"/>
      <c r="O1384" s="72"/>
      <c r="P1384" s="78"/>
      <c r="Q1384" s="78"/>
    </row>
    <row r="1385" spans="2:17" s="96" customFormat="1">
      <c r="B1385" s="76"/>
      <c r="C1385" s="104"/>
      <c r="D1385" s="104"/>
      <c r="E1385" s="121"/>
      <c r="F1385" s="121"/>
      <c r="G1385" s="110"/>
      <c r="H1385" s="110"/>
      <c r="I1385" s="166"/>
      <c r="J1385" s="166"/>
      <c r="K1385" s="102"/>
      <c r="L1385" s="102"/>
      <c r="M1385" s="102"/>
      <c r="N1385" s="102"/>
      <c r="O1385" s="72"/>
      <c r="P1385" s="78"/>
      <c r="Q1385" s="78"/>
    </row>
    <row r="1386" spans="2:17" s="96" customFormat="1">
      <c r="B1386" s="76"/>
      <c r="C1386" s="104"/>
      <c r="D1386" s="104"/>
      <c r="E1386" s="121"/>
      <c r="F1386" s="121"/>
      <c r="G1386" s="110"/>
      <c r="H1386" s="110"/>
      <c r="I1386" s="166"/>
      <c r="J1386" s="166"/>
      <c r="K1386" s="102"/>
      <c r="L1386" s="102"/>
      <c r="M1386" s="102"/>
      <c r="N1386" s="102"/>
      <c r="O1386" s="72"/>
      <c r="P1386" s="78"/>
      <c r="Q1386" s="78"/>
    </row>
    <row r="1387" spans="2:17" s="96" customFormat="1">
      <c r="B1387" s="76"/>
      <c r="C1387" s="104"/>
      <c r="D1387" s="104"/>
      <c r="E1387" s="121"/>
      <c r="F1387" s="121"/>
      <c r="G1387" s="110"/>
      <c r="H1387" s="110"/>
      <c r="I1387" s="166"/>
      <c r="J1387" s="166"/>
      <c r="K1387" s="102"/>
      <c r="L1387" s="102"/>
      <c r="M1387" s="102"/>
      <c r="N1387" s="102"/>
      <c r="O1387" s="72"/>
      <c r="P1387" s="78"/>
      <c r="Q1387" s="78"/>
    </row>
    <row r="1388" spans="2:17" s="96" customFormat="1">
      <c r="B1388" s="76"/>
      <c r="C1388" s="104"/>
      <c r="D1388" s="104"/>
      <c r="E1388" s="121"/>
      <c r="F1388" s="121"/>
      <c r="G1388" s="110"/>
      <c r="H1388" s="110"/>
      <c r="I1388" s="166"/>
      <c r="J1388" s="166"/>
      <c r="K1388" s="102"/>
      <c r="L1388" s="102"/>
      <c r="M1388" s="102"/>
      <c r="N1388" s="102"/>
      <c r="O1388" s="72"/>
      <c r="P1388" s="78"/>
      <c r="Q1388" s="78"/>
    </row>
    <row r="1389" spans="2:17" s="96" customFormat="1">
      <c r="B1389" s="76"/>
      <c r="C1389" s="104"/>
      <c r="D1389" s="104"/>
      <c r="E1389" s="121"/>
      <c r="F1389" s="121"/>
      <c r="G1389" s="110"/>
      <c r="H1389" s="110"/>
      <c r="I1389" s="166"/>
      <c r="J1389" s="166"/>
      <c r="K1389" s="102"/>
      <c r="L1389" s="102"/>
      <c r="M1389" s="102"/>
      <c r="N1389" s="102"/>
      <c r="O1389" s="72"/>
      <c r="P1389" s="78"/>
      <c r="Q1389" s="78"/>
    </row>
    <row r="1390" spans="2:17" s="96" customFormat="1">
      <c r="B1390" s="76"/>
      <c r="C1390" s="104"/>
      <c r="D1390" s="104"/>
      <c r="E1390" s="121"/>
      <c r="F1390" s="121"/>
      <c r="G1390" s="110"/>
      <c r="H1390" s="110"/>
      <c r="I1390" s="166"/>
      <c r="J1390" s="166"/>
      <c r="K1390" s="102"/>
      <c r="L1390" s="102"/>
      <c r="M1390" s="102"/>
      <c r="N1390" s="102"/>
      <c r="O1390" s="72"/>
      <c r="P1390" s="78"/>
      <c r="Q1390" s="78"/>
    </row>
    <row r="1391" spans="2:17" s="96" customFormat="1">
      <c r="B1391" s="76"/>
      <c r="C1391" s="104"/>
      <c r="D1391" s="104"/>
      <c r="E1391" s="121"/>
      <c r="F1391" s="121"/>
      <c r="G1391" s="110"/>
      <c r="H1391" s="110"/>
      <c r="I1391" s="166"/>
      <c r="J1391" s="166"/>
      <c r="K1391" s="102"/>
      <c r="L1391" s="102"/>
      <c r="M1391" s="102"/>
      <c r="N1391" s="102"/>
      <c r="O1391" s="72"/>
      <c r="P1391" s="78"/>
      <c r="Q1391" s="78"/>
    </row>
    <row r="1392" spans="2:17" s="96" customFormat="1">
      <c r="B1392" s="76"/>
      <c r="C1392" s="104"/>
      <c r="D1392" s="104"/>
      <c r="E1392" s="121"/>
      <c r="F1392" s="121"/>
      <c r="G1392" s="110"/>
      <c r="H1392" s="110"/>
      <c r="I1392" s="166"/>
      <c r="J1392" s="166"/>
      <c r="K1392" s="102"/>
      <c r="L1392" s="102"/>
      <c r="M1392" s="102"/>
      <c r="N1392" s="102"/>
      <c r="O1392" s="72"/>
      <c r="P1392" s="78"/>
      <c r="Q1392" s="78"/>
    </row>
    <row r="1393" spans="2:17" s="96" customFormat="1">
      <c r="B1393" s="76"/>
      <c r="C1393" s="104"/>
      <c r="D1393" s="104"/>
      <c r="E1393" s="121"/>
      <c r="F1393" s="121"/>
      <c r="G1393" s="110"/>
      <c r="H1393" s="110"/>
      <c r="I1393" s="166"/>
      <c r="J1393" s="166"/>
      <c r="K1393" s="102"/>
      <c r="L1393" s="102"/>
      <c r="M1393" s="102"/>
      <c r="N1393" s="102"/>
      <c r="O1393" s="72"/>
      <c r="P1393" s="78"/>
      <c r="Q1393" s="78"/>
    </row>
    <row r="1394" spans="2:17" s="96" customFormat="1">
      <c r="B1394" s="76"/>
      <c r="C1394" s="104"/>
      <c r="D1394" s="104"/>
      <c r="E1394" s="121"/>
      <c r="F1394" s="121"/>
      <c r="G1394" s="110"/>
      <c r="H1394" s="110"/>
      <c r="I1394" s="166"/>
      <c r="J1394" s="166"/>
      <c r="K1394" s="102"/>
      <c r="L1394" s="102"/>
      <c r="M1394" s="102"/>
      <c r="N1394" s="102"/>
      <c r="O1394" s="72"/>
      <c r="P1394" s="78"/>
      <c r="Q1394" s="78"/>
    </row>
    <row r="1395" spans="2:17" s="96" customFormat="1">
      <c r="B1395" s="76"/>
      <c r="C1395" s="104"/>
      <c r="D1395" s="104"/>
      <c r="E1395" s="121"/>
      <c r="F1395" s="121"/>
      <c r="G1395" s="110"/>
      <c r="H1395" s="110"/>
      <c r="I1395" s="166"/>
      <c r="J1395" s="166"/>
      <c r="K1395" s="102"/>
      <c r="L1395" s="102"/>
      <c r="M1395" s="102"/>
      <c r="N1395" s="102"/>
      <c r="O1395" s="72"/>
      <c r="P1395" s="78"/>
      <c r="Q1395" s="78"/>
    </row>
    <row r="1396" spans="2:17" s="96" customFormat="1">
      <c r="B1396" s="76"/>
      <c r="C1396" s="104"/>
      <c r="D1396" s="104"/>
      <c r="E1396" s="121"/>
      <c r="F1396" s="121"/>
      <c r="G1396" s="110"/>
      <c r="H1396" s="110"/>
      <c r="I1396" s="166"/>
      <c r="J1396" s="166"/>
      <c r="K1396" s="102"/>
      <c r="L1396" s="102"/>
      <c r="M1396" s="102"/>
      <c r="N1396" s="102"/>
      <c r="O1396" s="72"/>
      <c r="P1396" s="78"/>
      <c r="Q1396" s="78"/>
    </row>
    <row r="1397" spans="2:17" s="96" customFormat="1">
      <c r="B1397" s="76"/>
      <c r="C1397" s="104"/>
      <c r="D1397" s="104"/>
      <c r="E1397" s="121"/>
      <c r="F1397" s="121"/>
      <c r="G1397" s="110"/>
      <c r="H1397" s="110"/>
      <c r="I1397" s="166"/>
      <c r="J1397" s="166"/>
      <c r="K1397" s="102"/>
      <c r="L1397" s="102"/>
      <c r="M1397" s="102"/>
      <c r="N1397" s="102"/>
      <c r="O1397" s="72"/>
      <c r="P1397" s="78"/>
      <c r="Q1397" s="78"/>
    </row>
    <row r="1398" spans="2:17" s="96" customFormat="1">
      <c r="B1398" s="76"/>
      <c r="C1398" s="104"/>
      <c r="D1398" s="104"/>
      <c r="E1398" s="121"/>
      <c r="F1398" s="121"/>
      <c r="G1398" s="110"/>
      <c r="H1398" s="110"/>
      <c r="I1398" s="166"/>
      <c r="J1398" s="166"/>
      <c r="K1398" s="102"/>
      <c r="L1398" s="102"/>
      <c r="M1398" s="102"/>
      <c r="N1398" s="102"/>
      <c r="O1398" s="72"/>
      <c r="P1398" s="78"/>
      <c r="Q1398" s="78"/>
    </row>
    <row r="1399" spans="2:17" s="96" customFormat="1">
      <c r="B1399" s="76"/>
      <c r="C1399" s="104"/>
      <c r="D1399" s="104"/>
      <c r="E1399" s="121"/>
      <c r="F1399" s="121"/>
      <c r="G1399" s="110"/>
      <c r="H1399" s="110"/>
      <c r="I1399" s="166"/>
      <c r="J1399" s="166"/>
      <c r="K1399" s="102"/>
      <c r="L1399" s="102"/>
      <c r="M1399" s="102"/>
      <c r="N1399" s="102"/>
      <c r="O1399" s="72"/>
      <c r="P1399" s="78"/>
      <c r="Q1399" s="78"/>
    </row>
    <row r="1400" spans="2:17" s="96" customFormat="1">
      <c r="B1400" s="76"/>
      <c r="C1400" s="104"/>
      <c r="D1400" s="104"/>
      <c r="E1400" s="121"/>
      <c r="F1400" s="121"/>
      <c r="G1400" s="110"/>
      <c r="H1400" s="110"/>
      <c r="I1400" s="166"/>
      <c r="J1400" s="166"/>
      <c r="K1400" s="102"/>
      <c r="L1400" s="102"/>
      <c r="M1400" s="102"/>
      <c r="N1400" s="102"/>
      <c r="O1400" s="72"/>
      <c r="P1400" s="78"/>
      <c r="Q1400" s="78"/>
    </row>
    <row r="1401" spans="2:17" s="96" customFormat="1">
      <c r="B1401" s="76"/>
      <c r="C1401" s="104"/>
      <c r="D1401" s="104"/>
      <c r="E1401" s="121"/>
      <c r="F1401" s="121"/>
      <c r="G1401" s="110"/>
      <c r="H1401" s="110"/>
      <c r="I1401" s="166"/>
      <c r="J1401" s="166"/>
      <c r="K1401" s="102"/>
      <c r="L1401" s="102"/>
      <c r="M1401" s="102"/>
      <c r="N1401" s="102"/>
      <c r="O1401" s="72"/>
      <c r="P1401" s="78"/>
      <c r="Q1401" s="78"/>
    </row>
    <row r="1402" spans="2:17" s="96" customFormat="1">
      <c r="B1402" s="76"/>
      <c r="C1402" s="104"/>
      <c r="D1402" s="104"/>
      <c r="E1402" s="121"/>
      <c r="F1402" s="121"/>
      <c r="G1402" s="110"/>
      <c r="H1402" s="110"/>
      <c r="I1402" s="166"/>
      <c r="J1402" s="166"/>
      <c r="K1402" s="102"/>
      <c r="L1402" s="102"/>
      <c r="M1402" s="102"/>
      <c r="N1402" s="102"/>
      <c r="O1402" s="72"/>
      <c r="P1402" s="78"/>
      <c r="Q1402" s="78"/>
    </row>
    <row r="1403" spans="2:17" s="96" customFormat="1">
      <c r="B1403" s="76"/>
      <c r="C1403" s="104"/>
      <c r="D1403" s="104"/>
      <c r="E1403" s="121"/>
      <c r="F1403" s="121"/>
      <c r="G1403" s="110"/>
      <c r="H1403" s="110"/>
      <c r="I1403" s="166"/>
      <c r="J1403" s="166"/>
      <c r="K1403" s="102"/>
      <c r="L1403" s="102"/>
      <c r="M1403" s="102"/>
      <c r="N1403" s="102"/>
      <c r="O1403" s="72"/>
      <c r="P1403" s="78"/>
      <c r="Q1403" s="78"/>
    </row>
    <row r="1404" spans="2:17" s="96" customFormat="1">
      <c r="B1404" s="76"/>
      <c r="C1404" s="104"/>
      <c r="D1404" s="104"/>
      <c r="E1404" s="121"/>
      <c r="F1404" s="121"/>
      <c r="G1404" s="110"/>
      <c r="H1404" s="110"/>
      <c r="I1404" s="166"/>
      <c r="J1404" s="166"/>
      <c r="K1404" s="102"/>
      <c r="L1404" s="102"/>
      <c r="M1404" s="102"/>
      <c r="N1404" s="102"/>
      <c r="O1404" s="72"/>
      <c r="P1404" s="78"/>
      <c r="Q1404" s="78"/>
    </row>
    <row r="1405" spans="2:17" s="96" customFormat="1">
      <c r="B1405" s="76"/>
      <c r="C1405" s="104"/>
      <c r="D1405" s="104"/>
      <c r="E1405" s="121"/>
      <c r="F1405" s="121"/>
      <c r="G1405" s="110"/>
      <c r="H1405" s="110"/>
      <c r="I1405" s="166"/>
      <c r="J1405" s="166"/>
      <c r="K1405" s="102"/>
      <c r="L1405" s="102"/>
      <c r="M1405" s="102"/>
      <c r="N1405" s="102"/>
      <c r="O1405" s="72"/>
      <c r="P1405" s="78"/>
      <c r="Q1405" s="78"/>
    </row>
    <row r="1406" spans="2:17" s="96" customFormat="1">
      <c r="B1406" s="76"/>
      <c r="C1406" s="104"/>
      <c r="D1406" s="104"/>
      <c r="E1406" s="121"/>
      <c r="F1406" s="121"/>
      <c r="G1406" s="110"/>
      <c r="H1406" s="110"/>
      <c r="I1406" s="166"/>
      <c r="J1406" s="166"/>
      <c r="K1406" s="102"/>
      <c r="L1406" s="102"/>
      <c r="M1406" s="102"/>
      <c r="N1406" s="102"/>
      <c r="O1406" s="72"/>
      <c r="P1406" s="78"/>
      <c r="Q1406" s="78"/>
    </row>
    <row r="1407" spans="2:17" s="96" customFormat="1">
      <c r="B1407" s="76"/>
      <c r="C1407" s="104"/>
      <c r="D1407" s="104"/>
      <c r="E1407" s="121"/>
      <c r="F1407" s="121"/>
      <c r="G1407" s="110"/>
      <c r="H1407" s="110"/>
      <c r="I1407" s="166"/>
      <c r="J1407" s="166"/>
      <c r="K1407" s="102"/>
      <c r="L1407" s="102"/>
      <c r="M1407" s="102"/>
      <c r="N1407" s="102"/>
      <c r="O1407" s="72"/>
      <c r="P1407" s="78"/>
      <c r="Q1407" s="78"/>
    </row>
    <row r="1408" spans="2:17" s="96" customFormat="1">
      <c r="B1408" s="76"/>
      <c r="C1408" s="104"/>
      <c r="D1408" s="104"/>
      <c r="E1408" s="121"/>
      <c r="F1408" s="121"/>
      <c r="G1408" s="110"/>
      <c r="H1408" s="110"/>
      <c r="I1408" s="166"/>
      <c r="J1408" s="166"/>
      <c r="K1408" s="102"/>
      <c r="L1408" s="102"/>
      <c r="M1408" s="102"/>
      <c r="N1408" s="102"/>
      <c r="O1408" s="72"/>
      <c r="P1408" s="78"/>
      <c r="Q1408" s="78"/>
    </row>
    <row r="1409" spans="2:17" s="96" customFormat="1">
      <c r="B1409" s="76"/>
      <c r="C1409" s="104"/>
      <c r="D1409" s="104"/>
      <c r="E1409" s="121"/>
      <c r="F1409" s="121"/>
      <c r="G1409" s="110"/>
      <c r="H1409" s="110"/>
      <c r="I1409" s="166"/>
      <c r="J1409" s="166"/>
      <c r="K1409" s="102"/>
      <c r="L1409" s="102"/>
      <c r="M1409" s="102"/>
      <c r="N1409" s="102"/>
      <c r="O1409" s="72"/>
      <c r="P1409" s="78"/>
      <c r="Q1409" s="78"/>
    </row>
    <row r="1410" spans="2:17" s="96" customFormat="1">
      <c r="B1410" s="76"/>
      <c r="C1410" s="104"/>
      <c r="D1410" s="104"/>
      <c r="E1410" s="121"/>
      <c r="F1410" s="121"/>
      <c r="G1410" s="110"/>
      <c r="H1410" s="110"/>
      <c r="I1410" s="166"/>
      <c r="J1410" s="166"/>
      <c r="K1410" s="102"/>
      <c r="L1410" s="102"/>
      <c r="M1410" s="102"/>
      <c r="N1410" s="102"/>
      <c r="O1410" s="72"/>
      <c r="P1410" s="78"/>
      <c r="Q1410" s="78"/>
    </row>
    <row r="1411" spans="2:17" s="96" customFormat="1">
      <c r="B1411" s="76"/>
      <c r="C1411" s="104"/>
      <c r="D1411" s="104"/>
      <c r="E1411" s="121"/>
      <c r="F1411" s="121"/>
      <c r="G1411" s="110"/>
      <c r="H1411" s="110"/>
      <c r="I1411" s="166"/>
      <c r="J1411" s="166"/>
      <c r="K1411" s="102"/>
      <c r="L1411" s="102"/>
      <c r="M1411" s="102"/>
      <c r="N1411" s="102"/>
      <c r="O1411" s="72"/>
      <c r="P1411" s="78"/>
      <c r="Q1411" s="78"/>
    </row>
    <row r="1412" spans="2:17" s="96" customFormat="1">
      <c r="B1412" s="76"/>
      <c r="C1412" s="104"/>
      <c r="D1412" s="104"/>
      <c r="E1412" s="121"/>
      <c r="F1412" s="121"/>
      <c r="G1412" s="110"/>
      <c r="H1412" s="110"/>
      <c r="I1412" s="166"/>
      <c r="J1412" s="166"/>
      <c r="K1412" s="102"/>
      <c r="L1412" s="102"/>
      <c r="M1412" s="102"/>
      <c r="N1412" s="102"/>
      <c r="O1412" s="72"/>
      <c r="P1412" s="78"/>
      <c r="Q1412" s="78"/>
    </row>
    <row r="1413" spans="2:17" s="96" customFormat="1">
      <c r="B1413" s="76"/>
      <c r="C1413" s="104"/>
      <c r="D1413" s="104"/>
      <c r="E1413" s="121"/>
      <c r="F1413" s="121"/>
      <c r="G1413" s="110"/>
      <c r="H1413" s="110"/>
      <c r="I1413" s="166"/>
      <c r="J1413" s="166"/>
      <c r="K1413" s="102"/>
      <c r="L1413" s="102"/>
      <c r="M1413" s="102"/>
      <c r="N1413" s="102"/>
      <c r="O1413" s="72"/>
      <c r="P1413" s="78"/>
      <c r="Q1413" s="78"/>
    </row>
    <row r="1414" spans="2:17" s="96" customFormat="1">
      <c r="B1414" s="76"/>
      <c r="C1414" s="104"/>
      <c r="D1414" s="104"/>
      <c r="E1414" s="121"/>
      <c r="F1414" s="121"/>
      <c r="G1414" s="110"/>
      <c r="H1414" s="110"/>
      <c r="I1414" s="166"/>
      <c r="J1414" s="166"/>
      <c r="K1414" s="102"/>
      <c r="L1414" s="102"/>
      <c r="M1414" s="102"/>
      <c r="N1414" s="102"/>
      <c r="O1414" s="72"/>
      <c r="P1414" s="78"/>
      <c r="Q1414" s="78"/>
    </row>
    <row r="1415" spans="2:17" s="96" customFormat="1">
      <c r="B1415" s="76"/>
      <c r="C1415" s="104"/>
      <c r="D1415" s="104"/>
      <c r="E1415" s="121"/>
      <c r="F1415" s="121"/>
      <c r="G1415" s="110"/>
      <c r="H1415" s="110"/>
      <c r="I1415" s="166"/>
      <c r="J1415" s="166"/>
      <c r="K1415" s="102"/>
      <c r="L1415" s="102"/>
      <c r="M1415" s="102"/>
      <c r="N1415" s="102"/>
      <c r="O1415" s="72"/>
      <c r="P1415" s="78"/>
      <c r="Q1415" s="78"/>
    </row>
    <row r="1416" spans="2:17" s="96" customFormat="1">
      <c r="B1416" s="76"/>
      <c r="C1416" s="104"/>
      <c r="D1416" s="104"/>
      <c r="E1416" s="121"/>
      <c r="F1416" s="121"/>
      <c r="G1416" s="110"/>
      <c r="H1416" s="110"/>
      <c r="I1416" s="166"/>
      <c r="J1416" s="166"/>
      <c r="K1416" s="102"/>
      <c r="L1416" s="102"/>
      <c r="M1416" s="102"/>
      <c r="N1416" s="102"/>
      <c r="O1416" s="72"/>
      <c r="P1416" s="78"/>
      <c r="Q1416" s="78"/>
    </row>
    <row r="1417" spans="2:17" s="96" customFormat="1">
      <c r="B1417" s="76"/>
      <c r="C1417" s="104"/>
      <c r="D1417" s="104"/>
      <c r="E1417" s="121"/>
      <c r="F1417" s="121"/>
      <c r="G1417" s="110"/>
      <c r="H1417" s="110"/>
      <c r="I1417" s="166"/>
      <c r="J1417" s="166"/>
      <c r="K1417" s="102"/>
      <c r="L1417" s="102"/>
      <c r="M1417" s="102"/>
      <c r="N1417" s="102"/>
      <c r="O1417" s="72"/>
      <c r="P1417" s="78"/>
      <c r="Q1417" s="78"/>
    </row>
    <row r="1418" spans="2:17" s="96" customFormat="1">
      <c r="B1418" s="76"/>
      <c r="C1418" s="104"/>
      <c r="D1418" s="104"/>
      <c r="E1418" s="121"/>
      <c r="F1418" s="121"/>
      <c r="G1418" s="110"/>
      <c r="H1418" s="110"/>
      <c r="I1418" s="166"/>
      <c r="J1418" s="166"/>
      <c r="K1418" s="102"/>
      <c r="L1418" s="102"/>
      <c r="M1418" s="102"/>
      <c r="N1418" s="102"/>
      <c r="O1418" s="72"/>
      <c r="P1418" s="78"/>
      <c r="Q1418" s="78"/>
    </row>
    <row r="1419" spans="2:17" s="96" customFormat="1">
      <c r="B1419" s="76"/>
      <c r="C1419" s="104"/>
      <c r="D1419" s="104"/>
      <c r="E1419" s="121"/>
      <c r="F1419" s="121"/>
      <c r="G1419" s="110"/>
      <c r="H1419" s="110"/>
      <c r="I1419" s="166"/>
      <c r="J1419" s="166"/>
      <c r="K1419" s="102"/>
      <c r="L1419" s="102"/>
      <c r="M1419" s="102"/>
      <c r="N1419" s="102"/>
      <c r="O1419" s="72"/>
      <c r="P1419" s="78"/>
      <c r="Q1419" s="78"/>
    </row>
    <row r="1420" spans="2:17" s="96" customFormat="1">
      <c r="B1420" s="76"/>
      <c r="C1420" s="104"/>
      <c r="D1420" s="104"/>
      <c r="E1420" s="121"/>
      <c r="F1420" s="121"/>
      <c r="G1420" s="110"/>
      <c r="H1420" s="110"/>
      <c r="I1420" s="166"/>
      <c r="J1420" s="166"/>
      <c r="K1420" s="102"/>
      <c r="L1420" s="102"/>
      <c r="M1420" s="102"/>
      <c r="N1420" s="102"/>
      <c r="O1420" s="72"/>
      <c r="P1420" s="78"/>
      <c r="Q1420" s="78"/>
    </row>
    <row r="1421" spans="2:17" s="96" customFormat="1">
      <c r="B1421" s="76"/>
      <c r="C1421" s="104"/>
      <c r="D1421" s="104"/>
      <c r="E1421" s="121"/>
      <c r="F1421" s="121"/>
      <c r="G1421" s="110"/>
      <c r="H1421" s="110"/>
      <c r="I1421" s="166"/>
      <c r="J1421" s="166"/>
      <c r="K1421" s="102"/>
      <c r="L1421" s="102"/>
      <c r="M1421" s="102"/>
      <c r="N1421" s="102"/>
      <c r="O1421" s="72"/>
      <c r="P1421" s="78"/>
      <c r="Q1421" s="78"/>
    </row>
    <row r="1422" spans="2:17" s="96" customFormat="1">
      <c r="B1422" s="76"/>
      <c r="C1422" s="104"/>
      <c r="D1422" s="104"/>
      <c r="E1422" s="121"/>
      <c r="F1422" s="121"/>
      <c r="G1422" s="110"/>
      <c r="H1422" s="110"/>
      <c r="I1422" s="166"/>
      <c r="J1422" s="166"/>
      <c r="K1422" s="102"/>
      <c r="L1422" s="102"/>
      <c r="M1422" s="102"/>
      <c r="N1422" s="102"/>
      <c r="O1422" s="72"/>
      <c r="P1422" s="78"/>
      <c r="Q1422" s="78"/>
    </row>
    <row r="1423" spans="2:17" s="96" customFormat="1">
      <c r="B1423" s="76"/>
      <c r="C1423" s="104"/>
      <c r="D1423" s="104"/>
      <c r="E1423" s="121"/>
      <c r="F1423" s="121"/>
      <c r="G1423" s="110"/>
      <c r="H1423" s="110"/>
      <c r="I1423" s="166"/>
      <c r="J1423" s="166"/>
      <c r="K1423" s="102"/>
      <c r="L1423" s="102"/>
      <c r="M1423" s="102"/>
      <c r="N1423" s="102"/>
      <c r="O1423" s="72"/>
      <c r="P1423" s="78"/>
      <c r="Q1423" s="78"/>
    </row>
    <row r="1424" spans="2:17" s="96" customFormat="1">
      <c r="B1424" s="76"/>
      <c r="C1424" s="104"/>
      <c r="D1424" s="104"/>
      <c r="E1424" s="121"/>
      <c r="F1424" s="121"/>
      <c r="G1424" s="110"/>
      <c r="H1424" s="110"/>
      <c r="I1424" s="166"/>
      <c r="J1424" s="166"/>
      <c r="K1424" s="102"/>
      <c r="L1424" s="102"/>
      <c r="M1424" s="102"/>
      <c r="N1424" s="102"/>
      <c r="O1424" s="72"/>
      <c r="P1424" s="78"/>
      <c r="Q1424" s="78"/>
    </row>
    <row r="1425" spans="2:17" s="96" customFormat="1">
      <c r="B1425" s="76"/>
      <c r="C1425" s="104"/>
      <c r="D1425" s="104"/>
      <c r="E1425" s="121"/>
      <c r="F1425" s="121"/>
      <c r="G1425" s="110"/>
      <c r="H1425" s="110"/>
      <c r="I1425" s="166"/>
      <c r="J1425" s="166"/>
      <c r="K1425" s="102"/>
      <c r="L1425" s="102"/>
      <c r="M1425" s="102"/>
      <c r="N1425" s="102"/>
      <c r="O1425" s="72"/>
      <c r="P1425" s="78"/>
      <c r="Q1425" s="78"/>
    </row>
    <row r="1426" spans="2:17" s="96" customFormat="1">
      <c r="B1426" s="76"/>
      <c r="C1426" s="104"/>
      <c r="D1426" s="104"/>
      <c r="E1426" s="121"/>
      <c r="F1426" s="121"/>
      <c r="G1426" s="110"/>
      <c r="H1426" s="110"/>
      <c r="I1426" s="166"/>
      <c r="J1426" s="166"/>
      <c r="K1426" s="102"/>
      <c r="L1426" s="102"/>
      <c r="M1426" s="102"/>
      <c r="N1426" s="102"/>
      <c r="O1426" s="72"/>
      <c r="P1426" s="78"/>
      <c r="Q1426" s="78"/>
    </row>
    <row r="1427" spans="2:17" s="96" customFormat="1">
      <c r="B1427" s="76"/>
      <c r="C1427" s="104"/>
      <c r="D1427" s="104"/>
      <c r="E1427" s="121"/>
      <c r="F1427" s="121"/>
      <c r="G1427" s="110"/>
      <c r="H1427" s="110"/>
      <c r="I1427" s="166"/>
      <c r="J1427" s="166"/>
      <c r="K1427" s="102"/>
      <c r="L1427" s="102"/>
      <c r="M1427" s="102"/>
      <c r="N1427" s="102"/>
      <c r="O1427" s="72"/>
      <c r="P1427" s="78"/>
      <c r="Q1427" s="78"/>
    </row>
    <row r="1428" spans="2:17" s="96" customFormat="1">
      <c r="B1428" s="76"/>
      <c r="C1428" s="104"/>
      <c r="D1428" s="104"/>
      <c r="E1428" s="121"/>
      <c r="F1428" s="121"/>
      <c r="G1428" s="110"/>
      <c r="H1428" s="110"/>
      <c r="I1428" s="166"/>
      <c r="J1428" s="166"/>
      <c r="K1428" s="102"/>
      <c r="L1428" s="102"/>
      <c r="M1428" s="102"/>
      <c r="N1428" s="102"/>
      <c r="O1428" s="72"/>
      <c r="P1428" s="78"/>
      <c r="Q1428" s="78"/>
    </row>
    <row r="1429" spans="2:17" s="96" customFormat="1">
      <c r="B1429" s="76"/>
      <c r="C1429" s="104"/>
      <c r="D1429" s="104"/>
      <c r="E1429" s="121"/>
      <c r="F1429" s="121"/>
      <c r="G1429" s="110"/>
      <c r="H1429" s="110"/>
      <c r="I1429" s="166"/>
      <c r="J1429" s="166"/>
      <c r="K1429" s="102"/>
      <c r="L1429" s="102"/>
      <c r="M1429" s="102"/>
      <c r="N1429" s="102"/>
      <c r="O1429" s="72"/>
      <c r="P1429" s="78"/>
      <c r="Q1429" s="78"/>
    </row>
    <row r="1430" spans="2:17" s="96" customFormat="1">
      <c r="B1430" s="76"/>
      <c r="C1430" s="104"/>
      <c r="D1430" s="104"/>
      <c r="E1430" s="121"/>
      <c r="F1430" s="121"/>
      <c r="G1430" s="110"/>
      <c r="H1430" s="110"/>
      <c r="I1430" s="166"/>
      <c r="J1430" s="166"/>
      <c r="K1430" s="102"/>
      <c r="L1430" s="102"/>
      <c r="M1430" s="102"/>
      <c r="N1430" s="102"/>
      <c r="O1430" s="72"/>
      <c r="P1430" s="78"/>
      <c r="Q1430" s="78"/>
    </row>
    <row r="1431" spans="2:17" s="96" customFormat="1">
      <c r="B1431" s="76"/>
      <c r="C1431" s="104"/>
      <c r="D1431" s="104"/>
      <c r="E1431" s="121"/>
      <c r="F1431" s="121"/>
      <c r="G1431" s="110"/>
      <c r="H1431" s="110"/>
      <c r="I1431" s="166"/>
      <c r="J1431" s="166"/>
      <c r="K1431" s="102"/>
      <c r="L1431" s="102"/>
      <c r="M1431" s="102"/>
      <c r="N1431" s="102"/>
      <c r="O1431" s="72"/>
      <c r="P1431" s="78"/>
      <c r="Q1431" s="78"/>
    </row>
    <row r="1432" spans="2:17" s="96" customFormat="1">
      <c r="B1432" s="76"/>
      <c r="C1432" s="104"/>
      <c r="D1432" s="104"/>
      <c r="E1432" s="121"/>
      <c r="F1432" s="121"/>
      <c r="G1432" s="110"/>
      <c r="H1432" s="110"/>
      <c r="I1432" s="166"/>
      <c r="J1432" s="166"/>
      <c r="K1432" s="102"/>
      <c r="L1432" s="102"/>
      <c r="M1432" s="102"/>
      <c r="N1432" s="102"/>
      <c r="O1432" s="72"/>
      <c r="P1432" s="78"/>
      <c r="Q1432" s="78"/>
    </row>
    <row r="1433" spans="2:17" s="96" customFormat="1">
      <c r="B1433" s="76"/>
      <c r="C1433" s="104"/>
      <c r="D1433" s="104"/>
      <c r="E1433" s="121"/>
      <c r="F1433" s="121"/>
      <c r="G1433" s="110"/>
      <c r="H1433" s="110"/>
      <c r="I1433" s="166"/>
      <c r="J1433" s="166"/>
      <c r="K1433" s="102"/>
      <c r="L1433" s="102"/>
      <c r="M1433" s="102"/>
      <c r="N1433" s="102"/>
      <c r="O1433" s="72"/>
      <c r="P1433" s="78"/>
      <c r="Q1433" s="78"/>
    </row>
    <row r="1434" spans="2:17" s="96" customFormat="1">
      <c r="B1434" s="76"/>
      <c r="C1434" s="104"/>
      <c r="D1434" s="104"/>
      <c r="E1434" s="121"/>
      <c r="F1434" s="121"/>
      <c r="G1434" s="110"/>
      <c r="H1434" s="110"/>
      <c r="I1434" s="166"/>
      <c r="J1434" s="166"/>
      <c r="K1434" s="102"/>
      <c r="L1434" s="102"/>
      <c r="M1434" s="102"/>
      <c r="N1434" s="102"/>
      <c r="O1434" s="72"/>
      <c r="P1434" s="78"/>
      <c r="Q1434" s="78"/>
    </row>
    <row r="1435" spans="2:17" s="96" customFormat="1">
      <c r="B1435" s="76"/>
      <c r="C1435" s="104"/>
      <c r="D1435" s="104"/>
      <c r="E1435" s="121"/>
      <c r="F1435" s="121"/>
      <c r="G1435" s="110"/>
      <c r="H1435" s="110"/>
      <c r="I1435" s="166"/>
      <c r="J1435" s="166"/>
      <c r="K1435" s="102"/>
      <c r="L1435" s="102"/>
      <c r="M1435" s="102"/>
      <c r="N1435" s="102"/>
      <c r="O1435" s="72"/>
      <c r="P1435" s="78"/>
      <c r="Q1435" s="78"/>
    </row>
    <row r="1436" spans="2:17" s="96" customFormat="1">
      <c r="B1436" s="76"/>
      <c r="C1436" s="104"/>
      <c r="D1436" s="104"/>
      <c r="E1436" s="121"/>
      <c r="F1436" s="121"/>
      <c r="G1436" s="110"/>
      <c r="H1436" s="110"/>
      <c r="I1436" s="166"/>
      <c r="J1436" s="166"/>
      <c r="K1436" s="102"/>
      <c r="L1436" s="102"/>
      <c r="M1436" s="102"/>
      <c r="N1436" s="102"/>
      <c r="O1436" s="72"/>
      <c r="P1436" s="78"/>
      <c r="Q1436" s="78"/>
    </row>
    <row r="1437" spans="2:17" s="96" customFormat="1">
      <c r="B1437" s="76"/>
      <c r="C1437" s="104"/>
      <c r="D1437" s="104"/>
      <c r="E1437" s="121"/>
      <c r="F1437" s="121"/>
      <c r="G1437" s="110"/>
      <c r="H1437" s="110"/>
      <c r="I1437" s="166"/>
      <c r="J1437" s="166"/>
      <c r="K1437" s="102"/>
      <c r="L1437" s="102"/>
      <c r="M1437" s="102"/>
      <c r="N1437" s="102"/>
      <c r="O1437" s="72"/>
      <c r="P1437" s="78"/>
      <c r="Q1437" s="78"/>
    </row>
    <row r="1438" spans="2:17" s="96" customFormat="1">
      <c r="B1438" s="76"/>
      <c r="C1438" s="104"/>
      <c r="D1438" s="104"/>
      <c r="E1438" s="121"/>
      <c r="F1438" s="121"/>
      <c r="G1438" s="110"/>
      <c r="H1438" s="110"/>
      <c r="I1438" s="166"/>
      <c r="J1438" s="166"/>
      <c r="K1438" s="102"/>
      <c r="L1438" s="102"/>
      <c r="M1438" s="102"/>
      <c r="N1438" s="102"/>
      <c r="O1438" s="72"/>
      <c r="P1438" s="78"/>
      <c r="Q1438" s="78"/>
    </row>
    <row r="1439" spans="2:17" s="96" customFormat="1">
      <c r="B1439" s="76"/>
      <c r="C1439" s="104"/>
      <c r="D1439" s="104"/>
      <c r="E1439" s="121"/>
      <c r="F1439" s="121"/>
      <c r="G1439" s="110"/>
      <c r="H1439" s="110"/>
      <c r="I1439" s="166"/>
      <c r="J1439" s="166"/>
      <c r="K1439" s="102"/>
      <c r="L1439" s="102"/>
      <c r="M1439" s="102"/>
      <c r="N1439" s="102"/>
      <c r="O1439" s="72"/>
      <c r="P1439" s="78"/>
      <c r="Q1439" s="78"/>
    </row>
    <row r="1440" spans="2:17" s="96" customFormat="1">
      <c r="B1440" s="76"/>
      <c r="C1440" s="104"/>
      <c r="D1440" s="104"/>
      <c r="E1440" s="121"/>
      <c r="F1440" s="121"/>
      <c r="G1440" s="110"/>
      <c r="H1440" s="110"/>
      <c r="I1440" s="166"/>
      <c r="J1440" s="166"/>
      <c r="K1440" s="102"/>
      <c r="L1440" s="102"/>
      <c r="M1440" s="102"/>
      <c r="N1440" s="102"/>
      <c r="O1440" s="72"/>
      <c r="P1440" s="78"/>
      <c r="Q1440" s="78"/>
    </row>
    <row r="1441" spans="2:17" s="96" customFormat="1">
      <c r="B1441" s="76"/>
      <c r="C1441" s="104"/>
      <c r="D1441" s="104"/>
      <c r="E1441" s="121"/>
      <c r="F1441" s="121"/>
      <c r="G1441" s="110"/>
      <c r="H1441" s="110"/>
      <c r="I1441" s="166"/>
      <c r="J1441" s="166"/>
      <c r="K1441" s="102"/>
      <c r="L1441" s="102"/>
      <c r="M1441" s="102"/>
      <c r="N1441" s="102"/>
      <c r="O1441" s="72"/>
      <c r="P1441" s="78"/>
      <c r="Q1441" s="78"/>
    </row>
    <row r="1442" spans="2:17" s="96" customFormat="1">
      <c r="B1442" s="76"/>
      <c r="C1442" s="104"/>
      <c r="D1442" s="104"/>
      <c r="E1442" s="121"/>
      <c r="F1442" s="121"/>
      <c r="G1442" s="110"/>
      <c r="H1442" s="110"/>
      <c r="I1442" s="166"/>
      <c r="J1442" s="166"/>
      <c r="K1442" s="102"/>
      <c r="L1442" s="102"/>
      <c r="M1442" s="102"/>
      <c r="N1442" s="102"/>
      <c r="O1442" s="72"/>
      <c r="P1442" s="78"/>
      <c r="Q1442" s="78"/>
    </row>
    <row r="1443" spans="2:17" s="96" customFormat="1">
      <c r="B1443" s="76"/>
      <c r="C1443" s="104"/>
      <c r="D1443" s="104"/>
      <c r="E1443" s="121"/>
      <c r="F1443" s="121"/>
      <c r="G1443" s="110"/>
      <c r="H1443" s="110"/>
      <c r="I1443" s="166"/>
      <c r="J1443" s="166"/>
      <c r="K1443" s="102"/>
      <c r="L1443" s="102"/>
      <c r="M1443" s="102"/>
      <c r="N1443" s="102"/>
      <c r="O1443" s="72"/>
      <c r="P1443" s="78"/>
      <c r="Q1443" s="78"/>
    </row>
    <row r="1444" spans="2:17" s="96" customFormat="1">
      <c r="B1444" s="76"/>
      <c r="C1444" s="104"/>
      <c r="D1444" s="104"/>
      <c r="E1444" s="121"/>
      <c r="F1444" s="121"/>
      <c r="G1444" s="110"/>
      <c r="H1444" s="110"/>
      <c r="I1444" s="166"/>
      <c r="J1444" s="166"/>
      <c r="K1444" s="102"/>
      <c r="L1444" s="102"/>
      <c r="M1444" s="102"/>
      <c r="N1444" s="102"/>
      <c r="O1444" s="72"/>
      <c r="P1444" s="78"/>
      <c r="Q1444" s="78"/>
    </row>
    <row r="1445" spans="2:17" s="96" customFormat="1">
      <c r="B1445" s="76"/>
      <c r="C1445" s="104"/>
      <c r="D1445" s="104"/>
      <c r="E1445" s="121"/>
      <c r="F1445" s="121"/>
      <c r="G1445" s="110"/>
      <c r="H1445" s="110"/>
      <c r="I1445" s="166"/>
      <c r="J1445" s="166"/>
      <c r="K1445" s="102"/>
      <c r="L1445" s="102"/>
      <c r="M1445" s="102"/>
      <c r="N1445" s="102"/>
      <c r="O1445" s="72"/>
      <c r="P1445" s="78"/>
      <c r="Q1445" s="78"/>
    </row>
    <row r="1446" spans="2:17" s="96" customFormat="1">
      <c r="B1446" s="76"/>
      <c r="C1446" s="104"/>
      <c r="D1446" s="104"/>
      <c r="E1446" s="121"/>
      <c r="F1446" s="121"/>
      <c r="G1446" s="110"/>
      <c r="H1446" s="110"/>
      <c r="I1446" s="166"/>
      <c r="J1446" s="166"/>
      <c r="K1446" s="102"/>
      <c r="L1446" s="102"/>
      <c r="M1446" s="102"/>
      <c r="N1446" s="102"/>
      <c r="O1446" s="72"/>
      <c r="P1446" s="78"/>
      <c r="Q1446" s="78"/>
    </row>
    <row r="1447" spans="2:17" s="96" customFormat="1">
      <c r="B1447" s="76"/>
      <c r="C1447" s="104"/>
      <c r="D1447" s="104"/>
      <c r="E1447" s="121"/>
      <c r="F1447" s="121"/>
      <c r="G1447" s="110"/>
      <c r="H1447" s="110"/>
      <c r="I1447" s="166"/>
      <c r="J1447" s="166"/>
      <c r="K1447" s="102"/>
      <c r="L1447" s="102"/>
      <c r="M1447" s="102"/>
      <c r="N1447" s="102"/>
      <c r="O1447" s="72"/>
      <c r="P1447" s="78"/>
      <c r="Q1447" s="78"/>
    </row>
    <row r="1448" spans="2:17" s="96" customFormat="1">
      <c r="B1448" s="76"/>
      <c r="C1448" s="104"/>
      <c r="D1448" s="104"/>
      <c r="E1448" s="121"/>
      <c r="F1448" s="121"/>
      <c r="G1448" s="110"/>
      <c r="H1448" s="110"/>
      <c r="I1448" s="166"/>
      <c r="J1448" s="166"/>
      <c r="K1448" s="102"/>
      <c r="L1448" s="102"/>
      <c r="M1448" s="102"/>
      <c r="N1448" s="102"/>
      <c r="O1448" s="72"/>
      <c r="P1448" s="78"/>
      <c r="Q1448" s="78"/>
    </row>
    <row r="1449" spans="2:17" s="96" customFormat="1">
      <c r="B1449" s="76"/>
      <c r="C1449" s="104"/>
      <c r="D1449" s="104"/>
      <c r="E1449" s="121"/>
      <c r="F1449" s="121"/>
      <c r="G1449" s="110"/>
      <c r="H1449" s="110"/>
      <c r="I1449" s="166"/>
      <c r="J1449" s="166"/>
      <c r="K1449" s="102"/>
      <c r="L1449" s="102"/>
      <c r="M1449" s="102"/>
      <c r="N1449" s="102"/>
      <c r="O1449" s="72"/>
      <c r="P1449" s="78"/>
      <c r="Q1449" s="78"/>
    </row>
    <row r="1450" spans="2:17" s="96" customFormat="1">
      <c r="B1450" s="76"/>
      <c r="C1450" s="104"/>
      <c r="D1450" s="104"/>
      <c r="E1450" s="121"/>
      <c r="F1450" s="121"/>
      <c r="G1450" s="110"/>
      <c r="H1450" s="110"/>
      <c r="I1450" s="166"/>
      <c r="J1450" s="166"/>
      <c r="K1450" s="102"/>
      <c r="L1450" s="102"/>
      <c r="M1450" s="102"/>
      <c r="N1450" s="102"/>
      <c r="O1450" s="72"/>
      <c r="P1450" s="78"/>
      <c r="Q1450" s="78"/>
    </row>
    <row r="1451" spans="2:17" s="96" customFormat="1">
      <c r="B1451" s="76"/>
      <c r="C1451" s="104"/>
      <c r="D1451" s="104"/>
      <c r="E1451" s="121"/>
      <c r="F1451" s="121"/>
      <c r="G1451" s="110"/>
      <c r="H1451" s="110"/>
      <c r="I1451" s="166"/>
      <c r="J1451" s="166"/>
      <c r="K1451" s="102"/>
      <c r="L1451" s="102"/>
      <c r="M1451" s="102"/>
      <c r="N1451" s="102"/>
      <c r="O1451" s="72"/>
      <c r="P1451" s="78"/>
      <c r="Q1451" s="78"/>
    </row>
    <row r="1452" spans="2:17" s="96" customFormat="1">
      <c r="B1452" s="76"/>
      <c r="C1452" s="104"/>
      <c r="D1452" s="104"/>
      <c r="E1452" s="121"/>
      <c r="F1452" s="121"/>
      <c r="G1452" s="110"/>
      <c r="H1452" s="110"/>
      <c r="I1452" s="166"/>
      <c r="J1452" s="166"/>
      <c r="K1452" s="102"/>
      <c r="L1452" s="102"/>
      <c r="M1452" s="102"/>
      <c r="N1452" s="102"/>
      <c r="O1452" s="72"/>
      <c r="P1452" s="78"/>
      <c r="Q1452" s="78"/>
    </row>
    <row r="1453" spans="2:17" s="96" customFormat="1">
      <c r="B1453" s="76"/>
      <c r="C1453" s="104"/>
      <c r="D1453" s="104"/>
      <c r="E1453" s="121"/>
      <c r="F1453" s="121"/>
      <c r="G1453" s="110"/>
      <c r="H1453" s="110"/>
      <c r="I1453" s="166"/>
      <c r="J1453" s="166"/>
      <c r="K1453" s="102"/>
      <c r="L1453" s="102"/>
      <c r="M1453" s="102"/>
      <c r="N1453" s="102"/>
      <c r="O1453" s="72"/>
      <c r="P1453" s="78"/>
      <c r="Q1453" s="78"/>
    </row>
    <row r="1454" spans="2:17" s="96" customFormat="1">
      <c r="B1454" s="76"/>
      <c r="C1454" s="104"/>
      <c r="D1454" s="104"/>
      <c r="E1454" s="121"/>
      <c r="F1454" s="121"/>
      <c r="G1454" s="110"/>
      <c r="H1454" s="110"/>
      <c r="I1454" s="166"/>
      <c r="J1454" s="166"/>
      <c r="K1454" s="102"/>
      <c r="L1454" s="102"/>
      <c r="M1454" s="102"/>
      <c r="N1454" s="102"/>
      <c r="O1454" s="72"/>
      <c r="P1454" s="78"/>
      <c r="Q1454" s="78"/>
    </row>
    <row r="1455" spans="2:17" s="96" customFormat="1">
      <c r="B1455" s="76"/>
      <c r="C1455" s="104"/>
      <c r="D1455" s="104"/>
      <c r="E1455" s="121"/>
      <c r="F1455" s="121"/>
      <c r="G1455" s="110"/>
      <c r="H1455" s="110"/>
      <c r="I1455" s="166"/>
      <c r="J1455" s="166"/>
      <c r="K1455" s="102"/>
      <c r="L1455" s="102"/>
      <c r="M1455" s="102"/>
      <c r="N1455" s="102"/>
      <c r="O1455" s="72"/>
      <c r="P1455" s="78"/>
      <c r="Q1455" s="78"/>
    </row>
    <row r="1456" spans="2:17" s="96" customFormat="1">
      <c r="B1456" s="76"/>
      <c r="C1456" s="104"/>
      <c r="D1456" s="104"/>
      <c r="E1456" s="121"/>
      <c r="F1456" s="121"/>
      <c r="G1456" s="110"/>
      <c r="H1456" s="110"/>
      <c r="I1456" s="166"/>
      <c r="J1456" s="166"/>
      <c r="K1456" s="102"/>
      <c r="L1456" s="102"/>
      <c r="M1456" s="102"/>
      <c r="N1456" s="102"/>
      <c r="O1456" s="72"/>
      <c r="P1456" s="78"/>
      <c r="Q1456" s="78"/>
    </row>
    <row r="1457" spans="2:17" s="96" customFormat="1">
      <c r="B1457" s="76"/>
      <c r="C1457" s="104"/>
      <c r="D1457" s="104"/>
      <c r="E1457" s="121"/>
      <c r="F1457" s="121"/>
      <c r="G1457" s="110"/>
      <c r="H1457" s="110"/>
      <c r="I1457" s="166"/>
      <c r="J1457" s="166"/>
      <c r="K1457" s="102"/>
      <c r="L1457" s="102"/>
      <c r="M1457" s="102"/>
      <c r="N1457" s="102"/>
      <c r="O1457" s="72"/>
      <c r="P1457" s="78"/>
      <c r="Q1457" s="78"/>
    </row>
    <row r="1458" spans="2:17" s="96" customFormat="1">
      <c r="B1458" s="76"/>
      <c r="C1458" s="104"/>
      <c r="D1458" s="104"/>
      <c r="E1458" s="121"/>
      <c r="F1458" s="121"/>
      <c r="G1458" s="110"/>
      <c r="H1458" s="110"/>
      <c r="I1458" s="166"/>
      <c r="J1458" s="166"/>
      <c r="K1458" s="102"/>
      <c r="L1458" s="102"/>
      <c r="M1458" s="102"/>
      <c r="N1458" s="102"/>
      <c r="O1458" s="72"/>
      <c r="P1458" s="78"/>
      <c r="Q1458" s="78"/>
    </row>
    <row r="1459" spans="2:17" s="96" customFormat="1">
      <c r="B1459" s="76"/>
      <c r="C1459" s="104"/>
      <c r="D1459" s="104"/>
      <c r="E1459" s="121"/>
      <c r="F1459" s="121"/>
      <c r="G1459" s="110"/>
      <c r="H1459" s="110"/>
      <c r="I1459" s="166"/>
      <c r="J1459" s="166"/>
      <c r="K1459" s="102"/>
      <c r="L1459" s="102"/>
      <c r="M1459" s="102"/>
      <c r="N1459" s="102"/>
      <c r="O1459" s="72"/>
      <c r="P1459" s="78"/>
      <c r="Q1459" s="78"/>
    </row>
    <row r="1460" spans="2:17" s="96" customFormat="1">
      <c r="B1460" s="76"/>
      <c r="C1460" s="104"/>
      <c r="D1460" s="104"/>
      <c r="E1460" s="121"/>
      <c r="F1460" s="121"/>
      <c r="G1460" s="110"/>
      <c r="H1460" s="110"/>
      <c r="I1460" s="166"/>
      <c r="J1460" s="166"/>
      <c r="K1460" s="102"/>
      <c r="L1460" s="102"/>
      <c r="M1460" s="102"/>
      <c r="N1460" s="102"/>
      <c r="O1460" s="72"/>
      <c r="P1460" s="78"/>
      <c r="Q1460" s="78"/>
    </row>
    <row r="1461" spans="2:17" s="96" customFormat="1">
      <c r="B1461" s="76"/>
      <c r="C1461" s="104"/>
      <c r="D1461" s="104"/>
      <c r="E1461" s="121"/>
      <c r="F1461" s="121"/>
      <c r="G1461" s="110"/>
      <c r="H1461" s="110"/>
      <c r="I1461" s="166"/>
      <c r="J1461" s="166"/>
      <c r="K1461" s="102"/>
      <c r="L1461" s="102"/>
      <c r="M1461" s="102"/>
      <c r="N1461" s="102"/>
      <c r="O1461" s="72"/>
      <c r="P1461" s="78"/>
      <c r="Q1461" s="78"/>
    </row>
    <row r="1462" spans="2:17" s="96" customFormat="1">
      <c r="B1462" s="76"/>
      <c r="C1462" s="104"/>
      <c r="D1462" s="104"/>
      <c r="E1462" s="121"/>
      <c r="F1462" s="121"/>
      <c r="G1462" s="110"/>
      <c r="H1462" s="110"/>
      <c r="I1462" s="166"/>
      <c r="J1462" s="166"/>
      <c r="K1462" s="102"/>
      <c r="L1462" s="102"/>
      <c r="M1462" s="102"/>
      <c r="N1462" s="102"/>
      <c r="O1462" s="72"/>
      <c r="P1462" s="78"/>
      <c r="Q1462" s="78"/>
    </row>
    <row r="1463" spans="2:17" s="96" customFormat="1">
      <c r="B1463" s="76"/>
      <c r="C1463" s="104"/>
      <c r="D1463" s="104"/>
      <c r="E1463" s="121"/>
      <c r="F1463" s="121"/>
      <c r="G1463" s="110"/>
      <c r="H1463" s="110"/>
      <c r="I1463" s="166"/>
      <c r="J1463" s="166"/>
      <c r="K1463" s="102"/>
      <c r="L1463" s="102"/>
      <c r="M1463" s="102"/>
      <c r="N1463" s="102"/>
      <c r="O1463" s="72"/>
      <c r="P1463" s="78"/>
      <c r="Q1463" s="78"/>
    </row>
    <row r="1464" spans="2:17" s="96" customFormat="1">
      <c r="B1464" s="76"/>
      <c r="C1464" s="104"/>
      <c r="D1464" s="104"/>
      <c r="E1464" s="121"/>
      <c r="F1464" s="121"/>
      <c r="G1464" s="110"/>
      <c r="H1464" s="110"/>
      <c r="I1464" s="166"/>
      <c r="J1464" s="166"/>
      <c r="K1464" s="102"/>
      <c r="L1464" s="102"/>
      <c r="M1464" s="102"/>
      <c r="N1464" s="102"/>
      <c r="O1464" s="72"/>
      <c r="P1464" s="78"/>
      <c r="Q1464" s="78"/>
    </row>
    <row r="1465" spans="2:17" s="96" customFormat="1">
      <c r="B1465" s="76"/>
      <c r="C1465" s="104"/>
      <c r="D1465" s="104"/>
      <c r="E1465" s="121"/>
      <c r="F1465" s="121"/>
      <c r="G1465" s="110"/>
      <c r="H1465" s="110"/>
      <c r="I1465" s="166"/>
      <c r="J1465" s="166"/>
      <c r="K1465" s="102"/>
      <c r="L1465" s="102"/>
      <c r="M1465" s="102"/>
      <c r="N1465" s="102"/>
      <c r="O1465" s="72"/>
      <c r="P1465" s="78"/>
      <c r="Q1465" s="78"/>
    </row>
    <row r="1466" spans="2:17" s="96" customFormat="1">
      <c r="B1466" s="76"/>
      <c r="C1466" s="104"/>
      <c r="D1466" s="104"/>
      <c r="E1466" s="121"/>
      <c r="F1466" s="121"/>
      <c r="G1466" s="110"/>
      <c r="H1466" s="110"/>
      <c r="I1466" s="166"/>
      <c r="J1466" s="166"/>
      <c r="K1466" s="102"/>
      <c r="L1466" s="102"/>
      <c r="M1466" s="102"/>
      <c r="N1466" s="102"/>
      <c r="O1466" s="72"/>
      <c r="P1466" s="78"/>
      <c r="Q1466" s="78"/>
    </row>
    <row r="1467" spans="2:17" s="96" customFormat="1">
      <c r="B1467" s="76"/>
      <c r="C1467" s="104"/>
      <c r="D1467" s="104"/>
      <c r="E1467" s="121"/>
      <c r="F1467" s="121"/>
      <c r="G1467" s="110"/>
      <c r="H1467" s="110"/>
      <c r="I1467" s="166"/>
      <c r="J1467" s="166"/>
      <c r="K1467" s="102"/>
      <c r="L1467" s="102"/>
      <c r="M1467" s="102"/>
      <c r="N1467" s="102"/>
      <c r="O1467" s="72"/>
      <c r="P1467" s="78"/>
      <c r="Q1467" s="78"/>
    </row>
    <row r="1468" spans="2:17" s="96" customFormat="1">
      <c r="B1468" s="76"/>
      <c r="C1468" s="104"/>
      <c r="D1468" s="104"/>
      <c r="E1468" s="121"/>
      <c r="F1468" s="121"/>
      <c r="G1468" s="110"/>
      <c r="H1468" s="110"/>
      <c r="I1468" s="166"/>
      <c r="J1468" s="166"/>
      <c r="K1468" s="102"/>
      <c r="L1468" s="102"/>
      <c r="M1468" s="102"/>
      <c r="N1468" s="102"/>
      <c r="O1468" s="72"/>
      <c r="P1468" s="78"/>
      <c r="Q1468" s="78"/>
    </row>
    <row r="1469" spans="2:17" s="96" customFormat="1">
      <c r="B1469" s="76"/>
      <c r="C1469" s="104"/>
      <c r="D1469" s="104"/>
      <c r="E1469" s="121"/>
      <c r="F1469" s="121"/>
      <c r="G1469" s="110"/>
      <c r="H1469" s="110"/>
      <c r="I1469" s="166"/>
      <c r="J1469" s="166"/>
      <c r="K1469" s="102"/>
      <c r="L1469" s="102"/>
      <c r="M1469" s="102"/>
      <c r="N1469" s="102"/>
      <c r="O1469" s="72"/>
      <c r="P1469" s="78"/>
      <c r="Q1469" s="78"/>
    </row>
    <row r="1470" spans="2:17" s="96" customFormat="1">
      <c r="B1470" s="76"/>
      <c r="C1470" s="104"/>
      <c r="D1470" s="104"/>
      <c r="E1470" s="121"/>
      <c r="F1470" s="121"/>
      <c r="G1470" s="110"/>
      <c r="H1470" s="110"/>
      <c r="I1470" s="166"/>
      <c r="J1470" s="166"/>
      <c r="K1470" s="102"/>
      <c r="L1470" s="102"/>
      <c r="M1470" s="102"/>
      <c r="N1470" s="102"/>
      <c r="O1470" s="72"/>
      <c r="P1470" s="78"/>
      <c r="Q1470" s="78"/>
    </row>
    <row r="1471" spans="2:17" s="96" customFormat="1">
      <c r="B1471" s="76"/>
      <c r="C1471" s="104"/>
      <c r="D1471" s="104"/>
      <c r="E1471" s="121"/>
      <c r="F1471" s="121"/>
      <c r="G1471" s="110"/>
      <c r="H1471" s="110"/>
      <c r="I1471" s="166"/>
      <c r="J1471" s="166"/>
      <c r="K1471" s="102"/>
      <c r="L1471" s="102"/>
      <c r="M1471" s="102"/>
      <c r="N1471" s="102"/>
      <c r="O1471" s="72"/>
      <c r="P1471" s="78"/>
      <c r="Q1471" s="78"/>
    </row>
    <row r="1472" spans="2:17" s="96" customFormat="1">
      <c r="B1472" s="76"/>
      <c r="C1472" s="104"/>
      <c r="D1472" s="104"/>
      <c r="E1472" s="121"/>
      <c r="F1472" s="121"/>
      <c r="G1472" s="110"/>
      <c r="H1472" s="110"/>
      <c r="I1472" s="166"/>
      <c r="J1472" s="166"/>
      <c r="K1472" s="102"/>
      <c r="L1472" s="102"/>
      <c r="M1472" s="102"/>
      <c r="N1472" s="102"/>
      <c r="O1472" s="72"/>
      <c r="P1472" s="78"/>
      <c r="Q1472" s="78"/>
    </row>
    <row r="1473" spans="2:17" s="96" customFormat="1">
      <c r="B1473" s="76"/>
      <c r="C1473" s="104"/>
      <c r="D1473" s="104"/>
      <c r="E1473" s="121"/>
      <c r="F1473" s="121"/>
      <c r="G1473" s="110"/>
      <c r="H1473" s="110"/>
      <c r="I1473" s="166"/>
      <c r="J1473" s="166"/>
      <c r="K1473" s="102"/>
      <c r="L1473" s="102"/>
      <c r="M1473" s="102"/>
      <c r="N1473" s="102"/>
      <c r="O1473" s="72"/>
      <c r="P1473" s="78"/>
      <c r="Q1473" s="78"/>
    </row>
    <row r="1474" spans="2:17" s="96" customFormat="1">
      <c r="B1474" s="76"/>
      <c r="C1474" s="104"/>
      <c r="D1474" s="104"/>
      <c r="E1474" s="121"/>
      <c r="F1474" s="121"/>
      <c r="G1474" s="110"/>
      <c r="H1474" s="110"/>
      <c r="I1474" s="166"/>
      <c r="J1474" s="166"/>
      <c r="K1474" s="102"/>
      <c r="L1474" s="102"/>
      <c r="M1474" s="102"/>
      <c r="N1474" s="102"/>
      <c r="O1474" s="72"/>
      <c r="P1474" s="78"/>
      <c r="Q1474" s="78"/>
    </row>
    <row r="1475" spans="2:17" s="96" customFormat="1">
      <c r="B1475" s="76"/>
      <c r="C1475" s="104"/>
      <c r="D1475" s="104"/>
      <c r="E1475" s="121"/>
      <c r="F1475" s="121"/>
      <c r="G1475" s="110"/>
      <c r="H1475" s="110"/>
      <c r="I1475" s="166"/>
      <c r="J1475" s="166"/>
      <c r="K1475" s="102"/>
      <c r="L1475" s="102"/>
      <c r="M1475" s="102"/>
      <c r="N1475" s="102"/>
      <c r="O1475" s="72"/>
      <c r="P1475" s="78"/>
      <c r="Q1475" s="78"/>
    </row>
    <row r="1476" spans="2:17" s="96" customFormat="1">
      <c r="B1476" s="76"/>
      <c r="C1476" s="104"/>
      <c r="D1476" s="104"/>
      <c r="E1476" s="121"/>
      <c r="F1476" s="121"/>
      <c r="G1476" s="110"/>
      <c r="H1476" s="110"/>
      <c r="I1476" s="166"/>
      <c r="J1476" s="166"/>
      <c r="K1476" s="102"/>
      <c r="L1476" s="102"/>
      <c r="M1476" s="102"/>
      <c r="N1476" s="102"/>
      <c r="O1476" s="72"/>
      <c r="P1476" s="78"/>
      <c r="Q1476" s="78"/>
    </row>
    <row r="1477" spans="2:17" s="96" customFormat="1">
      <c r="B1477" s="76"/>
      <c r="C1477" s="104"/>
      <c r="D1477" s="104"/>
      <c r="E1477" s="121"/>
      <c r="F1477" s="121"/>
      <c r="G1477" s="110"/>
      <c r="H1477" s="110"/>
      <c r="I1477" s="166"/>
      <c r="J1477" s="166"/>
      <c r="K1477" s="102"/>
      <c r="L1477" s="102"/>
      <c r="M1477" s="102"/>
      <c r="N1477" s="102"/>
      <c r="O1477" s="72"/>
      <c r="P1477" s="78"/>
      <c r="Q1477" s="78"/>
    </row>
    <row r="1478" spans="2:17" s="96" customFormat="1">
      <c r="B1478" s="76"/>
      <c r="C1478" s="104"/>
      <c r="D1478" s="104"/>
      <c r="E1478" s="121"/>
      <c r="F1478" s="121"/>
      <c r="G1478" s="110"/>
      <c r="H1478" s="110"/>
      <c r="I1478" s="166"/>
      <c r="J1478" s="166"/>
      <c r="K1478" s="102"/>
      <c r="L1478" s="102"/>
      <c r="M1478" s="102"/>
      <c r="N1478" s="102"/>
      <c r="O1478" s="72"/>
      <c r="P1478" s="78"/>
      <c r="Q1478" s="78"/>
    </row>
    <row r="1479" spans="2:17" s="96" customFormat="1">
      <c r="B1479" s="76"/>
      <c r="C1479" s="104"/>
      <c r="D1479" s="104"/>
      <c r="E1479" s="121"/>
      <c r="F1479" s="121"/>
      <c r="G1479" s="110"/>
      <c r="H1479" s="110"/>
      <c r="I1479" s="166"/>
      <c r="J1479" s="166"/>
      <c r="K1479" s="102"/>
      <c r="L1479" s="102"/>
      <c r="M1479" s="102"/>
      <c r="N1479" s="102"/>
      <c r="O1479" s="72"/>
      <c r="P1479" s="78"/>
      <c r="Q1479" s="78"/>
    </row>
    <row r="1480" spans="2:17" s="96" customFormat="1">
      <c r="B1480" s="76"/>
      <c r="C1480" s="104"/>
      <c r="D1480" s="104"/>
      <c r="E1480" s="121"/>
      <c r="F1480" s="121"/>
      <c r="G1480" s="110"/>
      <c r="H1480" s="110"/>
      <c r="I1480" s="166"/>
      <c r="J1480" s="166"/>
      <c r="K1480" s="102"/>
      <c r="L1480" s="102"/>
      <c r="M1480" s="102"/>
      <c r="N1480" s="102"/>
      <c r="O1480" s="72"/>
      <c r="P1480" s="78"/>
      <c r="Q1480" s="78"/>
    </row>
    <row r="1481" spans="2:17" s="96" customFormat="1">
      <c r="B1481" s="76"/>
      <c r="C1481" s="104"/>
      <c r="D1481" s="104"/>
      <c r="E1481" s="121"/>
      <c r="F1481" s="121"/>
      <c r="G1481" s="110"/>
      <c r="H1481" s="110"/>
      <c r="I1481" s="166"/>
      <c r="J1481" s="166"/>
      <c r="K1481" s="102"/>
      <c r="L1481" s="102"/>
      <c r="M1481" s="102"/>
      <c r="N1481" s="102"/>
      <c r="O1481" s="72"/>
      <c r="P1481" s="78"/>
      <c r="Q1481" s="78"/>
    </row>
    <row r="1482" spans="2:17" s="96" customFormat="1">
      <c r="B1482" s="76"/>
      <c r="C1482" s="104"/>
      <c r="D1482" s="104"/>
      <c r="E1482" s="121"/>
      <c r="F1482" s="121"/>
      <c r="G1482" s="110"/>
      <c r="H1482" s="110"/>
      <c r="I1482" s="166"/>
      <c r="J1482" s="166"/>
      <c r="K1482" s="102"/>
      <c r="L1482" s="102"/>
      <c r="M1482" s="102"/>
      <c r="N1482" s="102"/>
      <c r="O1482" s="72"/>
      <c r="P1482" s="78"/>
      <c r="Q1482" s="78"/>
    </row>
    <row r="1483" spans="2:17" s="96" customFormat="1">
      <c r="B1483" s="76"/>
      <c r="C1483" s="104"/>
      <c r="D1483" s="104"/>
      <c r="E1483" s="121"/>
      <c r="F1483" s="121"/>
      <c r="G1483" s="110"/>
      <c r="H1483" s="110"/>
      <c r="I1483" s="166"/>
      <c r="J1483" s="166"/>
      <c r="K1483" s="102"/>
      <c r="L1483" s="102"/>
      <c r="M1483" s="102"/>
      <c r="N1483" s="102"/>
      <c r="O1483" s="72"/>
      <c r="P1483" s="78"/>
      <c r="Q1483" s="78"/>
    </row>
    <row r="1484" spans="2:17" s="96" customFormat="1">
      <c r="B1484" s="76"/>
      <c r="C1484" s="104"/>
      <c r="D1484" s="104"/>
      <c r="E1484" s="121"/>
      <c r="F1484" s="121"/>
      <c r="G1484" s="110"/>
      <c r="H1484" s="110"/>
      <c r="I1484" s="166"/>
      <c r="J1484" s="166"/>
      <c r="K1484" s="102"/>
      <c r="L1484" s="102"/>
      <c r="M1484" s="102"/>
      <c r="N1484" s="102"/>
      <c r="O1484" s="72"/>
      <c r="P1484" s="78"/>
      <c r="Q1484" s="78"/>
    </row>
    <row r="1485" spans="2:17" s="96" customFormat="1">
      <c r="B1485" s="76"/>
      <c r="C1485" s="104"/>
      <c r="D1485" s="104"/>
      <c r="E1485" s="121"/>
      <c r="F1485" s="121"/>
      <c r="G1485" s="110"/>
      <c r="H1485" s="110"/>
      <c r="I1485" s="166"/>
      <c r="J1485" s="166"/>
      <c r="K1485" s="102"/>
      <c r="L1485" s="102"/>
      <c r="M1485" s="102"/>
      <c r="N1485" s="102"/>
      <c r="O1485" s="72"/>
      <c r="P1485" s="78"/>
      <c r="Q1485" s="78"/>
    </row>
    <row r="1486" spans="2:17" s="96" customFormat="1">
      <c r="B1486" s="76"/>
      <c r="C1486" s="104"/>
      <c r="D1486" s="104"/>
      <c r="E1486" s="121"/>
      <c r="F1486" s="121"/>
      <c r="G1486" s="110"/>
      <c r="H1486" s="110"/>
      <c r="I1486" s="166"/>
      <c r="J1486" s="166"/>
      <c r="K1486" s="102"/>
      <c r="L1486" s="102"/>
      <c r="M1486" s="102"/>
      <c r="N1486" s="102"/>
      <c r="O1486" s="72"/>
      <c r="P1486" s="78"/>
      <c r="Q1486" s="78"/>
    </row>
    <row r="1487" spans="2:17" s="96" customFormat="1">
      <c r="B1487" s="76"/>
      <c r="C1487" s="104"/>
      <c r="D1487" s="104"/>
      <c r="E1487" s="121"/>
      <c r="F1487" s="121"/>
      <c r="G1487" s="110"/>
      <c r="H1487" s="110"/>
      <c r="I1487" s="166"/>
      <c r="J1487" s="166"/>
      <c r="K1487" s="102"/>
      <c r="L1487" s="102"/>
      <c r="M1487" s="102"/>
      <c r="N1487" s="102"/>
      <c r="O1487" s="72"/>
      <c r="P1487" s="78"/>
      <c r="Q1487" s="78"/>
    </row>
    <row r="1488" spans="2:17" s="96" customFormat="1">
      <c r="B1488" s="76"/>
      <c r="C1488" s="104"/>
      <c r="D1488" s="104"/>
      <c r="E1488" s="121"/>
      <c r="F1488" s="121"/>
      <c r="G1488" s="110"/>
      <c r="H1488" s="110"/>
      <c r="I1488" s="166"/>
      <c r="J1488" s="166"/>
      <c r="K1488" s="102"/>
      <c r="L1488" s="102"/>
      <c r="M1488" s="102"/>
      <c r="N1488" s="102"/>
      <c r="O1488" s="72"/>
      <c r="P1488" s="78"/>
      <c r="Q1488" s="78"/>
    </row>
    <row r="1489" spans="2:17" s="96" customFormat="1">
      <c r="B1489" s="76"/>
      <c r="C1489" s="104"/>
      <c r="D1489" s="104"/>
      <c r="E1489" s="121"/>
      <c r="F1489" s="121"/>
      <c r="G1489" s="110"/>
      <c r="H1489" s="110"/>
      <c r="I1489" s="166"/>
      <c r="J1489" s="166"/>
      <c r="K1489" s="102"/>
      <c r="L1489" s="102"/>
      <c r="M1489" s="102"/>
      <c r="N1489" s="102"/>
      <c r="O1489" s="72"/>
      <c r="P1489" s="78"/>
      <c r="Q1489" s="78"/>
    </row>
    <row r="1490" spans="2:17" s="96" customFormat="1">
      <c r="B1490" s="76"/>
      <c r="C1490" s="104"/>
      <c r="D1490" s="104"/>
      <c r="E1490" s="121"/>
      <c r="F1490" s="121"/>
      <c r="G1490" s="110"/>
      <c r="H1490" s="110"/>
      <c r="I1490" s="166"/>
      <c r="J1490" s="166"/>
      <c r="K1490" s="102"/>
      <c r="L1490" s="102"/>
      <c r="M1490" s="102"/>
      <c r="N1490" s="102"/>
      <c r="O1490" s="72"/>
      <c r="P1490" s="78"/>
      <c r="Q1490" s="78"/>
    </row>
    <row r="1491" spans="2:17" s="96" customFormat="1">
      <c r="B1491" s="76"/>
      <c r="C1491" s="104"/>
      <c r="D1491" s="104"/>
      <c r="E1491" s="121"/>
      <c r="F1491" s="121"/>
      <c r="G1491" s="110"/>
      <c r="H1491" s="110"/>
      <c r="I1491" s="166"/>
      <c r="J1491" s="166"/>
      <c r="K1491" s="102"/>
      <c r="L1491" s="102"/>
      <c r="M1491" s="102"/>
      <c r="N1491" s="102"/>
      <c r="O1491" s="72"/>
      <c r="P1491" s="78"/>
      <c r="Q1491" s="78"/>
    </row>
    <row r="1492" spans="2:17" s="96" customFormat="1">
      <c r="B1492" s="76"/>
      <c r="C1492" s="104"/>
      <c r="D1492" s="104"/>
      <c r="E1492" s="121"/>
      <c r="F1492" s="121"/>
      <c r="G1492" s="110"/>
      <c r="H1492" s="110"/>
      <c r="I1492" s="166"/>
      <c r="J1492" s="166"/>
      <c r="K1492" s="102"/>
      <c r="L1492" s="102"/>
      <c r="M1492" s="102"/>
      <c r="N1492" s="102"/>
      <c r="O1492" s="72"/>
      <c r="P1492" s="78"/>
      <c r="Q1492" s="78"/>
    </row>
    <row r="1493" spans="2:17" s="96" customFormat="1">
      <c r="B1493" s="76"/>
      <c r="C1493" s="104"/>
      <c r="D1493" s="104"/>
      <c r="E1493" s="121"/>
      <c r="F1493" s="121"/>
      <c r="G1493" s="110"/>
      <c r="H1493" s="110"/>
      <c r="I1493" s="166"/>
      <c r="J1493" s="166"/>
      <c r="K1493" s="102"/>
      <c r="L1493" s="102"/>
      <c r="M1493" s="102"/>
      <c r="N1493" s="102"/>
      <c r="O1493" s="72"/>
      <c r="P1493" s="78"/>
      <c r="Q1493" s="78"/>
    </row>
    <row r="1494" spans="2:17" s="96" customFormat="1">
      <c r="B1494" s="76"/>
      <c r="C1494" s="104"/>
      <c r="D1494" s="104"/>
      <c r="E1494" s="121"/>
      <c r="F1494" s="121"/>
      <c r="G1494" s="110"/>
      <c r="H1494" s="110"/>
      <c r="I1494" s="166"/>
      <c r="J1494" s="166"/>
      <c r="K1494" s="102"/>
      <c r="L1494" s="102"/>
      <c r="M1494" s="102"/>
      <c r="N1494" s="102"/>
      <c r="O1494" s="72"/>
      <c r="P1494" s="78"/>
      <c r="Q1494" s="78"/>
    </row>
    <row r="1495" spans="2:17" s="96" customFormat="1">
      <c r="B1495" s="76"/>
      <c r="C1495" s="104"/>
      <c r="D1495" s="104"/>
      <c r="E1495" s="121"/>
      <c r="F1495" s="121"/>
      <c r="G1495" s="110"/>
      <c r="H1495" s="110"/>
      <c r="I1495" s="166"/>
      <c r="J1495" s="166"/>
      <c r="K1495" s="102"/>
      <c r="L1495" s="102"/>
      <c r="M1495" s="102"/>
      <c r="N1495" s="102"/>
      <c r="O1495" s="72"/>
      <c r="P1495" s="78"/>
      <c r="Q1495" s="78"/>
    </row>
    <row r="1496" spans="2:17" s="96" customFormat="1">
      <c r="B1496" s="76"/>
      <c r="C1496" s="104"/>
      <c r="D1496" s="104"/>
      <c r="E1496" s="121"/>
      <c r="F1496" s="121"/>
      <c r="G1496" s="110"/>
      <c r="H1496" s="110"/>
      <c r="I1496" s="166"/>
      <c r="J1496" s="166"/>
      <c r="K1496" s="102"/>
      <c r="L1496" s="102"/>
      <c r="M1496" s="102"/>
      <c r="N1496" s="102"/>
      <c r="O1496" s="72"/>
      <c r="P1496" s="78"/>
      <c r="Q1496" s="78"/>
    </row>
    <row r="1497" spans="2:17" s="96" customFormat="1">
      <c r="B1497" s="76"/>
      <c r="C1497" s="104"/>
      <c r="D1497" s="104"/>
      <c r="E1497" s="121"/>
      <c r="F1497" s="121"/>
      <c r="G1497" s="110"/>
      <c r="H1497" s="110"/>
      <c r="I1497" s="166"/>
      <c r="J1497" s="166"/>
      <c r="K1497" s="102"/>
      <c r="L1497" s="102"/>
      <c r="M1497" s="102"/>
      <c r="N1497" s="102"/>
      <c r="O1497" s="72"/>
      <c r="P1497" s="78"/>
      <c r="Q1497" s="78"/>
    </row>
    <row r="1498" spans="2:17" s="96" customFormat="1">
      <c r="B1498" s="76"/>
      <c r="C1498" s="104"/>
      <c r="D1498" s="104"/>
      <c r="E1498" s="121"/>
      <c r="F1498" s="121"/>
      <c r="G1498" s="110"/>
      <c r="H1498" s="110"/>
      <c r="I1498" s="166"/>
      <c r="J1498" s="166"/>
      <c r="K1498" s="102"/>
      <c r="L1498" s="102"/>
      <c r="M1498" s="102"/>
      <c r="N1498" s="102"/>
      <c r="O1498" s="72"/>
      <c r="P1498" s="78"/>
      <c r="Q1498" s="78"/>
    </row>
    <row r="1499" spans="2:17" s="96" customFormat="1">
      <c r="B1499" s="76"/>
      <c r="C1499" s="104"/>
      <c r="D1499" s="104"/>
      <c r="E1499" s="121"/>
      <c r="F1499" s="121"/>
      <c r="G1499" s="110"/>
      <c r="H1499" s="110"/>
      <c r="I1499" s="166"/>
      <c r="J1499" s="166"/>
      <c r="K1499" s="102"/>
      <c r="L1499" s="102"/>
      <c r="M1499" s="102"/>
      <c r="N1499" s="102"/>
      <c r="O1499" s="72"/>
      <c r="P1499" s="78"/>
      <c r="Q1499" s="78"/>
    </row>
    <row r="1500" spans="2:17" s="96" customFormat="1">
      <c r="B1500" s="76"/>
      <c r="C1500" s="104"/>
      <c r="D1500" s="104"/>
      <c r="E1500" s="121"/>
      <c r="F1500" s="121"/>
      <c r="G1500" s="110"/>
      <c r="H1500" s="110"/>
      <c r="I1500" s="166"/>
      <c r="J1500" s="166"/>
      <c r="K1500" s="102"/>
      <c r="L1500" s="102"/>
      <c r="M1500" s="102"/>
      <c r="N1500" s="102"/>
      <c r="O1500" s="72"/>
      <c r="P1500" s="78"/>
      <c r="Q1500" s="78"/>
    </row>
    <row r="1501" spans="2:17" s="96" customFormat="1">
      <c r="B1501" s="76"/>
      <c r="C1501" s="104"/>
      <c r="D1501" s="104"/>
      <c r="E1501" s="121"/>
      <c r="F1501" s="121"/>
      <c r="G1501" s="110"/>
      <c r="H1501" s="110"/>
      <c r="I1501" s="166"/>
      <c r="J1501" s="166"/>
      <c r="K1501" s="102"/>
      <c r="L1501" s="102"/>
      <c r="M1501" s="102"/>
      <c r="N1501" s="102"/>
      <c r="O1501" s="72"/>
      <c r="P1501" s="78"/>
      <c r="Q1501" s="78"/>
    </row>
    <row r="1502" spans="2:17" s="96" customFormat="1">
      <c r="B1502" s="76"/>
      <c r="C1502" s="104"/>
      <c r="D1502" s="104"/>
      <c r="E1502" s="121"/>
      <c r="F1502" s="121"/>
      <c r="G1502" s="110"/>
      <c r="H1502" s="110"/>
      <c r="I1502" s="166"/>
      <c r="J1502" s="166"/>
      <c r="K1502" s="102"/>
      <c r="L1502" s="102"/>
      <c r="M1502" s="102"/>
      <c r="N1502" s="102"/>
      <c r="O1502" s="72"/>
      <c r="P1502" s="78"/>
      <c r="Q1502" s="78"/>
    </row>
    <row r="1503" spans="2:17" s="96" customFormat="1">
      <c r="B1503" s="76"/>
      <c r="C1503" s="104"/>
      <c r="D1503" s="104"/>
      <c r="E1503" s="121"/>
      <c r="F1503" s="121"/>
      <c r="G1503" s="110"/>
      <c r="H1503" s="110"/>
      <c r="I1503" s="166"/>
      <c r="J1503" s="166"/>
      <c r="K1503" s="102"/>
      <c r="L1503" s="102"/>
      <c r="M1503" s="102"/>
      <c r="N1503" s="102"/>
      <c r="O1503" s="72"/>
      <c r="P1503" s="78"/>
      <c r="Q1503" s="78"/>
    </row>
    <row r="1504" spans="2:17" s="96" customFormat="1">
      <c r="B1504" s="76"/>
      <c r="C1504" s="104"/>
      <c r="D1504" s="104"/>
      <c r="E1504" s="121"/>
      <c r="F1504" s="121"/>
      <c r="G1504" s="110"/>
      <c r="H1504" s="110"/>
      <c r="I1504" s="166"/>
      <c r="J1504" s="166"/>
      <c r="K1504" s="102"/>
      <c r="L1504" s="102"/>
      <c r="M1504" s="102"/>
      <c r="N1504" s="102"/>
      <c r="O1504" s="72"/>
      <c r="P1504" s="78"/>
      <c r="Q1504" s="78"/>
    </row>
    <row r="1505" spans="2:17" s="96" customFormat="1">
      <c r="B1505" s="76"/>
      <c r="C1505" s="104"/>
      <c r="D1505" s="104"/>
      <c r="E1505" s="121"/>
      <c r="F1505" s="121"/>
      <c r="G1505" s="110"/>
      <c r="H1505" s="110"/>
      <c r="I1505" s="166"/>
      <c r="J1505" s="166"/>
      <c r="K1505" s="102"/>
      <c r="L1505" s="102"/>
      <c r="M1505" s="102"/>
      <c r="N1505" s="102"/>
      <c r="O1505" s="72"/>
      <c r="P1505" s="78"/>
      <c r="Q1505" s="78"/>
    </row>
    <row r="1506" spans="2:17" s="96" customFormat="1">
      <c r="B1506" s="76"/>
      <c r="C1506" s="104"/>
      <c r="D1506" s="104"/>
      <c r="E1506" s="121"/>
      <c r="F1506" s="121"/>
      <c r="G1506" s="110"/>
      <c r="H1506" s="110"/>
      <c r="I1506" s="166"/>
      <c r="J1506" s="166"/>
      <c r="K1506" s="102"/>
      <c r="L1506" s="102"/>
      <c r="M1506" s="102"/>
      <c r="N1506" s="102"/>
      <c r="O1506" s="72"/>
      <c r="P1506" s="78"/>
      <c r="Q1506" s="78"/>
    </row>
    <row r="1507" spans="2:17" s="96" customFormat="1">
      <c r="B1507" s="76"/>
      <c r="C1507" s="104"/>
      <c r="D1507" s="104"/>
      <c r="E1507" s="121"/>
      <c r="F1507" s="121"/>
      <c r="G1507" s="110"/>
      <c r="H1507" s="110"/>
      <c r="I1507" s="166"/>
      <c r="J1507" s="166"/>
      <c r="K1507" s="102"/>
      <c r="L1507" s="102"/>
      <c r="M1507" s="102"/>
      <c r="N1507" s="102"/>
      <c r="O1507" s="72"/>
      <c r="P1507" s="78"/>
      <c r="Q1507" s="78"/>
    </row>
    <row r="1508" spans="2:17" s="96" customFormat="1">
      <c r="B1508" s="76"/>
      <c r="C1508" s="104"/>
      <c r="D1508" s="104"/>
      <c r="E1508" s="121"/>
      <c r="F1508" s="121"/>
      <c r="G1508" s="110"/>
      <c r="H1508" s="110"/>
      <c r="I1508" s="166"/>
      <c r="J1508" s="166"/>
      <c r="K1508" s="102"/>
      <c r="L1508" s="102"/>
      <c r="M1508" s="102"/>
      <c r="N1508" s="102"/>
      <c r="O1508" s="72"/>
      <c r="P1508" s="78"/>
      <c r="Q1508" s="78"/>
    </row>
    <row r="1509" spans="2:17" s="96" customFormat="1">
      <c r="B1509" s="76"/>
      <c r="C1509" s="104"/>
      <c r="D1509" s="104"/>
      <c r="E1509" s="121"/>
      <c r="F1509" s="121"/>
      <c r="G1509" s="110"/>
      <c r="H1509" s="110"/>
      <c r="I1509" s="166"/>
      <c r="J1509" s="166"/>
      <c r="K1509" s="102"/>
      <c r="L1509" s="102"/>
      <c r="M1509" s="102"/>
      <c r="N1509" s="102"/>
      <c r="O1509" s="72"/>
      <c r="P1509" s="78"/>
      <c r="Q1509" s="78"/>
    </row>
    <row r="1510" spans="2:17" s="96" customFormat="1">
      <c r="B1510" s="76"/>
      <c r="C1510" s="104"/>
      <c r="D1510" s="104"/>
      <c r="E1510" s="121"/>
      <c r="F1510" s="121"/>
      <c r="G1510" s="110"/>
      <c r="H1510" s="110"/>
      <c r="I1510" s="166"/>
      <c r="J1510" s="166"/>
      <c r="K1510" s="102"/>
      <c r="L1510" s="102"/>
      <c r="M1510" s="102"/>
      <c r="N1510" s="102"/>
      <c r="O1510" s="72"/>
      <c r="P1510" s="78"/>
      <c r="Q1510" s="78"/>
    </row>
    <row r="1511" spans="2:17" s="96" customFormat="1">
      <c r="B1511" s="76"/>
      <c r="C1511" s="104"/>
      <c r="D1511" s="104"/>
      <c r="E1511" s="121"/>
      <c r="F1511" s="121"/>
      <c r="G1511" s="110"/>
      <c r="H1511" s="110"/>
      <c r="I1511" s="166"/>
      <c r="J1511" s="166"/>
      <c r="K1511" s="102"/>
      <c r="L1511" s="102"/>
      <c r="M1511" s="102"/>
      <c r="N1511" s="102"/>
      <c r="O1511" s="72"/>
      <c r="P1511" s="78"/>
      <c r="Q1511" s="78"/>
    </row>
    <row r="1512" spans="2:17" s="96" customFormat="1">
      <c r="B1512" s="76"/>
      <c r="C1512" s="104"/>
      <c r="D1512" s="104"/>
      <c r="E1512" s="121"/>
      <c r="F1512" s="121"/>
      <c r="G1512" s="110"/>
      <c r="H1512" s="110"/>
      <c r="I1512" s="166"/>
      <c r="J1512" s="166"/>
      <c r="K1512" s="102"/>
      <c r="L1512" s="102"/>
      <c r="M1512" s="102"/>
      <c r="N1512" s="102"/>
      <c r="O1512" s="72"/>
      <c r="P1512" s="78"/>
      <c r="Q1512" s="78"/>
    </row>
    <row r="1513" spans="2:17" s="96" customFormat="1">
      <c r="B1513" s="76"/>
      <c r="C1513" s="104"/>
      <c r="D1513" s="104"/>
      <c r="E1513" s="121"/>
      <c r="F1513" s="121"/>
      <c r="G1513" s="110"/>
      <c r="H1513" s="110"/>
      <c r="I1513" s="166"/>
      <c r="J1513" s="166"/>
      <c r="K1513" s="102"/>
      <c r="L1513" s="102"/>
      <c r="M1513" s="102"/>
      <c r="N1513" s="102"/>
      <c r="O1513" s="72"/>
      <c r="P1513" s="78"/>
      <c r="Q1513" s="78"/>
    </row>
    <row r="1514" spans="2:17" s="96" customFormat="1">
      <c r="B1514" s="76"/>
      <c r="C1514" s="104"/>
      <c r="D1514" s="104"/>
      <c r="E1514" s="121"/>
      <c r="F1514" s="121"/>
      <c r="G1514" s="110"/>
      <c r="H1514" s="110"/>
      <c r="I1514" s="166"/>
      <c r="J1514" s="166"/>
      <c r="K1514" s="102"/>
      <c r="L1514" s="102"/>
      <c r="M1514" s="102"/>
      <c r="N1514" s="102"/>
      <c r="O1514" s="72"/>
      <c r="P1514" s="78"/>
      <c r="Q1514" s="78"/>
    </row>
    <row r="1515" spans="2:17" s="96" customFormat="1">
      <c r="B1515" s="76"/>
      <c r="C1515" s="104"/>
      <c r="D1515" s="104"/>
      <c r="E1515" s="121"/>
      <c r="F1515" s="121"/>
      <c r="G1515" s="110"/>
      <c r="H1515" s="110"/>
      <c r="I1515" s="166"/>
      <c r="J1515" s="166"/>
      <c r="K1515" s="102"/>
      <c r="L1515" s="102"/>
      <c r="M1515" s="102"/>
      <c r="N1515" s="102"/>
      <c r="O1515" s="72"/>
      <c r="P1515" s="78"/>
      <c r="Q1515" s="78"/>
    </row>
    <row r="1516" spans="2:17" s="96" customFormat="1">
      <c r="B1516" s="76"/>
      <c r="C1516" s="104"/>
      <c r="D1516" s="104"/>
      <c r="E1516" s="121"/>
      <c r="F1516" s="121"/>
      <c r="G1516" s="110"/>
      <c r="H1516" s="110"/>
      <c r="I1516" s="166"/>
      <c r="J1516" s="166"/>
      <c r="K1516" s="102"/>
      <c r="L1516" s="102"/>
      <c r="M1516" s="102"/>
      <c r="N1516" s="102"/>
      <c r="O1516" s="72"/>
      <c r="P1516" s="78"/>
      <c r="Q1516" s="78"/>
    </row>
    <row r="1517" spans="2:17" s="96" customFormat="1">
      <c r="B1517" s="76"/>
      <c r="C1517" s="104"/>
      <c r="D1517" s="104"/>
      <c r="E1517" s="121"/>
      <c r="F1517" s="121"/>
      <c r="G1517" s="110"/>
      <c r="H1517" s="110"/>
      <c r="I1517" s="166"/>
      <c r="J1517" s="166"/>
      <c r="K1517" s="102"/>
      <c r="L1517" s="102"/>
      <c r="M1517" s="102"/>
      <c r="N1517" s="102"/>
      <c r="O1517" s="72"/>
      <c r="P1517" s="78"/>
      <c r="Q1517" s="78"/>
    </row>
    <row r="1518" spans="2:17" s="96" customFormat="1">
      <c r="B1518" s="76"/>
      <c r="C1518" s="104"/>
      <c r="D1518" s="104"/>
      <c r="E1518" s="121"/>
      <c r="F1518" s="121"/>
      <c r="G1518" s="110"/>
      <c r="H1518" s="110"/>
      <c r="I1518" s="166"/>
      <c r="J1518" s="166"/>
      <c r="K1518" s="102"/>
      <c r="L1518" s="102"/>
      <c r="M1518" s="102"/>
      <c r="N1518" s="102"/>
      <c r="O1518" s="72"/>
      <c r="P1518" s="78"/>
      <c r="Q1518" s="78"/>
    </row>
    <row r="1519" spans="2:17" s="96" customFormat="1">
      <c r="B1519" s="76"/>
      <c r="C1519" s="104"/>
      <c r="D1519" s="104"/>
      <c r="E1519" s="121"/>
      <c r="F1519" s="121"/>
      <c r="G1519" s="110"/>
      <c r="H1519" s="110"/>
      <c r="I1519" s="166"/>
      <c r="J1519" s="166"/>
      <c r="K1519" s="102"/>
      <c r="L1519" s="102"/>
      <c r="M1519" s="102"/>
      <c r="N1519" s="102"/>
      <c r="O1519" s="72"/>
      <c r="P1519" s="78"/>
      <c r="Q1519" s="78"/>
    </row>
    <row r="1520" spans="2:17" s="96" customFormat="1">
      <c r="B1520" s="76"/>
      <c r="C1520" s="104"/>
      <c r="D1520" s="104"/>
      <c r="E1520" s="121"/>
      <c r="F1520" s="121"/>
      <c r="G1520" s="110"/>
      <c r="H1520" s="110"/>
      <c r="I1520" s="166"/>
      <c r="J1520" s="166"/>
      <c r="K1520" s="102"/>
      <c r="L1520" s="102"/>
      <c r="M1520" s="102"/>
      <c r="N1520" s="102"/>
      <c r="O1520" s="72"/>
      <c r="P1520" s="78"/>
      <c r="Q1520" s="78"/>
    </row>
    <row r="1521" spans="2:17" s="96" customFormat="1">
      <c r="B1521" s="76"/>
      <c r="C1521" s="104"/>
      <c r="D1521" s="104"/>
      <c r="E1521" s="121"/>
      <c r="F1521" s="121"/>
      <c r="G1521" s="110"/>
      <c r="H1521" s="110"/>
      <c r="I1521" s="166"/>
      <c r="J1521" s="166"/>
      <c r="K1521" s="102"/>
      <c r="L1521" s="102"/>
      <c r="M1521" s="102"/>
      <c r="N1521" s="102"/>
      <c r="O1521" s="72"/>
      <c r="P1521" s="78"/>
      <c r="Q1521" s="78"/>
    </row>
    <row r="1522" spans="2:17" s="96" customFormat="1">
      <c r="B1522" s="76"/>
      <c r="C1522" s="104"/>
      <c r="D1522" s="104"/>
      <c r="E1522" s="121"/>
      <c r="F1522" s="121"/>
      <c r="G1522" s="110"/>
      <c r="H1522" s="110"/>
      <c r="I1522" s="166"/>
      <c r="J1522" s="166"/>
      <c r="K1522" s="102"/>
      <c r="L1522" s="102"/>
      <c r="M1522" s="102"/>
      <c r="N1522" s="102"/>
      <c r="O1522" s="72"/>
      <c r="P1522" s="78"/>
      <c r="Q1522" s="78"/>
    </row>
    <row r="1523" spans="2:17" s="96" customFormat="1">
      <c r="B1523" s="76"/>
      <c r="C1523" s="104"/>
      <c r="D1523" s="104"/>
      <c r="E1523" s="121"/>
      <c r="F1523" s="121"/>
      <c r="G1523" s="110"/>
      <c r="H1523" s="110"/>
      <c r="I1523" s="166"/>
      <c r="J1523" s="166"/>
      <c r="K1523" s="102"/>
      <c r="L1523" s="102"/>
      <c r="M1523" s="102"/>
      <c r="N1523" s="102"/>
      <c r="O1523" s="72"/>
      <c r="P1523" s="78"/>
      <c r="Q1523" s="78"/>
    </row>
    <row r="1524" spans="2:17" s="96" customFormat="1">
      <c r="B1524" s="76"/>
      <c r="C1524" s="104"/>
      <c r="D1524" s="104"/>
      <c r="E1524" s="121"/>
      <c r="F1524" s="121"/>
      <c r="G1524" s="110"/>
      <c r="H1524" s="110"/>
      <c r="I1524" s="166"/>
      <c r="J1524" s="166"/>
      <c r="K1524" s="102"/>
      <c r="L1524" s="102"/>
      <c r="M1524" s="102"/>
      <c r="N1524" s="102"/>
      <c r="O1524" s="72"/>
      <c r="P1524" s="78"/>
      <c r="Q1524" s="78"/>
    </row>
    <row r="1525" spans="2:17" s="96" customFormat="1">
      <c r="B1525" s="76"/>
      <c r="C1525" s="104"/>
      <c r="D1525" s="104"/>
      <c r="E1525" s="121"/>
      <c r="F1525" s="121"/>
      <c r="G1525" s="110"/>
      <c r="H1525" s="110"/>
      <c r="I1525" s="166"/>
      <c r="J1525" s="166"/>
      <c r="K1525" s="102"/>
      <c r="L1525" s="102"/>
      <c r="M1525" s="102"/>
      <c r="N1525" s="102"/>
      <c r="O1525" s="72"/>
      <c r="P1525" s="78"/>
      <c r="Q1525" s="78"/>
    </row>
    <row r="1526" spans="2:17" s="96" customFormat="1">
      <c r="B1526" s="76"/>
      <c r="C1526" s="104"/>
      <c r="D1526" s="104"/>
      <c r="E1526" s="121"/>
      <c r="F1526" s="121"/>
      <c r="G1526" s="110"/>
      <c r="H1526" s="110"/>
      <c r="I1526" s="166"/>
      <c r="J1526" s="166"/>
      <c r="K1526" s="102"/>
      <c r="L1526" s="102"/>
      <c r="M1526" s="102"/>
      <c r="N1526" s="102"/>
      <c r="O1526" s="72"/>
      <c r="P1526" s="78"/>
      <c r="Q1526" s="78"/>
    </row>
    <row r="1527" spans="2:17" s="96" customFormat="1">
      <c r="B1527" s="76"/>
      <c r="C1527" s="104"/>
      <c r="D1527" s="104"/>
      <c r="E1527" s="121"/>
      <c r="F1527" s="121"/>
      <c r="G1527" s="110"/>
      <c r="H1527" s="110"/>
      <c r="I1527" s="166"/>
      <c r="J1527" s="166"/>
      <c r="K1527" s="102"/>
      <c r="L1527" s="102"/>
      <c r="M1527" s="102"/>
      <c r="N1527" s="102"/>
      <c r="O1527" s="72"/>
      <c r="P1527" s="78"/>
      <c r="Q1527" s="78"/>
    </row>
    <row r="1528" spans="2:17" s="96" customFormat="1">
      <c r="B1528" s="76"/>
      <c r="C1528" s="104"/>
      <c r="D1528" s="104"/>
      <c r="E1528" s="121"/>
      <c r="F1528" s="121"/>
      <c r="G1528" s="110"/>
      <c r="H1528" s="110"/>
      <c r="I1528" s="166"/>
      <c r="J1528" s="166"/>
      <c r="K1528" s="102"/>
      <c r="L1528" s="102"/>
      <c r="M1528" s="102"/>
      <c r="N1528" s="102"/>
      <c r="O1528" s="72"/>
      <c r="P1528" s="78"/>
      <c r="Q1528" s="78"/>
    </row>
    <row r="1529" spans="2:17" s="96" customFormat="1">
      <c r="B1529" s="76"/>
      <c r="C1529" s="104"/>
      <c r="D1529" s="104"/>
      <c r="E1529" s="121"/>
      <c r="F1529" s="121"/>
      <c r="G1529" s="110"/>
      <c r="H1529" s="110"/>
      <c r="I1529" s="166"/>
      <c r="J1529" s="166"/>
      <c r="K1529" s="102"/>
      <c r="L1529" s="102"/>
      <c r="M1529" s="102"/>
      <c r="N1529" s="102"/>
      <c r="O1529" s="72"/>
      <c r="P1529" s="78"/>
      <c r="Q1529" s="78"/>
    </row>
    <row r="1530" spans="2:17" s="96" customFormat="1">
      <c r="B1530" s="76"/>
      <c r="C1530" s="104"/>
      <c r="D1530" s="104"/>
      <c r="E1530" s="121"/>
      <c r="F1530" s="121"/>
      <c r="G1530" s="110"/>
      <c r="H1530" s="110"/>
      <c r="I1530" s="166"/>
      <c r="J1530" s="166"/>
      <c r="K1530" s="102"/>
      <c r="L1530" s="102"/>
      <c r="M1530" s="102"/>
      <c r="N1530" s="102"/>
      <c r="O1530" s="72"/>
      <c r="P1530" s="78"/>
      <c r="Q1530" s="78"/>
    </row>
    <row r="1531" spans="2:17" s="96" customFormat="1">
      <c r="B1531" s="76"/>
      <c r="C1531" s="104"/>
      <c r="D1531" s="104"/>
      <c r="E1531" s="121"/>
      <c r="F1531" s="121"/>
      <c r="G1531" s="110"/>
      <c r="H1531" s="110"/>
      <c r="I1531" s="166"/>
      <c r="J1531" s="166"/>
      <c r="K1531" s="102"/>
      <c r="L1531" s="102"/>
      <c r="M1531" s="102"/>
      <c r="N1531" s="102"/>
      <c r="O1531" s="72"/>
      <c r="P1531" s="78"/>
      <c r="Q1531" s="78"/>
    </row>
    <row r="1532" spans="2:17" s="96" customFormat="1">
      <c r="B1532" s="76"/>
      <c r="C1532" s="104"/>
      <c r="D1532" s="104"/>
      <c r="E1532" s="121"/>
      <c r="F1532" s="121"/>
      <c r="G1532" s="110"/>
      <c r="H1532" s="110"/>
      <c r="I1532" s="166"/>
      <c r="J1532" s="166"/>
      <c r="K1532" s="102"/>
      <c r="L1532" s="102"/>
      <c r="M1532" s="102"/>
      <c r="N1532" s="102"/>
      <c r="O1532" s="72"/>
      <c r="P1532" s="78"/>
      <c r="Q1532" s="78"/>
    </row>
    <row r="1533" spans="2:17" s="96" customFormat="1">
      <c r="B1533" s="76"/>
      <c r="C1533" s="104"/>
      <c r="D1533" s="104"/>
      <c r="E1533" s="121"/>
      <c r="F1533" s="121"/>
      <c r="G1533" s="110"/>
      <c r="H1533" s="110"/>
      <c r="I1533" s="166"/>
      <c r="J1533" s="166"/>
      <c r="K1533" s="102"/>
      <c r="L1533" s="102"/>
      <c r="M1533" s="102"/>
      <c r="N1533" s="102"/>
      <c r="O1533" s="72"/>
      <c r="P1533" s="78"/>
      <c r="Q1533" s="78"/>
    </row>
    <row r="1534" spans="2:17" s="96" customFormat="1">
      <c r="B1534" s="76"/>
      <c r="C1534" s="104"/>
      <c r="D1534" s="104"/>
      <c r="E1534" s="121"/>
      <c r="F1534" s="121"/>
      <c r="G1534" s="110"/>
      <c r="H1534" s="110"/>
      <c r="I1534" s="166"/>
      <c r="J1534" s="166"/>
      <c r="K1534" s="102"/>
      <c r="L1534" s="102"/>
      <c r="M1534" s="102"/>
      <c r="N1534" s="102"/>
      <c r="O1534" s="72"/>
      <c r="P1534" s="78"/>
      <c r="Q1534" s="78"/>
    </row>
    <row r="1535" spans="2:17" s="96" customFormat="1">
      <c r="B1535" s="76"/>
      <c r="C1535" s="104"/>
      <c r="D1535" s="104"/>
      <c r="E1535" s="121"/>
      <c r="F1535" s="121"/>
      <c r="G1535" s="110"/>
      <c r="H1535" s="110"/>
      <c r="I1535" s="166"/>
      <c r="J1535" s="166"/>
      <c r="K1535" s="102"/>
      <c r="L1535" s="102"/>
      <c r="M1535" s="102"/>
      <c r="N1535" s="102"/>
      <c r="O1535" s="72"/>
      <c r="P1535" s="78"/>
      <c r="Q1535" s="78"/>
    </row>
    <row r="1536" spans="2:17" s="96" customFormat="1">
      <c r="B1536" s="76"/>
      <c r="C1536" s="104"/>
      <c r="D1536" s="104"/>
      <c r="E1536" s="121"/>
      <c r="F1536" s="121"/>
      <c r="G1536" s="110"/>
      <c r="H1536" s="110"/>
      <c r="I1536" s="166"/>
      <c r="J1536" s="166"/>
      <c r="K1536" s="102"/>
      <c r="L1536" s="102"/>
      <c r="M1536" s="102"/>
      <c r="N1536" s="102"/>
      <c r="O1536" s="72"/>
      <c r="P1536" s="78"/>
      <c r="Q1536" s="78"/>
    </row>
    <row r="1537" spans="2:17" s="96" customFormat="1">
      <c r="B1537" s="76"/>
      <c r="C1537" s="104"/>
      <c r="D1537" s="104"/>
      <c r="E1537" s="121"/>
      <c r="F1537" s="121"/>
      <c r="G1537" s="110"/>
      <c r="H1537" s="110"/>
      <c r="I1537" s="166"/>
      <c r="J1537" s="166"/>
      <c r="K1537" s="102"/>
      <c r="L1537" s="102"/>
      <c r="M1537" s="102"/>
      <c r="N1537" s="102"/>
      <c r="O1537" s="72"/>
      <c r="P1537" s="78"/>
      <c r="Q1537" s="78"/>
    </row>
    <row r="1538" spans="2:17" s="96" customFormat="1">
      <c r="B1538" s="76"/>
      <c r="C1538" s="104"/>
      <c r="D1538" s="104"/>
      <c r="E1538" s="121"/>
      <c r="F1538" s="121"/>
      <c r="G1538" s="110"/>
      <c r="H1538" s="110"/>
      <c r="I1538" s="166"/>
      <c r="J1538" s="166"/>
      <c r="K1538" s="102"/>
      <c r="L1538" s="102"/>
      <c r="M1538" s="102"/>
      <c r="N1538" s="102"/>
      <c r="O1538" s="72"/>
      <c r="P1538" s="78"/>
      <c r="Q1538" s="78"/>
    </row>
    <row r="1539" spans="2:17" s="96" customFormat="1">
      <c r="B1539" s="76"/>
      <c r="C1539" s="104"/>
      <c r="D1539" s="104"/>
      <c r="E1539" s="121"/>
      <c r="F1539" s="121"/>
      <c r="G1539" s="110"/>
      <c r="H1539" s="110"/>
      <c r="I1539" s="166"/>
      <c r="J1539" s="166"/>
      <c r="K1539" s="102"/>
      <c r="L1539" s="102"/>
      <c r="M1539" s="102"/>
      <c r="N1539" s="102"/>
      <c r="O1539" s="72"/>
      <c r="P1539" s="78"/>
      <c r="Q1539" s="78"/>
    </row>
    <row r="1540" spans="2:17" s="96" customFormat="1">
      <c r="B1540" s="76"/>
      <c r="C1540" s="104"/>
      <c r="D1540" s="104"/>
      <c r="E1540" s="121"/>
      <c r="F1540" s="121"/>
      <c r="G1540" s="110"/>
      <c r="H1540" s="110"/>
      <c r="I1540" s="166"/>
      <c r="J1540" s="166"/>
      <c r="K1540" s="102"/>
      <c r="L1540" s="102"/>
      <c r="M1540" s="102"/>
      <c r="N1540" s="102"/>
      <c r="O1540" s="72"/>
      <c r="P1540" s="78"/>
      <c r="Q1540" s="78"/>
    </row>
    <row r="1541" spans="2:17" s="96" customFormat="1">
      <c r="B1541" s="76"/>
      <c r="C1541" s="104"/>
      <c r="D1541" s="104"/>
      <c r="E1541" s="121"/>
      <c r="F1541" s="121"/>
      <c r="G1541" s="110"/>
      <c r="H1541" s="110"/>
      <c r="I1541" s="166"/>
      <c r="J1541" s="166"/>
      <c r="K1541" s="102"/>
      <c r="L1541" s="102"/>
      <c r="M1541" s="102"/>
      <c r="N1541" s="102"/>
      <c r="O1541" s="72"/>
      <c r="P1541" s="78"/>
      <c r="Q1541" s="78"/>
    </row>
    <row r="1542" spans="2:17" s="96" customFormat="1">
      <c r="B1542" s="76"/>
      <c r="C1542" s="104"/>
      <c r="D1542" s="104"/>
      <c r="E1542" s="121"/>
      <c r="F1542" s="121"/>
      <c r="G1542" s="110"/>
      <c r="H1542" s="110"/>
      <c r="I1542" s="166"/>
      <c r="J1542" s="166"/>
      <c r="K1542" s="102"/>
      <c r="L1542" s="102"/>
      <c r="M1542" s="102"/>
      <c r="N1542" s="102"/>
      <c r="O1542" s="72"/>
      <c r="P1542" s="78"/>
      <c r="Q1542" s="78"/>
    </row>
    <row r="1543" spans="2:17" s="96" customFormat="1">
      <c r="B1543" s="76"/>
      <c r="C1543" s="104"/>
      <c r="D1543" s="104"/>
      <c r="E1543" s="121"/>
      <c r="F1543" s="121"/>
      <c r="G1543" s="110"/>
      <c r="H1543" s="110"/>
      <c r="I1543" s="166"/>
      <c r="J1543" s="166"/>
      <c r="K1543" s="102"/>
      <c r="L1543" s="102"/>
      <c r="M1543" s="102"/>
      <c r="N1543" s="102"/>
      <c r="O1543" s="72"/>
      <c r="P1543" s="78"/>
      <c r="Q1543" s="78"/>
    </row>
    <row r="1544" spans="2:17" s="96" customFormat="1">
      <c r="B1544" s="76"/>
      <c r="C1544" s="104"/>
      <c r="D1544" s="104"/>
      <c r="E1544" s="121"/>
      <c r="F1544" s="121"/>
      <c r="G1544" s="110"/>
      <c r="H1544" s="110"/>
      <c r="I1544" s="166"/>
      <c r="J1544" s="166"/>
      <c r="K1544" s="102"/>
      <c r="L1544" s="102"/>
      <c r="M1544" s="102"/>
      <c r="N1544" s="102"/>
      <c r="O1544" s="72"/>
      <c r="P1544" s="78"/>
      <c r="Q1544" s="78"/>
    </row>
    <row r="1545" spans="2:17" s="96" customFormat="1">
      <c r="B1545" s="76"/>
      <c r="C1545" s="104"/>
      <c r="D1545" s="104"/>
      <c r="E1545" s="121"/>
      <c r="F1545" s="121"/>
      <c r="G1545" s="110"/>
      <c r="H1545" s="110"/>
      <c r="I1545" s="166"/>
      <c r="J1545" s="166"/>
      <c r="K1545" s="102"/>
      <c r="L1545" s="102"/>
      <c r="M1545" s="102"/>
      <c r="N1545" s="102"/>
      <c r="O1545" s="72"/>
      <c r="P1545" s="78"/>
      <c r="Q1545" s="78"/>
    </row>
    <row r="1546" spans="2:17" s="96" customFormat="1">
      <c r="B1546" s="76"/>
      <c r="C1546" s="104"/>
      <c r="D1546" s="104"/>
      <c r="E1546" s="121"/>
      <c r="F1546" s="121"/>
      <c r="G1546" s="110"/>
      <c r="H1546" s="110"/>
      <c r="I1546" s="166"/>
      <c r="J1546" s="166"/>
      <c r="K1546" s="102"/>
      <c r="L1546" s="102"/>
      <c r="M1546" s="102"/>
      <c r="N1546" s="102"/>
      <c r="O1546" s="72"/>
      <c r="P1546" s="78"/>
      <c r="Q1546" s="78"/>
    </row>
    <row r="1547" spans="2:17" s="96" customFormat="1">
      <c r="B1547" s="76"/>
      <c r="C1547" s="104"/>
      <c r="D1547" s="104"/>
      <c r="E1547" s="121"/>
      <c r="F1547" s="121"/>
      <c r="G1547" s="110"/>
      <c r="H1547" s="110"/>
      <c r="I1547" s="166"/>
      <c r="J1547" s="166"/>
      <c r="K1547" s="102"/>
      <c r="L1547" s="102"/>
      <c r="M1547" s="102"/>
      <c r="N1547" s="102"/>
      <c r="O1547" s="72"/>
      <c r="P1547" s="78"/>
      <c r="Q1547" s="78"/>
    </row>
    <row r="1548" spans="2:17" s="96" customFormat="1">
      <c r="B1548" s="76"/>
      <c r="C1548" s="104"/>
      <c r="D1548" s="104"/>
      <c r="E1548" s="121"/>
      <c r="F1548" s="121"/>
      <c r="G1548" s="110"/>
      <c r="H1548" s="110"/>
      <c r="I1548" s="166"/>
      <c r="J1548" s="166"/>
      <c r="K1548" s="102"/>
      <c r="L1548" s="102"/>
      <c r="M1548" s="102"/>
      <c r="N1548" s="102"/>
      <c r="O1548" s="72"/>
      <c r="P1548" s="78"/>
      <c r="Q1548" s="78"/>
    </row>
    <row r="1549" spans="2:17" s="96" customFormat="1">
      <c r="B1549" s="76"/>
      <c r="C1549" s="104"/>
      <c r="D1549" s="104"/>
      <c r="E1549" s="121"/>
      <c r="F1549" s="121"/>
      <c r="G1549" s="110"/>
      <c r="H1549" s="110"/>
      <c r="I1549" s="166"/>
      <c r="J1549" s="166"/>
      <c r="K1549" s="102"/>
      <c r="L1549" s="102"/>
      <c r="M1549" s="102"/>
      <c r="N1549" s="102"/>
      <c r="O1549" s="72"/>
      <c r="P1549" s="78"/>
      <c r="Q1549" s="78"/>
    </row>
    <row r="1550" spans="2:17" s="96" customFormat="1">
      <c r="B1550" s="76"/>
      <c r="C1550" s="104"/>
      <c r="D1550" s="104"/>
      <c r="E1550" s="121"/>
      <c r="F1550" s="121"/>
      <c r="G1550" s="110"/>
      <c r="H1550" s="110"/>
      <c r="I1550" s="166"/>
      <c r="J1550" s="166"/>
      <c r="K1550" s="102"/>
      <c r="L1550" s="102"/>
      <c r="M1550" s="102"/>
      <c r="N1550" s="102"/>
      <c r="O1550" s="72"/>
      <c r="P1550" s="78"/>
      <c r="Q1550" s="78"/>
    </row>
    <row r="1551" spans="2:17" s="96" customFormat="1">
      <c r="B1551" s="76"/>
      <c r="C1551" s="104"/>
      <c r="D1551" s="104"/>
      <c r="E1551" s="121"/>
      <c r="F1551" s="121"/>
      <c r="G1551" s="110"/>
      <c r="H1551" s="110"/>
      <c r="I1551" s="166"/>
      <c r="J1551" s="166"/>
      <c r="K1551" s="102"/>
      <c r="L1551" s="102"/>
      <c r="M1551" s="102"/>
      <c r="N1551" s="102"/>
      <c r="O1551" s="72"/>
      <c r="P1551" s="78"/>
      <c r="Q1551" s="78"/>
    </row>
    <row r="1552" spans="2:17" s="96" customFormat="1">
      <c r="B1552" s="76"/>
      <c r="C1552" s="104"/>
      <c r="D1552" s="104"/>
      <c r="E1552" s="121"/>
      <c r="F1552" s="121"/>
      <c r="G1552" s="110"/>
      <c r="H1552" s="110"/>
      <c r="I1552" s="166"/>
      <c r="J1552" s="166"/>
      <c r="K1552" s="102"/>
      <c r="L1552" s="102"/>
      <c r="M1552" s="102"/>
      <c r="N1552" s="102"/>
      <c r="O1552" s="72"/>
      <c r="P1552" s="78"/>
      <c r="Q1552" s="78"/>
    </row>
    <row r="1553" spans="2:17" s="96" customFormat="1">
      <c r="B1553" s="76"/>
      <c r="C1553" s="104"/>
      <c r="D1553" s="104"/>
      <c r="E1553" s="121"/>
      <c r="F1553" s="121"/>
      <c r="G1553" s="110"/>
      <c r="H1553" s="110"/>
      <c r="I1553" s="166"/>
      <c r="J1553" s="166"/>
      <c r="K1553" s="102"/>
      <c r="L1553" s="102"/>
      <c r="M1553" s="102"/>
      <c r="N1553" s="102"/>
      <c r="O1553" s="72"/>
      <c r="P1553" s="78"/>
      <c r="Q1553" s="78"/>
    </row>
    <row r="1554" spans="2:17" s="96" customFormat="1">
      <c r="B1554" s="76"/>
      <c r="C1554" s="104"/>
      <c r="D1554" s="104"/>
      <c r="E1554" s="121"/>
      <c r="F1554" s="121"/>
      <c r="G1554" s="110"/>
      <c r="H1554" s="110"/>
      <c r="I1554" s="166"/>
      <c r="J1554" s="166"/>
      <c r="K1554" s="102"/>
      <c r="L1554" s="102"/>
      <c r="M1554" s="102"/>
      <c r="N1554" s="102"/>
      <c r="O1554" s="72"/>
      <c r="P1554" s="78"/>
      <c r="Q1554" s="78"/>
    </row>
    <row r="1555" spans="2:17" s="96" customFormat="1">
      <c r="B1555" s="76"/>
      <c r="C1555" s="104"/>
      <c r="D1555" s="104"/>
      <c r="E1555" s="121"/>
      <c r="F1555" s="121"/>
      <c r="G1555" s="110"/>
      <c r="H1555" s="110"/>
      <c r="I1555" s="166"/>
      <c r="J1555" s="166"/>
      <c r="K1555" s="102"/>
      <c r="L1555" s="102"/>
      <c r="M1555" s="102"/>
      <c r="N1555" s="102"/>
      <c r="O1555" s="72"/>
      <c r="P1555" s="78"/>
      <c r="Q1555" s="78"/>
    </row>
    <row r="1556" spans="2:17" s="96" customFormat="1">
      <c r="B1556" s="76"/>
      <c r="C1556" s="104"/>
      <c r="D1556" s="104"/>
      <c r="E1556" s="121"/>
      <c r="F1556" s="121"/>
      <c r="G1556" s="110"/>
      <c r="H1556" s="110"/>
      <c r="I1556" s="166"/>
      <c r="J1556" s="166"/>
      <c r="K1556" s="102"/>
      <c r="L1556" s="102"/>
      <c r="M1556" s="102"/>
      <c r="N1556" s="102"/>
      <c r="O1556" s="72"/>
      <c r="P1556" s="78"/>
      <c r="Q1556" s="78"/>
    </row>
    <row r="1557" spans="2:17" s="96" customFormat="1">
      <c r="B1557" s="76"/>
      <c r="C1557" s="104"/>
      <c r="D1557" s="104"/>
      <c r="E1557" s="121"/>
      <c r="F1557" s="121"/>
      <c r="G1557" s="110"/>
      <c r="H1557" s="110"/>
      <c r="I1557" s="166"/>
      <c r="J1557" s="166"/>
      <c r="K1557" s="102"/>
      <c r="L1557" s="102"/>
      <c r="M1557" s="102"/>
      <c r="N1557" s="102"/>
      <c r="O1557" s="72"/>
      <c r="P1557" s="78"/>
      <c r="Q1557" s="78"/>
    </row>
    <row r="1558" spans="2:17" s="96" customFormat="1">
      <c r="B1558" s="76"/>
      <c r="C1558" s="104"/>
      <c r="D1558" s="104"/>
      <c r="E1558" s="121"/>
      <c r="F1558" s="121"/>
      <c r="G1558" s="110"/>
      <c r="H1558" s="110"/>
      <c r="I1558" s="166"/>
      <c r="J1558" s="166"/>
      <c r="K1558" s="102"/>
      <c r="L1558" s="102"/>
      <c r="M1558" s="102"/>
      <c r="N1558" s="102"/>
      <c r="O1558" s="72"/>
      <c r="P1558" s="78"/>
      <c r="Q1558" s="78"/>
    </row>
    <row r="1559" spans="2:17" s="96" customFormat="1">
      <c r="B1559" s="76"/>
      <c r="C1559" s="104"/>
      <c r="D1559" s="104"/>
      <c r="E1559" s="121"/>
      <c r="F1559" s="121"/>
      <c r="G1559" s="110"/>
      <c r="H1559" s="110"/>
      <c r="I1559" s="166"/>
      <c r="J1559" s="166"/>
      <c r="K1559" s="102"/>
      <c r="L1559" s="102"/>
      <c r="M1559" s="102"/>
      <c r="N1559" s="102"/>
      <c r="O1559" s="72"/>
      <c r="P1559" s="78"/>
      <c r="Q1559" s="78"/>
    </row>
    <row r="1560" spans="2:17" s="96" customFormat="1">
      <c r="B1560" s="76"/>
      <c r="C1560" s="104"/>
      <c r="D1560" s="104"/>
      <c r="E1560" s="121"/>
      <c r="F1560" s="121"/>
      <c r="G1560" s="110"/>
      <c r="H1560" s="110"/>
      <c r="I1560" s="166"/>
      <c r="J1560" s="166"/>
      <c r="K1560" s="102"/>
      <c r="L1560" s="102"/>
      <c r="M1560" s="102"/>
      <c r="N1560" s="102"/>
      <c r="O1560" s="72"/>
      <c r="P1560" s="78"/>
      <c r="Q1560" s="78"/>
    </row>
    <row r="1561" spans="2:17" s="96" customFormat="1">
      <c r="B1561" s="76"/>
      <c r="C1561" s="104"/>
      <c r="D1561" s="104"/>
      <c r="E1561" s="121"/>
      <c r="F1561" s="121"/>
      <c r="G1561" s="110"/>
      <c r="H1561" s="110"/>
      <c r="I1561" s="166"/>
      <c r="J1561" s="166"/>
      <c r="K1561" s="102"/>
      <c r="L1561" s="102"/>
      <c r="M1561" s="102"/>
      <c r="N1561" s="102"/>
      <c r="O1561" s="72"/>
      <c r="P1561" s="78"/>
      <c r="Q1561" s="78"/>
    </row>
    <row r="1562" spans="2:17" s="96" customFormat="1">
      <c r="B1562" s="76"/>
      <c r="C1562" s="104"/>
      <c r="D1562" s="104"/>
      <c r="E1562" s="121"/>
      <c r="F1562" s="121"/>
      <c r="G1562" s="110"/>
      <c r="H1562" s="110"/>
      <c r="I1562" s="166"/>
      <c r="J1562" s="166"/>
      <c r="K1562" s="102"/>
      <c r="L1562" s="102"/>
      <c r="M1562" s="102"/>
      <c r="N1562" s="102"/>
      <c r="O1562" s="72"/>
      <c r="P1562" s="78"/>
      <c r="Q1562" s="78"/>
    </row>
    <row r="1563" spans="2:17" s="96" customFormat="1">
      <c r="B1563" s="76"/>
      <c r="C1563" s="104"/>
      <c r="D1563" s="104"/>
      <c r="E1563" s="121"/>
      <c r="F1563" s="121"/>
      <c r="G1563" s="110"/>
      <c r="H1563" s="110"/>
      <c r="I1563" s="166"/>
      <c r="J1563" s="166"/>
      <c r="K1563" s="102"/>
      <c r="L1563" s="102"/>
      <c r="M1563" s="102"/>
      <c r="N1563" s="102"/>
      <c r="O1563" s="72"/>
      <c r="P1563" s="78"/>
      <c r="Q1563" s="78"/>
    </row>
    <row r="1564" spans="2:17" s="96" customFormat="1">
      <c r="B1564" s="76"/>
      <c r="C1564" s="104"/>
      <c r="D1564" s="104"/>
      <c r="E1564" s="121"/>
      <c r="F1564" s="121"/>
      <c r="G1564" s="110"/>
      <c r="H1564" s="110"/>
      <c r="I1564" s="166"/>
      <c r="J1564" s="166"/>
      <c r="K1564" s="102"/>
      <c r="L1564" s="102"/>
      <c r="M1564" s="102"/>
      <c r="N1564" s="102"/>
      <c r="O1564" s="72"/>
      <c r="P1564" s="78"/>
      <c r="Q1564" s="78"/>
    </row>
    <row r="1565" spans="2:17" s="96" customFormat="1">
      <c r="B1565" s="76"/>
      <c r="C1565" s="104"/>
      <c r="D1565" s="104"/>
      <c r="E1565" s="121"/>
      <c r="F1565" s="121"/>
      <c r="G1565" s="110"/>
      <c r="H1565" s="110"/>
      <c r="I1565" s="166"/>
      <c r="J1565" s="166"/>
      <c r="K1565" s="102"/>
      <c r="L1565" s="102"/>
      <c r="M1565" s="102"/>
      <c r="N1565" s="102"/>
      <c r="O1565" s="72"/>
      <c r="P1565" s="78"/>
      <c r="Q1565" s="78"/>
    </row>
    <row r="1566" spans="2:17" s="96" customFormat="1">
      <c r="B1566" s="76"/>
      <c r="C1566" s="104"/>
      <c r="D1566" s="104"/>
      <c r="E1566" s="121"/>
      <c r="F1566" s="121"/>
      <c r="G1566" s="110"/>
      <c r="H1566" s="110"/>
      <c r="I1566" s="166"/>
      <c r="J1566" s="166"/>
      <c r="K1566" s="102"/>
      <c r="L1566" s="102"/>
      <c r="M1566" s="102"/>
      <c r="N1566" s="102"/>
      <c r="O1566" s="72"/>
      <c r="P1566" s="78"/>
      <c r="Q1566" s="78"/>
    </row>
    <row r="1567" spans="2:17" s="96" customFormat="1">
      <c r="B1567" s="76"/>
      <c r="C1567" s="104"/>
      <c r="D1567" s="104"/>
      <c r="E1567" s="121"/>
      <c r="F1567" s="121"/>
      <c r="G1567" s="110"/>
      <c r="H1567" s="110"/>
      <c r="I1567" s="166"/>
      <c r="J1567" s="166"/>
      <c r="K1567" s="102"/>
      <c r="L1567" s="102"/>
      <c r="M1567" s="102"/>
      <c r="N1567" s="102"/>
      <c r="O1567" s="72"/>
      <c r="P1567" s="78"/>
      <c r="Q1567" s="78"/>
    </row>
    <row r="1568" spans="2:17" s="96" customFormat="1">
      <c r="B1568" s="76"/>
      <c r="C1568" s="104"/>
      <c r="D1568" s="104"/>
      <c r="E1568" s="121"/>
      <c r="F1568" s="121"/>
      <c r="G1568" s="110"/>
      <c r="H1568" s="110"/>
      <c r="I1568" s="166"/>
      <c r="J1568" s="166"/>
      <c r="K1568" s="102"/>
      <c r="L1568" s="102"/>
      <c r="M1568" s="102"/>
      <c r="N1568" s="102"/>
      <c r="O1568" s="72"/>
      <c r="P1568" s="78"/>
      <c r="Q1568" s="78"/>
    </row>
    <row r="1569" spans="2:17" s="96" customFormat="1">
      <c r="B1569" s="76"/>
      <c r="C1569" s="104"/>
      <c r="D1569" s="104"/>
      <c r="E1569" s="121"/>
      <c r="F1569" s="121"/>
      <c r="G1569" s="110"/>
      <c r="H1569" s="110"/>
      <c r="I1569" s="166"/>
      <c r="J1569" s="166"/>
      <c r="K1569" s="102"/>
      <c r="L1569" s="102"/>
      <c r="M1569" s="102"/>
      <c r="N1569" s="102"/>
      <c r="O1569" s="72"/>
      <c r="P1569" s="78"/>
      <c r="Q1569" s="78"/>
    </row>
    <row r="1570" spans="2:17" s="96" customFormat="1">
      <c r="B1570" s="76"/>
      <c r="C1570" s="104"/>
      <c r="D1570" s="104"/>
      <c r="E1570" s="121"/>
      <c r="F1570" s="121"/>
      <c r="G1570" s="110"/>
      <c r="H1570" s="110"/>
      <c r="I1570" s="166"/>
      <c r="J1570" s="166"/>
      <c r="K1570" s="102"/>
      <c r="L1570" s="102"/>
      <c r="M1570" s="102"/>
      <c r="N1570" s="102"/>
      <c r="O1570" s="72"/>
      <c r="P1570" s="78"/>
      <c r="Q1570" s="78"/>
    </row>
    <row r="1571" spans="2:17" s="96" customFormat="1">
      <c r="B1571" s="76"/>
      <c r="C1571" s="104"/>
      <c r="D1571" s="104"/>
      <c r="E1571" s="121"/>
      <c r="F1571" s="121"/>
      <c r="G1571" s="110"/>
      <c r="H1571" s="110"/>
      <c r="I1571" s="166"/>
      <c r="J1571" s="166"/>
      <c r="K1571" s="102"/>
      <c r="L1571" s="102"/>
      <c r="M1571" s="102"/>
      <c r="N1571" s="102"/>
      <c r="O1571" s="72"/>
      <c r="P1571" s="78"/>
      <c r="Q1571" s="78"/>
    </row>
    <row r="1572" spans="2:17" s="96" customFormat="1">
      <c r="B1572" s="76"/>
      <c r="C1572" s="104"/>
      <c r="D1572" s="104"/>
      <c r="E1572" s="121"/>
      <c r="F1572" s="121"/>
      <c r="G1572" s="110"/>
      <c r="H1572" s="110"/>
      <c r="I1572" s="166"/>
      <c r="J1572" s="166"/>
      <c r="K1572" s="102"/>
      <c r="L1572" s="102"/>
      <c r="M1572" s="102"/>
      <c r="N1572" s="102"/>
      <c r="O1572" s="72"/>
      <c r="P1572" s="78"/>
      <c r="Q1572" s="78"/>
    </row>
    <row r="1573" spans="2:17" s="96" customFormat="1">
      <c r="B1573" s="76"/>
      <c r="C1573" s="104"/>
      <c r="D1573" s="104"/>
      <c r="E1573" s="121"/>
      <c r="F1573" s="121"/>
      <c r="G1573" s="110"/>
      <c r="H1573" s="110"/>
      <c r="I1573" s="166"/>
      <c r="J1573" s="166"/>
      <c r="K1573" s="102"/>
      <c r="L1573" s="102"/>
      <c r="M1573" s="102"/>
      <c r="N1573" s="102"/>
      <c r="O1573" s="72"/>
      <c r="P1573" s="78"/>
      <c r="Q1573" s="78"/>
    </row>
    <row r="1574" spans="2:17" s="96" customFormat="1">
      <c r="B1574" s="76"/>
      <c r="C1574" s="104"/>
      <c r="D1574" s="104"/>
      <c r="E1574" s="121"/>
      <c r="F1574" s="121"/>
      <c r="G1574" s="110"/>
      <c r="H1574" s="110"/>
      <c r="I1574" s="166"/>
      <c r="J1574" s="166"/>
      <c r="K1574" s="102"/>
      <c r="L1574" s="102"/>
      <c r="M1574" s="102"/>
      <c r="N1574" s="102"/>
      <c r="O1574" s="72"/>
      <c r="P1574" s="78"/>
      <c r="Q1574" s="78"/>
    </row>
    <row r="1575" spans="2:17" s="96" customFormat="1">
      <c r="B1575" s="76"/>
      <c r="C1575" s="104"/>
      <c r="D1575" s="104"/>
      <c r="E1575" s="121"/>
      <c r="F1575" s="121"/>
      <c r="G1575" s="110"/>
      <c r="H1575" s="110"/>
      <c r="I1575" s="166"/>
      <c r="J1575" s="166"/>
      <c r="K1575" s="102"/>
      <c r="L1575" s="102"/>
      <c r="M1575" s="102"/>
      <c r="N1575" s="102"/>
      <c r="O1575" s="72"/>
      <c r="P1575" s="78"/>
      <c r="Q1575" s="78"/>
    </row>
    <row r="1576" spans="2:17" s="96" customFormat="1">
      <c r="B1576" s="76"/>
      <c r="C1576" s="104"/>
      <c r="D1576" s="104"/>
      <c r="E1576" s="121"/>
      <c r="F1576" s="121"/>
      <c r="G1576" s="110"/>
      <c r="H1576" s="110"/>
      <c r="I1576" s="166"/>
      <c r="J1576" s="166"/>
      <c r="K1576" s="102"/>
      <c r="L1576" s="102"/>
      <c r="M1576" s="102"/>
      <c r="N1576" s="102"/>
      <c r="O1576" s="72"/>
      <c r="P1576" s="78"/>
      <c r="Q1576" s="78"/>
    </row>
    <row r="1577" spans="2:17" s="96" customFormat="1">
      <c r="B1577" s="76"/>
      <c r="C1577" s="104"/>
      <c r="D1577" s="104"/>
      <c r="E1577" s="121"/>
      <c r="F1577" s="121"/>
      <c r="G1577" s="110"/>
      <c r="H1577" s="110"/>
      <c r="I1577" s="166"/>
      <c r="J1577" s="166"/>
      <c r="K1577" s="102"/>
      <c r="L1577" s="102"/>
      <c r="M1577" s="102"/>
      <c r="N1577" s="102"/>
      <c r="O1577" s="72"/>
      <c r="P1577" s="78"/>
      <c r="Q1577" s="78"/>
    </row>
    <row r="1578" spans="2:17" s="96" customFormat="1">
      <c r="B1578" s="76"/>
      <c r="C1578" s="104"/>
      <c r="D1578" s="104"/>
      <c r="E1578" s="121"/>
      <c r="F1578" s="121"/>
      <c r="G1578" s="110"/>
      <c r="H1578" s="110"/>
      <c r="I1578" s="166"/>
      <c r="J1578" s="166"/>
      <c r="K1578" s="102"/>
      <c r="L1578" s="102"/>
      <c r="M1578" s="102"/>
      <c r="N1578" s="102"/>
      <c r="O1578" s="72"/>
      <c r="P1578" s="78"/>
      <c r="Q1578" s="78"/>
    </row>
    <row r="1579" spans="2:17" s="96" customFormat="1">
      <c r="B1579" s="76"/>
      <c r="C1579" s="104"/>
      <c r="D1579" s="104"/>
      <c r="E1579" s="121"/>
      <c r="F1579" s="121"/>
      <c r="G1579" s="110"/>
      <c r="H1579" s="110"/>
      <c r="I1579" s="166"/>
      <c r="J1579" s="166"/>
      <c r="K1579" s="102"/>
      <c r="L1579" s="102"/>
      <c r="M1579" s="102"/>
      <c r="N1579" s="102"/>
      <c r="O1579" s="72"/>
      <c r="P1579" s="78"/>
      <c r="Q1579" s="78"/>
    </row>
    <row r="1580" spans="2:17" s="96" customFormat="1">
      <c r="B1580" s="76"/>
      <c r="C1580" s="104"/>
      <c r="D1580" s="104"/>
      <c r="E1580" s="121"/>
      <c r="F1580" s="121"/>
      <c r="G1580" s="110"/>
      <c r="H1580" s="110"/>
      <c r="I1580" s="166"/>
      <c r="J1580" s="166"/>
      <c r="K1580" s="102"/>
      <c r="L1580" s="102"/>
      <c r="M1580" s="102"/>
      <c r="N1580" s="102"/>
      <c r="O1580" s="72"/>
      <c r="P1580" s="78"/>
      <c r="Q1580" s="78"/>
    </row>
    <row r="1581" spans="2:17" s="96" customFormat="1">
      <c r="B1581" s="76"/>
      <c r="C1581" s="104"/>
      <c r="D1581" s="104"/>
      <c r="E1581" s="121"/>
      <c r="F1581" s="121"/>
      <c r="G1581" s="110"/>
      <c r="H1581" s="110"/>
      <c r="I1581" s="166"/>
      <c r="J1581" s="166"/>
      <c r="K1581" s="102"/>
      <c r="L1581" s="102"/>
      <c r="M1581" s="102"/>
      <c r="N1581" s="102"/>
      <c r="O1581" s="72"/>
      <c r="P1581" s="78"/>
      <c r="Q1581" s="78"/>
    </row>
    <row r="1582" spans="2:17" s="96" customFormat="1">
      <c r="B1582" s="76"/>
      <c r="C1582" s="104"/>
      <c r="D1582" s="104"/>
      <c r="E1582" s="121"/>
      <c r="F1582" s="121"/>
      <c r="G1582" s="110"/>
      <c r="H1582" s="110"/>
      <c r="I1582" s="166"/>
      <c r="J1582" s="166"/>
      <c r="K1582" s="102"/>
      <c r="L1582" s="102"/>
      <c r="M1582" s="102"/>
      <c r="N1582" s="102"/>
      <c r="O1582" s="72"/>
      <c r="P1582" s="78"/>
      <c r="Q1582" s="78"/>
    </row>
    <row r="1583" spans="2:17" s="96" customFormat="1">
      <c r="B1583" s="76"/>
      <c r="C1583" s="104"/>
      <c r="D1583" s="104"/>
      <c r="E1583" s="121"/>
      <c r="F1583" s="121"/>
      <c r="G1583" s="110"/>
      <c r="H1583" s="110"/>
      <c r="I1583" s="166"/>
      <c r="J1583" s="166"/>
      <c r="K1583" s="102"/>
      <c r="L1583" s="102"/>
      <c r="M1583" s="102"/>
      <c r="N1583" s="102"/>
      <c r="O1583" s="72"/>
      <c r="P1583" s="78"/>
      <c r="Q1583" s="78"/>
    </row>
    <row r="1584" spans="2:17" s="96" customFormat="1">
      <c r="B1584" s="76"/>
      <c r="C1584" s="104"/>
      <c r="D1584" s="104"/>
      <c r="E1584" s="121"/>
      <c r="F1584" s="121"/>
      <c r="G1584" s="110"/>
      <c r="H1584" s="110"/>
      <c r="I1584" s="166"/>
      <c r="J1584" s="166"/>
      <c r="K1584" s="102"/>
      <c r="L1584" s="102"/>
      <c r="M1584" s="102"/>
      <c r="N1584" s="102"/>
      <c r="O1584" s="72"/>
      <c r="P1584" s="78"/>
      <c r="Q1584" s="78"/>
    </row>
    <row r="1585" spans="2:17" s="96" customFormat="1">
      <c r="B1585" s="76"/>
      <c r="C1585" s="104"/>
      <c r="D1585" s="104"/>
      <c r="E1585" s="121"/>
      <c r="F1585" s="121"/>
      <c r="G1585" s="110"/>
      <c r="H1585" s="110"/>
      <c r="I1585" s="166"/>
      <c r="J1585" s="166"/>
      <c r="K1585" s="102"/>
      <c r="L1585" s="102"/>
      <c r="M1585" s="102"/>
      <c r="N1585" s="102"/>
      <c r="O1585" s="72"/>
      <c r="P1585" s="78"/>
      <c r="Q1585" s="78"/>
    </row>
    <row r="1586" spans="2:17" s="96" customFormat="1">
      <c r="B1586" s="76"/>
      <c r="C1586" s="104"/>
      <c r="D1586" s="104"/>
      <c r="E1586" s="121"/>
      <c r="F1586" s="121"/>
      <c r="G1586" s="110"/>
      <c r="H1586" s="110"/>
      <c r="I1586" s="166"/>
      <c r="J1586" s="166"/>
      <c r="K1586" s="102"/>
      <c r="L1586" s="102"/>
      <c r="M1586" s="102"/>
      <c r="N1586" s="102"/>
      <c r="O1586" s="72"/>
      <c r="P1586" s="78"/>
      <c r="Q1586" s="78"/>
    </row>
    <row r="1587" spans="2:17" s="96" customFormat="1">
      <c r="B1587" s="76"/>
      <c r="C1587" s="104"/>
      <c r="D1587" s="104"/>
      <c r="E1587" s="121"/>
      <c r="F1587" s="121"/>
      <c r="G1587" s="110"/>
      <c r="H1587" s="110"/>
      <c r="I1587" s="166"/>
      <c r="J1587" s="166"/>
      <c r="K1587" s="102"/>
      <c r="L1587" s="102"/>
      <c r="M1587" s="102"/>
      <c r="N1587" s="102"/>
      <c r="O1587" s="72"/>
      <c r="P1587" s="78"/>
      <c r="Q1587" s="78"/>
    </row>
    <row r="1588" spans="2:17" s="96" customFormat="1">
      <c r="B1588" s="76"/>
      <c r="C1588" s="104"/>
      <c r="D1588" s="104"/>
      <c r="E1588" s="121"/>
      <c r="F1588" s="121"/>
      <c r="G1588" s="110"/>
      <c r="H1588" s="110"/>
      <c r="I1588" s="166"/>
      <c r="J1588" s="166"/>
      <c r="K1588" s="102"/>
      <c r="L1588" s="102"/>
      <c r="M1588" s="102"/>
      <c r="N1588" s="102"/>
      <c r="O1588" s="72"/>
      <c r="P1588" s="78"/>
      <c r="Q1588" s="78"/>
    </row>
    <row r="1589" spans="2:17" s="96" customFormat="1">
      <c r="B1589" s="76"/>
      <c r="C1589" s="104"/>
      <c r="D1589" s="104"/>
      <c r="E1589" s="121"/>
      <c r="F1589" s="121"/>
      <c r="G1589" s="110"/>
      <c r="H1589" s="110"/>
      <c r="I1589" s="166"/>
      <c r="J1589" s="166"/>
      <c r="K1589" s="102"/>
      <c r="L1589" s="102"/>
      <c r="M1589" s="102"/>
      <c r="N1589" s="102"/>
      <c r="O1589" s="72"/>
      <c r="P1589" s="78"/>
      <c r="Q1589" s="78"/>
    </row>
    <row r="1590" spans="2:17" s="96" customFormat="1">
      <c r="B1590" s="76"/>
      <c r="C1590" s="104"/>
      <c r="D1590" s="104"/>
      <c r="E1590" s="121"/>
      <c r="F1590" s="121"/>
      <c r="G1590" s="110"/>
      <c r="H1590" s="110"/>
      <c r="I1590" s="166"/>
      <c r="J1590" s="166"/>
      <c r="K1590" s="102"/>
      <c r="L1590" s="102"/>
      <c r="M1590" s="102"/>
      <c r="N1590" s="102"/>
      <c r="O1590" s="72"/>
      <c r="P1590" s="78"/>
      <c r="Q1590" s="78"/>
    </row>
    <row r="1591" spans="2:17" s="96" customFormat="1">
      <c r="B1591" s="76"/>
      <c r="C1591" s="104"/>
      <c r="D1591" s="104"/>
      <c r="E1591" s="121"/>
      <c r="F1591" s="121"/>
      <c r="G1591" s="110"/>
      <c r="H1591" s="110"/>
      <c r="I1591" s="166"/>
      <c r="J1591" s="166"/>
      <c r="K1591" s="102"/>
      <c r="L1591" s="102"/>
      <c r="M1591" s="102"/>
      <c r="N1591" s="102"/>
      <c r="O1591" s="72"/>
      <c r="P1591" s="78"/>
      <c r="Q1591" s="78"/>
    </row>
    <row r="1592" spans="2:17" s="96" customFormat="1">
      <c r="B1592" s="76"/>
      <c r="C1592" s="104"/>
      <c r="D1592" s="104"/>
      <c r="E1592" s="121"/>
      <c r="F1592" s="121"/>
      <c r="G1592" s="110"/>
      <c r="H1592" s="110"/>
      <c r="I1592" s="166"/>
      <c r="J1592" s="166"/>
      <c r="K1592" s="102"/>
      <c r="L1592" s="102"/>
      <c r="M1592" s="102"/>
      <c r="N1592" s="102"/>
      <c r="O1592" s="72"/>
      <c r="P1592" s="78"/>
      <c r="Q1592" s="78"/>
    </row>
    <row r="1593" spans="2:17" s="96" customFormat="1">
      <c r="B1593" s="76"/>
      <c r="C1593" s="104"/>
      <c r="D1593" s="104"/>
      <c r="E1593" s="121"/>
      <c r="F1593" s="121"/>
      <c r="G1593" s="110"/>
      <c r="H1593" s="110"/>
      <c r="I1593" s="166"/>
      <c r="J1593" s="166"/>
      <c r="K1593" s="102"/>
      <c r="L1593" s="102"/>
      <c r="M1593" s="102"/>
      <c r="N1593" s="102"/>
      <c r="O1593" s="72"/>
      <c r="P1593" s="78"/>
      <c r="Q1593" s="78"/>
    </row>
    <row r="1594" spans="2:17" s="96" customFormat="1">
      <c r="B1594" s="76"/>
      <c r="C1594" s="104"/>
      <c r="D1594" s="104"/>
      <c r="E1594" s="121"/>
      <c r="F1594" s="121"/>
      <c r="G1594" s="110"/>
      <c r="H1594" s="110"/>
      <c r="I1594" s="166"/>
      <c r="J1594" s="166"/>
      <c r="K1594" s="102"/>
      <c r="L1594" s="102"/>
      <c r="M1594" s="102"/>
      <c r="N1594" s="102"/>
      <c r="O1594" s="72"/>
      <c r="P1594" s="78"/>
      <c r="Q1594" s="78"/>
    </row>
    <row r="1595" spans="2:17" s="96" customFormat="1">
      <c r="B1595" s="76"/>
      <c r="C1595" s="104"/>
      <c r="D1595" s="104"/>
      <c r="E1595" s="121"/>
      <c r="F1595" s="121"/>
      <c r="G1595" s="110"/>
      <c r="H1595" s="110"/>
      <c r="I1595" s="166"/>
      <c r="J1595" s="166"/>
      <c r="K1595" s="102"/>
      <c r="L1595" s="102"/>
      <c r="M1595" s="102"/>
      <c r="N1595" s="102"/>
      <c r="O1595" s="72"/>
      <c r="P1595" s="78"/>
      <c r="Q1595" s="78"/>
    </row>
    <row r="1596" spans="2:17" s="96" customFormat="1">
      <c r="B1596" s="76"/>
      <c r="C1596" s="104"/>
      <c r="D1596" s="104"/>
      <c r="E1596" s="121"/>
      <c r="F1596" s="121"/>
      <c r="G1596" s="110"/>
      <c r="H1596" s="110"/>
      <c r="I1596" s="166"/>
      <c r="J1596" s="166"/>
      <c r="K1596" s="102"/>
      <c r="L1596" s="102"/>
      <c r="M1596" s="102"/>
      <c r="N1596" s="102"/>
      <c r="O1596" s="72"/>
      <c r="P1596" s="78"/>
      <c r="Q1596" s="78"/>
    </row>
    <row r="1597" spans="2:17" s="96" customFormat="1">
      <c r="B1597" s="76"/>
      <c r="C1597" s="104"/>
      <c r="D1597" s="104"/>
      <c r="E1597" s="121"/>
      <c r="F1597" s="121"/>
      <c r="G1597" s="110"/>
      <c r="H1597" s="110"/>
      <c r="I1597" s="166"/>
      <c r="J1597" s="166"/>
      <c r="K1597" s="102"/>
      <c r="L1597" s="102"/>
      <c r="M1597" s="102"/>
      <c r="N1597" s="102"/>
      <c r="O1597" s="72"/>
      <c r="P1597" s="78"/>
      <c r="Q1597" s="78"/>
    </row>
    <row r="1598" spans="2:17" s="96" customFormat="1">
      <c r="B1598" s="76"/>
      <c r="C1598" s="104"/>
      <c r="D1598" s="104"/>
      <c r="E1598" s="121"/>
      <c r="F1598" s="121"/>
      <c r="G1598" s="110"/>
      <c r="H1598" s="110"/>
      <c r="I1598" s="166"/>
      <c r="J1598" s="166"/>
      <c r="K1598" s="102"/>
      <c r="L1598" s="102"/>
      <c r="M1598" s="102"/>
      <c r="N1598" s="102"/>
      <c r="O1598" s="72"/>
      <c r="P1598" s="78"/>
      <c r="Q1598" s="78"/>
    </row>
    <row r="1599" spans="2:17" s="96" customFormat="1">
      <c r="B1599" s="76"/>
      <c r="C1599" s="104"/>
      <c r="D1599" s="104"/>
      <c r="E1599" s="121"/>
      <c r="F1599" s="121"/>
      <c r="G1599" s="110"/>
      <c r="H1599" s="110"/>
      <c r="I1599" s="166"/>
      <c r="J1599" s="166"/>
      <c r="K1599" s="102"/>
      <c r="L1599" s="102"/>
      <c r="M1599" s="102"/>
      <c r="N1599" s="102"/>
      <c r="O1599" s="72"/>
      <c r="P1599" s="78"/>
      <c r="Q1599" s="78"/>
    </row>
    <row r="1600" spans="2:17" s="96" customFormat="1">
      <c r="B1600" s="76"/>
      <c r="C1600" s="104"/>
      <c r="D1600" s="104"/>
      <c r="E1600" s="121"/>
      <c r="F1600" s="121"/>
      <c r="G1600" s="110"/>
      <c r="H1600" s="110"/>
      <c r="I1600" s="166"/>
      <c r="J1600" s="166"/>
      <c r="K1600" s="102"/>
      <c r="L1600" s="102"/>
      <c r="M1600" s="102"/>
      <c r="N1600" s="102"/>
      <c r="O1600" s="72"/>
      <c r="P1600" s="78"/>
      <c r="Q1600" s="78"/>
    </row>
    <row r="1601" spans="2:17" s="96" customFormat="1">
      <c r="B1601" s="76"/>
      <c r="C1601" s="104"/>
      <c r="D1601" s="104"/>
      <c r="E1601" s="121"/>
      <c r="F1601" s="121"/>
      <c r="G1601" s="110"/>
      <c r="H1601" s="110"/>
      <c r="I1601" s="166"/>
      <c r="J1601" s="166"/>
      <c r="K1601" s="102"/>
      <c r="L1601" s="102"/>
      <c r="M1601" s="102"/>
      <c r="N1601" s="102"/>
      <c r="O1601" s="72"/>
      <c r="P1601" s="78"/>
      <c r="Q1601" s="78"/>
    </row>
    <row r="1602" spans="2:17" s="96" customFormat="1">
      <c r="B1602" s="76"/>
      <c r="C1602" s="104"/>
      <c r="D1602" s="104"/>
      <c r="E1602" s="121"/>
      <c r="F1602" s="121"/>
      <c r="G1602" s="110"/>
      <c r="H1602" s="110"/>
      <c r="I1602" s="166"/>
      <c r="J1602" s="166"/>
      <c r="K1602" s="102"/>
      <c r="L1602" s="102"/>
      <c r="M1602" s="102"/>
      <c r="N1602" s="102"/>
      <c r="O1602" s="72"/>
      <c r="P1602" s="78"/>
      <c r="Q1602" s="78"/>
    </row>
    <row r="1603" spans="2:17" s="96" customFormat="1">
      <c r="B1603" s="76"/>
      <c r="C1603" s="104"/>
      <c r="D1603" s="104"/>
      <c r="E1603" s="121"/>
      <c r="F1603" s="121"/>
      <c r="G1603" s="110"/>
      <c r="H1603" s="110"/>
      <c r="I1603" s="166"/>
      <c r="J1603" s="166"/>
      <c r="K1603" s="102"/>
      <c r="L1603" s="102"/>
      <c r="M1603" s="102"/>
      <c r="N1603" s="102"/>
      <c r="O1603" s="72"/>
      <c r="P1603" s="78"/>
      <c r="Q1603" s="78"/>
    </row>
    <row r="1604" spans="2:17" s="96" customFormat="1">
      <c r="B1604" s="76"/>
      <c r="C1604" s="104"/>
      <c r="D1604" s="104"/>
      <c r="E1604" s="121"/>
      <c r="F1604" s="121"/>
      <c r="G1604" s="110"/>
      <c r="H1604" s="110"/>
      <c r="I1604" s="166"/>
      <c r="J1604" s="166"/>
      <c r="K1604" s="102"/>
      <c r="L1604" s="102"/>
      <c r="M1604" s="102"/>
      <c r="N1604" s="102"/>
      <c r="O1604" s="72"/>
      <c r="P1604" s="78"/>
      <c r="Q1604" s="78"/>
    </row>
    <row r="1605" spans="2:17" s="96" customFormat="1">
      <c r="B1605" s="76"/>
      <c r="C1605" s="104"/>
      <c r="D1605" s="104"/>
      <c r="E1605" s="121"/>
      <c r="F1605" s="121"/>
      <c r="G1605" s="110"/>
      <c r="H1605" s="110"/>
      <c r="I1605" s="166"/>
      <c r="J1605" s="166"/>
      <c r="K1605" s="102"/>
      <c r="L1605" s="102"/>
      <c r="M1605" s="102"/>
      <c r="N1605" s="102"/>
      <c r="O1605" s="72"/>
      <c r="P1605" s="78"/>
      <c r="Q1605" s="78"/>
    </row>
    <row r="1606" spans="2:17" s="96" customFormat="1">
      <c r="B1606" s="76"/>
      <c r="C1606" s="104"/>
      <c r="D1606" s="104"/>
      <c r="E1606" s="121"/>
      <c r="F1606" s="121"/>
      <c r="G1606" s="110"/>
      <c r="H1606" s="110"/>
      <c r="I1606" s="166"/>
      <c r="J1606" s="166"/>
      <c r="K1606" s="102"/>
      <c r="L1606" s="102"/>
      <c r="M1606" s="102"/>
      <c r="N1606" s="102"/>
      <c r="O1606" s="72"/>
      <c r="P1606" s="78"/>
      <c r="Q1606" s="78"/>
    </row>
    <row r="1607" spans="2:17" s="96" customFormat="1">
      <c r="B1607" s="76"/>
      <c r="C1607" s="104"/>
      <c r="D1607" s="104"/>
      <c r="E1607" s="121"/>
      <c r="F1607" s="121"/>
      <c r="G1607" s="110"/>
      <c r="H1607" s="110"/>
      <c r="I1607" s="166"/>
      <c r="J1607" s="166"/>
      <c r="K1607" s="102"/>
      <c r="L1607" s="102"/>
      <c r="M1607" s="102"/>
      <c r="N1607" s="102"/>
      <c r="O1607" s="72"/>
      <c r="P1607" s="78"/>
      <c r="Q1607" s="78"/>
    </row>
    <row r="1608" spans="2:17" s="96" customFormat="1">
      <c r="B1608" s="76"/>
      <c r="C1608" s="104"/>
      <c r="D1608" s="104"/>
      <c r="E1608" s="121"/>
      <c r="F1608" s="121"/>
      <c r="G1608" s="110"/>
      <c r="H1608" s="110"/>
      <c r="I1608" s="166"/>
      <c r="J1608" s="166"/>
      <c r="K1608" s="102"/>
      <c r="L1608" s="102"/>
      <c r="M1608" s="102"/>
      <c r="N1608" s="102"/>
      <c r="O1608" s="72"/>
      <c r="P1608" s="78"/>
      <c r="Q1608" s="78"/>
    </row>
    <row r="1609" spans="2:17" s="96" customFormat="1">
      <c r="B1609" s="76"/>
      <c r="C1609" s="104"/>
      <c r="D1609" s="104"/>
      <c r="E1609" s="121"/>
      <c r="F1609" s="121"/>
      <c r="G1609" s="110"/>
      <c r="H1609" s="110"/>
      <c r="I1609" s="166"/>
      <c r="J1609" s="166"/>
      <c r="K1609" s="102"/>
      <c r="L1609" s="102"/>
      <c r="M1609" s="102"/>
      <c r="N1609" s="102"/>
      <c r="O1609" s="72"/>
      <c r="P1609" s="78"/>
      <c r="Q1609" s="78"/>
    </row>
    <row r="1610" spans="2:17" s="96" customFormat="1">
      <c r="B1610" s="76"/>
      <c r="C1610" s="104"/>
      <c r="D1610" s="104"/>
      <c r="E1610" s="121"/>
      <c r="F1610" s="121"/>
      <c r="G1610" s="110"/>
      <c r="H1610" s="110"/>
      <c r="I1610" s="166"/>
      <c r="J1610" s="166"/>
      <c r="K1610" s="102"/>
      <c r="L1610" s="102"/>
      <c r="M1610" s="102"/>
      <c r="N1610" s="102"/>
      <c r="O1610" s="72"/>
      <c r="P1610" s="78"/>
      <c r="Q1610" s="78"/>
    </row>
    <row r="1611" spans="2:17" s="96" customFormat="1">
      <c r="B1611" s="76"/>
      <c r="C1611" s="104"/>
      <c r="D1611" s="104"/>
      <c r="E1611" s="121"/>
      <c r="F1611" s="121"/>
      <c r="G1611" s="110"/>
      <c r="H1611" s="110"/>
      <c r="I1611" s="166"/>
      <c r="J1611" s="166"/>
      <c r="K1611" s="102"/>
      <c r="L1611" s="102"/>
      <c r="M1611" s="102"/>
      <c r="N1611" s="102"/>
      <c r="O1611" s="72"/>
      <c r="P1611" s="78"/>
      <c r="Q1611" s="78"/>
    </row>
    <row r="1612" spans="2:17" s="96" customFormat="1">
      <c r="B1612" s="76"/>
      <c r="C1612" s="104"/>
      <c r="D1612" s="104"/>
      <c r="E1612" s="121"/>
      <c r="F1612" s="121"/>
      <c r="G1612" s="110"/>
      <c r="H1612" s="110"/>
      <c r="I1612" s="166"/>
      <c r="J1612" s="166"/>
      <c r="K1612" s="102"/>
      <c r="L1612" s="102"/>
      <c r="M1612" s="102"/>
      <c r="N1612" s="102"/>
      <c r="O1612" s="72"/>
      <c r="P1612" s="78"/>
      <c r="Q1612" s="78"/>
    </row>
    <row r="1613" spans="2:17" s="96" customFormat="1">
      <c r="B1613" s="76"/>
      <c r="C1613" s="104"/>
      <c r="D1613" s="104"/>
      <c r="E1613" s="121"/>
      <c r="F1613" s="121"/>
      <c r="G1613" s="110"/>
      <c r="H1613" s="110"/>
      <c r="I1613" s="166"/>
      <c r="J1613" s="166"/>
      <c r="K1613" s="102"/>
      <c r="L1613" s="102"/>
      <c r="M1613" s="102"/>
      <c r="N1613" s="102"/>
      <c r="O1613" s="72"/>
      <c r="P1613" s="78"/>
      <c r="Q1613" s="78"/>
    </row>
    <row r="1614" spans="2:17" s="96" customFormat="1">
      <c r="B1614" s="76"/>
      <c r="C1614" s="104"/>
      <c r="D1614" s="104"/>
      <c r="E1614" s="121"/>
      <c r="F1614" s="121"/>
      <c r="G1614" s="110"/>
      <c r="H1614" s="110"/>
      <c r="I1614" s="166"/>
      <c r="J1614" s="166"/>
      <c r="K1614" s="102"/>
      <c r="L1614" s="102"/>
      <c r="M1614" s="102"/>
      <c r="N1614" s="102"/>
      <c r="O1614" s="72"/>
      <c r="P1614" s="78"/>
      <c r="Q1614" s="78"/>
    </row>
    <row r="1615" spans="2:17" s="96" customFormat="1">
      <c r="B1615" s="76"/>
      <c r="C1615" s="104"/>
      <c r="D1615" s="104"/>
      <c r="E1615" s="121"/>
      <c r="F1615" s="121"/>
      <c r="G1615" s="110"/>
      <c r="H1615" s="110"/>
      <c r="I1615" s="166"/>
      <c r="J1615" s="166"/>
      <c r="K1615" s="102"/>
      <c r="L1615" s="102"/>
      <c r="M1615" s="102"/>
      <c r="N1615" s="102"/>
      <c r="O1615" s="72"/>
      <c r="P1615" s="78"/>
      <c r="Q1615" s="78"/>
    </row>
    <row r="1616" spans="2:17" s="96" customFormat="1">
      <c r="B1616" s="76"/>
      <c r="C1616" s="104"/>
      <c r="D1616" s="104"/>
      <c r="E1616" s="121"/>
      <c r="F1616" s="121"/>
      <c r="G1616" s="110"/>
      <c r="H1616" s="110"/>
      <c r="I1616" s="166"/>
      <c r="J1616" s="166"/>
      <c r="K1616" s="102"/>
      <c r="L1616" s="102"/>
      <c r="M1616" s="102"/>
      <c r="N1616" s="102"/>
      <c r="O1616" s="72"/>
      <c r="P1616" s="78"/>
      <c r="Q1616" s="78"/>
    </row>
    <row r="1617" spans="2:17" s="96" customFormat="1">
      <c r="B1617" s="76"/>
      <c r="C1617" s="104"/>
      <c r="D1617" s="104"/>
      <c r="E1617" s="121"/>
      <c r="F1617" s="121"/>
      <c r="G1617" s="110"/>
      <c r="H1617" s="110"/>
      <c r="I1617" s="166"/>
      <c r="J1617" s="166"/>
      <c r="K1617" s="102"/>
      <c r="L1617" s="102"/>
      <c r="M1617" s="102"/>
      <c r="N1617" s="102"/>
      <c r="O1617" s="72"/>
      <c r="P1617" s="78"/>
      <c r="Q1617" s="78"/>
    </row>
    <row r="1618" spans="2:17" s="96" customFormat="1">
      <c r="B1618" s="76"/>
      <c r="C1618" s="104"/>
      <c r="D1618" s="104"/>
      <c r="E1618" s="121"/>
      <c r="F1618" s="121"/>
      <c r="G1618" s="110"/>
      <c r="H1618" s="110"/>
      <c r="I1618" s="166"/>
      <c r="J1618" s="166"/>
      <c r="K1618" s="102"/>
      <c r="L1618" s="102"/>
      <c r="M1618" s="102"/>
      <c r="N1618" s="102"/>
      <c r="O1618" s="72"/>
      <c r="P1618" s="78"/>
      <c r="Q1618" s="78"/>
    </row>
    <row r="1619" spans="2:17" s="96" customFormat="1">
      <c r="B1619" s="76"/>
      <c r="C1619" s="104"/>
      <c r="D1619" s="104"/>
      <c r="E1619" s="121"/>
      <c r="F1619" s="121"/>
      <c r="G1619" s="110"/>
      <c r="H1619" s="110"/>
      <c r="I1619" s="166"/>
      <c r="J1619" s="166"/>
      <c r="K1619" s="102"/>
      <c r="L1619" s="102"/>
      <c r="M1619" s="102"/>
      <c r="N1619" s="102"/>
      <c r="O1619" s="72"/>
      <c r="P1619" s="78"/>
      <c r="Q1619" s="78"/>
    </row>
    <row r="1620" spans="2:17" s="96" customFormat="1">
      <c r="B1620" s="76"/>
      <c r="C1620" s="104"/>
      <c r="D1620" s="104"/>
      <c r="E1620" s="121"/>
      <c r="F1620" s="121"/>
      <c r="G1620" s="110"/>
      <c r="H1620" s="110"/>
      <c r="I1620" s="166"/>
      <c r="J1620" s="166"/>
      <c r="K1620" s="102"/>
      <c r="L1620" s="102"/>
      <c r="M1620" s="102"/>
      <c r="N1620" s="102"/>
      <c r="O1620" s="72"/>
      <c r="P1620" s="78"/>
      <c r="Q1620" s="78"/>
    </row>
    <row r="1621" spans="2:17" s="96" customFormat="1">
      <c r="B1621" s="76"/>
      <c r="C1621" s="104"/>
      <c r="D1621" s="104"/>
      <c r="E1621" s="121"/>
      <c r="F1621" s="121"/>
      <c r="G1621" s="110"/>
      <c r="H1621" s="110"/>
      <c r="I1621" s="166"/>
      <c r="J1621" s="166"/>
      <c r="K1621" s="102"/>
      <c r="L1621" s="102"/>
      <c r="M1621" s="102"/>
      <c r="N1621" s="102"/>
      <c r="O1621" s="72"/>
      <c r="P1621" s="78"/>
      <c r="Q1621" s="78"/>
    </row>
    <row r="1622" spans="2:17" s="96" customFormat="1">
      <c r="B1622" s="76"/>
      <c r="C1622" s="104"/>
      <c r="D1622" s="104"/>
      <c r="E1622" s="121"/>
      <c r="F1622" s="121"/>
      <c r="G1622" s="110"/>
      <c r="H1622" s="110"/>
      <c r="I1622" s="166"/>
      <c r="J1622" s="166"/>
      <c r="K1622" s="102"/>
      <c r="L1622" s="102"/>
      <c r="M1622" s="102"/>
      <c r="N1622" s="102"/>
      <c r="O1622" s="72"/>
      <c r="P1622" s="78"/>
      <c r="Q1622" s="78"/>
    </row>
    <row r="1623" spans="2:17" s="96" customFormat="1">
      <c r="B1623" s="76"/>
      <c r="C1623" s="104"/>
      <c r="D1623" s="104"/>
      <c r="E1623" s="121"/>
      <c r="F1623" s="121"/>
      <c r="G1623" s="110"/>
      <c r="H1623" s="110"/>
      <c r="I1623" s="166"/>
      <c r="J1623" s="166"/>
      <c r="K1623" s="102"/>
      <c r="L1623" s="102"/>
      <c r="M1623" s="102"/>
      <c r="N1623" s="102"/>
      <c r="O1623" s="72"/>
      <c r="P1623" s="78"/>
      <c r="Q1623" s="78"/>
    </row>
    <row r="1624" spans="2:17" s="96" customFormat="1">
      <c r="B1624" s="76"/>
      <c r="C1624" s="104"/>
      <c r="D1624" s="104"/>
      <c r="E1624" s="121"/>
      <c r="F1624" s="121"/>
      <c r="G1624" s="110"/>
      <c r="H1624" s="110"/>
      <c r="I1624" s="166"/>
      <c r="J1624" s="166"/>
      <c r="K1624" s="102"/>
      <c r="L1624" s="102"/>
      <c r="M1624" s="102"/>
      <c r="N1624" s="102"/>
      <c r="O1624" s="72"/>
      <c r="P1624" s="78"/>
      <c r="Q1624" s="78"/>
    </row>
    <row r="1625" spans="2:17" s="96" customFormat="1">
      <c r="B1625" s="76"/>
      <c r="C1625" s="104"/>
      <c r="D1625" s="104"/>
      <c r="E1625" s="121"/>
      <c r="F1625" s="121"/>
      <c r="G1625" s="110"/>
      <c r="H1625" s="110"/>
      <c r="I1625" s="166"/>
      <c r="J1625" s="166"/>
      <c r="K1625" s="102"/>
      <c r="L1625" s="102"/>
      <c r="M1625" s="102"/>
      <c r="N1625" s="102"/>
      <c r="O1625" s="72"/>
      <c r="P1625" s="78"/>
      <c r="Q1625" s="78"/>
    </row>
    <row r="1626" spans="2:17" s="96" customFormat="1">
      <c r="B1626" s="76"/>
      <c r="C1626" s="104"/>
      <c r="D1626" s="104"/>
      <c r="E1626" s="121"/>
      <c r="F1626" s="121"/>
      <c r="G1626" s="110"/>
      <c r="H1626" s="110"/>
      <c r="I1626" s="166"/>
      <c r="J1626" s="166"/>
      <c r="K1626" s="102"/>
      <c r="L1626" s="102"/>
      <c r="M1626" s="102"/>
      <c r="N1626" s="102"/>
      <c r="O1626" s="72"/>
      <c r="P1626" s="78"/>
      <c r="Q1626" s="78"/>
    </row>
    <row r="1627" spans="2:17" s="96" customFormat="1">
      <c r="B1627" s="76"/>
      <c r="C1627" s="104"/>
      <c r="D1627" s="104"/>
      <c r="E1627" s="121"/>
      <c r="F1627" s="121"/>
      <c r="G1627" s="110"/>
      <c r="H1627" s="110"/>
      <c r="I1627" s="166"/>
      <c r="J1627" s="166"/>
      <c r="K1627" s="102"/>
      <c r="L1627" s="102"/>
      <c r="M1627" s="102"/>
      <c r="N1627" s="102"/>
      <c r="O1627" s="72"/>
      <c r="P1627" s="78"/>
      <c r="Q1627" s="78"/>
    </row>
    <row r="1628" spans="2:17" s="96" customFormat="1">
      <c r="B1628" s="76"/>
      <c r="C1628" s="104"/>
      <c r="D1628" s="104"/>
      <c r="E1628" s="121"/>
      <c r="F1628" s="121"/>
      <c r="G1628" s="110"/>
      <c r="H1628" s="110"/>
      <c r="I1628" s="166"/>
      <c r="J1628" s="166"/>
      <c r="K1628" s="102"/>
      <c r="L1628" s="102"/>
      <c r="M1628" s="102"/>
      <c r="N1628" s="102"/>
      <c r="O1628" s="72"/>
      <c r="P1628" s="78"/>
      <c r="Q1628" s="78"/>
    </row>
    <row r="1629" spans="2:17" s="96" customFormat="1">
      <c r="B1629" s="76"/>
      <c r="C1629" s="104"/>
      <c r="D1629" s="104"/>
      <c r="E1629" s="121"/>
      <c r="F1629" s="121"/>
      <c r="G1629" s="110"/>
      <c r="H1629" s="110"/>
      <c r="I1629" s="166"/>
      <c r="J1629" s="166"/>
      <c r="K1629" s="102"/>
      <c r="L1629" s="102"/>
      <c r="M1629" s="102"/>
      <c r="N1629" s="102"/>
      <c r="O1629" s="72"/>
      <c r="P1629" s="78"/>
      <c r="Q1629" s="78"/>
    </row>
    <row r="1630" spans="2:17" s="96" customFormat="1">
      <c r="B1630" s="76"/>
      <c r="C1630" s="104"/>
      <c r="D1630" s="104"/>
      <c r="E1630" s="121"/>
      <c r="F1630" s="121"/>
      <c r="G1630" s="110"/>
      <c r="H1630" s="110"/>
      <c r="I1630" s="166"/>
      <c r="J1630" s="166"/>
      <c r="K1630" s="102"/>
      <c r="L1630" s="102"/>
      <c r="M1630" s="102"/>
      <c r="N1630" s="102"/>
      <c r="O1630" s="72"/>
      <c r="P1630" s="78"/>
      <c r="Q1630" s="78"/>
    </row>
    <row r="1631" spans="2:17" s="96" customFormat="1">
      <c r="B1631" s="76"/>
      <c r="C1631" s="104"/>
      <c r="D1631" s="104"/>
      <c r="E1631" s="121"/>
      <c r="F1631" s="121"/>
      <c r="G1631" s="110"/>
      <c r="H1631" s="110"/>
      <c r="I1631" s="166"/>
      <c r="J1631" s="166"/>
      <c r="K1631" s="102"/>
      <c r="L1631" s="102"/>
      <c r="M1631" s="102"/>
      <c r="N1631" s="102"/>
      <c r="O1631" s="72"/>
      <c r="P1631" s="78"/>
      <c r="Q1631" s="78"/>
    </row>
    <row r="1632" spans="2:17" s="96" customFormat="1">
      <c r="B1632" s="76"/>
      <c r="C1632" s="104"/>
      <c r="D1632" s="104"/>
      <c r="E1632" s="121"/>
      <c r="F1632" s="121"/>
      <c r="G1632" s="110"/>
      <c r="H1632" s="110"/>
      <c r="I1632" s="166"/>
      <c r="J1632" s="166"/>
      <c r="K1632" s="102"/>
      <c r="L1632" s="102"/>
      <c r="M1632" s="102"/>
      <c r="N1632" s="102"/>
      <c r="O1632" s="72"/>
      <c r="P1632" s="78"/>
      <c r="Q1632" s="78"/>
    </row>
    <row r="1633" spans="2:17" s="96" customFormat="1">
      <c r="B1633" s="76"/>
      <c r="C1633" s="104"/>
      <c r="D1633" s="104"/>
      <c r="E1633" s="121"/>
      <c r="F1633" s="121"/>
      <c r="G1633" s="110"/>
      <c r="H1633" s="110"/>
      <c r="I1633" s="166"/>
      <c r="J1633" s="166"/>
      <c r="K1633" s="102"/>
      <c r="L1633" s="102"/>
      <c r="M1633" s="102"/>
      <c r="N1633" s="102"/>
      <c r="O1633" s="72"/>
      <c r="P1633" s="78"/>
      <c r="Q1633" s="78"/>
    </row>
    <row r="1634" spans="2:17" s="96" customFormat="1">
      <c r="B1634" s="76"/>
      <c r="C1634" s="104"/>
      <c r="D1634" s="104"/>
      <c r="E1634" s="121"/>
      <c r="F1634" s="121"/>
      <c r="G1634" s="110"/>
      <c r="H1634" s="110"/>
      <c r="I1634" s="166"/>
      <c r="J1634" s="166"/>
      <c r="K1634" s="102"/>
      <c r="L1634" s="102"/>
      <c r="M1634" s="102"/>
      <c r="N1634" s="102"/>
      <c r="O1634" s="72"/>
      <c r="P1634" s="78"/>
      <c r="Q1634" s="78"/>
    </row>
    <row r="1635" spans="2:17" s="96" customFormat="1">
      <c r="B1635" s="76"/>
      <c r="C1635" s="104"/>
      <c r="D1635" s="104"/>
      <c r="E1635" s="121"/>
      <c r="F1635" s="121"/>
      <c r="G1635" s="110"/>
      <c r="H1635" s="110"/>
      <c r="I1635" s="166"/>
      <c r="J1635" s="166"/>
      <c r="K1635" s="102"/>
      <c r="L1635" s="102"/>
      <c r="M1635" s="102"/>
      <c r="N1635" s="102"/>
      <c r="O1635" s="72"/>
      <c r="P1635" s="78"/>
      <c r="Q1635" s="78"/>
    </row>
    <row r="1636" spans="2:17" s="96" customFormat="1">
      <c r="B1636" s="76"/>
      <c r="C1636" s="104"/>
      <c r="D1636" s="104"/>
      <c r="E1636" s="121"/>
      <c r="F1636" s="121"/>
      <c r="G1636" s="110"/>
      <c r="H1636" s="110"/>
      <c r="I1636" s="166"/>
      <c r="J1636" s="166"/>
      <c r="K1636" s="102"/>
      <c r="L1636" s="102"/>
      <c r="M1636" s="102"/>
      <c r="N1636" s="102"/>
      <c r="O1636" s="72"/>
      <c r="P1636" s="78"/>
      <c r="Q1636" s="78"/>
    </row>
    <row r="1637" spans="2:17" s="96" customFormat="1">
      <c r="B1637" s="76"/>
      <c r="C1637" s="104"/>
      <c r="D1637" s="104"/>
      <c r="E1637" s="121"/>
      <c r="F1637" s="121"/>
      <c r="G1637" s="110"/>
      <c r="H1637" s="110"/>
      <c r="I1637" s="166"/>
      <c r="J1637" s="166"/>
      <c r="K1637" s="102"/>
      <c r="L1637" s="102"/>
      <c r="M1637" s="102"/>
      <c r="N1637" s="102"/>
      <c r="O1637" s="72"/>
      <c r="P1637" s="78"/>
      <c r="Q1637" s="78"/>
    </row>
    <row r="1638" spans="2:17" s="96" customFormat="1">
      <c r="B1638" s="76"/>
      <c r="C1638" s="104"/>
      <c r="D1638" s="104"/>
      <c r="E1638" s="121"/>
      <c r="F1638" s="121"/>
      <c r="G1638" s="110"/>
      <c r="H1638" s="110"/>
      <c r="I1638" s="166"/>
      <c r="J1638" s="166"/>
      <c r="K1638" s="102"/>
      <c r="L1638" s="102"/>
      <c r="M1638" s="102"/>
      <c r="N1638" s="102"/>
      <c r="O1638" s="72"/>
      <c r="P1638" s="78"/>
      <c r="Q1638" s="78"/>
    </row>
    <row r="1639" spans="2:17" s="96" customFormat="1">
      <c r="B1639" s="76"/>
      <c r="C1639" s="104"/>
      <c r="D1639" s="104"/>
      <c r="E1639" s="121"/>
      <c r="F1639" s="121"/>
      <c r="G1639" s="110"/>
      <c r="H1639" s="110"/>
      <c r="I1639" s="166"/>
      <c r="J1639" s="166"/>
      <c r="K1639" s="102"/>
      <c r="L1639" s="102"/>
      <c r="M1639" s="102"/>
      <c r="N1639" s="102"/>
      <c r="O1639" s="72"/>
      <c r="P1639" s="78"/>
      <c r="Q1639" s="78"/>
    </row>
    <row r="1640" spans="2:17" s="96" customFormat="1">
      <c r="B1640" s="76"/>
      <c r="C1640" s="104"/>
      <c r="D1640" s="104"/>
      <c r="E1640" s="121"/>
      <c r="F1640" s="121"/>
      <c r="G1640" s="110"/>
      <c r="H1640" s="110"/>
      <c r="I1640" s="166"/>
      <c r="J1640" s="166"/>
      <c r="K1640" s="102"/>
      <c r="L1640" s="102"/>
      <c r="M1640" s="102"/>
      <c r="N1640" s="102"/>
      <c r="O1640" s="72"/>
      <c r="P1640" s="78"/>
      <c r="Q1640" s="78"/>
    </row>
    <row r="1641" spans="2:17" s="96" customFormat="1">
      <c r="B1641" s="76"/>
      <c r="C1641" s="104"/>
      <c r="D1641" s="104"/>
      <c r="E1641" s="121"/>
      <c r="F1641" s="121"/>
      <c r="G1641" s="110"/>
      <c r="H1641" s="110"/>
      <c r="I1641" s="166"/>
      <c r="J1641" s="166"/>
      <c r="K1641" s="102"/>
      <c r="L1641" s="102"/>
      <c r="M1641" s="102"/>
      <c r="N1641" s="102"/>
      <c r="O1641" s="72"/>
      <c r="P1641" s="78"/>
      <c r="Q1641" s="78"/>
    </row>
    <row r="1642" spans="2:17" s="96" customFormat="1">
      <c r="B1642" s="76"/>
      <c r="C1642" s="104"/>
      <c r="D1642" s="104"/>
      <c r="E1642" s="121"/>
      <c r="F1642" s="121"/>
      <c r="G1642" s="110"/>
      <c r="H1642" s="110"/>
      <c r="I1642" s="166"/>
      <c r="J1642" s="166"/>
      <c r="K1642" s="102"/>
      <c r="L1642" s="102"/>
      <c r="M1642" s="102"/>
      <c r="N1642" s="102"/>
      <c r="O1642" s="72"/>
      <c r="P1642" s="78"/>
      <c r="Q1642" s="78"/>
    </row>
    <row r="1643" spans="2:17" s="96" customFormat="1">
      <c r="B1643" s="76"/>
      <c r="C1643" s="104"/>
      <c r="D1643" s="104"/>
      <c r="E1643" s="121"/>
      <c r="F1643" s="121"/>
      <c r="G1643" s="110"/>
      <c r="H1643" s="110"/>
      <c r="I1643" s="166"/>
      <c r="J1643" s="166"/>
      <c r="K1643" s="102"/>
      <c r="L1643" s="102"/>
      <c r="M1643" s="102"/>
      <c r="N1643" s="102"/>
      <c r="O1643" s="72"/>
      <c r="P1643" s="78"/>
      <c r="Q1643" s="78"/>
    </row>
    <row r="1644" spans="2:17" s="96" customFormat="1">
      <c r="B1644" s="76"/>
      <c r="C1644" s="104"/>
      <c r="D1644" s="104"/>
      <c r="E1644" s="121"/>
      <c r="F1644" s="121"/>
      <c r="G1644" s="110"/>
      <c r="H1644" s="110"/>
      <c r="I1644" s="166"/>
      <c r="J1644" s="166"/>
      <c r="K1644" s="102"/>
      <c r="L1644" s="102"/>
      <c r="M1644" s="102"/>
      <c r="N1644" s="102"/>
      <c r="O1644" s="72"/>
      <c r="P1644" s="78"/>
      <c r="Q1644" s="78"/>
    </row>
    <row r="1645" spans="2:17" s="96" customFormat="1">
      <c r="B1645" s="76"/>
      <c r="C1645" s="104"/>
      <c r="D1645" s="104"/>
      <c r="E1645" s="121"/>
      <c r="F1645" s="121"/>
      <c r="G1645" s="110"/>
      <c r="H1645" s="110"/>
      <c r="I1645" s="166"/>
      <c r="J1645" s="166"/>
      <c r="K1645" s="102"/>
      <c r="L1645" s="102"/>
      <c r="M1645" s="102"/>
      <c r="N1645" s="102"/>
      <c r="O1645" s="72"/>
      <c r="P1645" s="78"/>
      <c r="Q1645" s="78"/>
    </row>
    <row r="1646" spans="2:17" s="96" customFormat="1">
      <c r="B1646" s="76"/>
      <c r="C1646" s="104"/>
      <c r="D1646" s="104"/>
      <c r="E1646" s="121"/>
      <c r="F1646" s="121"/>
      <c r="G1646" s="110"/>
      <c r="H1646" s="110"/>
      <c r="I1646" s="166"/>
      <c r="J1646" s="166"/>
      <c r="K1646" s="102"/>
      <c r="L1646" s="102"/>
      <c r="M1646" s="102"/>
      <c r="N1646" s="102"/>
      <c r="O1646" s="72"/>
      <c r="P1646" s="78"/>
      <c r="Q1646" s="78"/>
    </row>
    <row r="1647" spans="2:17" s="96" customFormat="1">
      <c r="B1647" s="76"/>
      <c r="C1647" s="104"/>
      <c r="D1647" s="104"/>
      <c r="E1647" s="121"/>
      <c r="F1647" s="121"/>
      <c r="G1647" s="110"/>
      <c r="H1647" s="110"/>
      <c r="I1647" s="166"/>
      <c r="J1647" s="166"/>
      <c r="K1647" s="102"/>
      <c r="L1647" s="102"/>
      <c r="M1647" s="102"/>
      <c r="N1647" s="102"/>
      <c r="O1647" s="72"/>
      <c r="P1647" s="78"/>
      <c r="Q1647" s="78"/>
    </row>
    <row r="1648" spans="2:17" s="96" customFormat="1">
      <c r="B1648" s="76"/>
      <c r="C1648" s="104"/>
      <c r="D1648" s="104"/>
      <c r="E1648" s="121"/>
      <c r="F1648" s="121"/>
      <c r="G1648" s="110"/>
      <c r="H1648" s="110"/>
      <c r="I1648" s="166"/>
      <c r="J1648" s="166"/>
      <c r="K1648" s="102"/>
      <c r="L1648" s="102"/>
      <c r="M1648" s="102"/>
      <c r="N1648" s="102"/>
      <c r="O1648" s="72"/>
      <c r="P1648" s="78"/>
      <c r="Q1648" s="78"/>
    </row>
    <row r="1649" spans="2:17" s="96" customFormat="1">
      <c r="B1649" s="76"/>
      <c r="C1649" s="104"/>
      <c r="D1649" s="104"/>
      <c r="E1649" s="121"/>
      <c r="F1649" s="121"/>
      <c r="G1649" s="110"/>
      <c r="H1649" s="110"/>
      <c r="I1649" s="166"/>
      <c r="J1649" s="166"/>
      <c r="K1649" s="102"/>
      <c r="L1649" s="102"/>
      <c r="M1649" s="102"/>
      <c r="N1649" s="102"/>
      <c r="O1649" s="72"/>
      <c r="P1649" s="78"/>
      <c r="Q1649" s="78"/>
    </row>
    <row r="1650" spans="2:17" s="96" customFormat="1">
      <c r="B1650" s="76"/>
      <c r="C1650" s="104"/>
      <c r="D1650" s="104"/>
      <c r="E1650" s="121"/>
      <c r="F1650" s="121"/>
      <c r="G1650" s="110"/>
      <c r="H1650" s="110"/>
      <c r="I1650" s="166"/>
      <c r="J1650" s="166"/>
      <c r="K1650" s="102"/>
      <c r="L1650" s="102"/>
      <c r="M1650" s="102"/>
      <c r="N1650" s="102"/>
      <c r="O1650" s="72"/>
      <c r="P1650" s="78"/>
      <c r="Q1650" s="78"/>
    </row>
    <row r="1651" spans="2:17" s="96" customFormat="1">
      <c r="B1651" s="76"/>
      <c r="C1651" s="104"/>
      <c r="D1651" s="104"/>
      <c r="E1651" s="121"/>
      <c r="F1651" s="121"/>
      <c r="G1651" s="110"/>
      <c r="H1651" s="110"/>
      <c r="I1651" s="166"/>
      <c r="J1651" s="166"/>
      <c r="K1651" s="102"/>
      <c r="L1651" s="102"/>
      <c r="M1651" s="102"/>
      <c r="N1651" s="102"/>
      <c r="O1651" s="72"/>
      <c r="P1651" s="78"/>
      <c r="Q1651" s="78"/>
    </row>
    <row r="1652" spans="2:17" s="96" customFormat="1">
      <c r="B1652" s="76"/>
      <c r="C1652" s="104"/>
      <c r="D1652" s="104"/>
      <c r="E1652" s="121"/>
      <c r="F1652" s="121"/>
      <c r="G1652" s="110"/>
      <c r="H1652" s="110"/>
      <c r="I1652" s="166"/>
      <c r="J1652" s="166"/>
      <c r="K1652" s="102"/>
      <c r="L1652" s="102"/>
      <c r="M1652" s="102"/>
      <c r="N1652" s="102"/>
      <c r="O1652" s="72"/>
      <c r="P1652" s="78"/>
      <c r="Q1652" s="78"/>
    </row>
    <row r="1653" spans="2:17" s="96" customFormat="1">
      <c r="B1653" s="76"/>
      <c r="C1653" s="104"/>
      <c r="D1653" s="104"/>
      <c r="E1653" s="121"/>
      <c r="F1653" s="121"/>
      <c r="G1653" s="110"/>
      <c r="H1653" s="110"/>
      <c r="I1653" s="166"/>
      <c r="J1653" s="166"/>
      <c r="K1653" s="102"/>
      <c r="L1653" s="102"/>
      <c r="M1653" s="102"/>
      <c r="N1653" s="102"/>
      <c r="O1653" s="72"/>
      <c r="P1653" s="78"/>
      <c r="Q1653" s="78"/>
    </row>
    <row r="1654" spans="2:17" s="96" customFormat="1">
      <c r="B1654" s="76"/>
      <c r="C1654" s="104"/>
      <c r="D1654" s="104"/>
      <c r="E1654" s="121"/>
      <c r="F1654" s="121"/>
      <c r="G1654" s="110"/>
      <c r="H1654" s="110"/>
      <c r="I1654" s="166"/>
      <c r="J1654" s="166"/>
      <c r="K1654" s="102"/>
      <c r="L1654" s="102"/>
      <c r="M1654" s="102"/>
      <c r="N1654" s="102"/>
      <c r="O1654" s="72"/>
      <c r="P1654" s="78"/>
      <c r="Q1654" s="78"/>
    </row>
    <row r="1655" spans="2:17" s="96" customFormat="1">
      <c r="B1655" s="76"/>
      <c r="C1655" s="104"/>
      <c r="D1655" s="104"/>
      <c r="E1655" s="121"/>
      <c r="F1655" s="121"/>
      <c r="G1655" s="110"/>
      <c r="H1655" s="110"/>
      <c r="I1655" s="166"/>
      <c r="J1655" s="166"/>
      <c r="K1655" s="102"/>
      <c r="L1655" s="102"/>
      <c r="M1655" s="102"/>
      <c r="N1655" s="102"/>
      <c r="O1655" s="72"/>
      <c r="P1655" s="78"/>
      <c r="Q1655" s="78"/>
    </row>
    <row r="1656" spans="2:17" s="96" customFormat="1">
      <c r="B1656" s="76"/>
      <c r="C1656" s="104"/>
      <c r="D1656" s="104"/>
      <c r="E1656" s="121"/>
      <c r="F1656" s="121"/>
      <c r="G1656" s="110"/>
      <c r="H1656" s="110"/>
      <c r="I1656" s="166"/>
      <c r="J1656" s="166"/>
      <c r="K1656" s="102"/>
      <c r="L1656" s="102"/>
      <c r="M1656" s="102"/>
      <c r="N1656" s="102"/>
      <c r="O1656" s="72"/>
      <c r="P1656" s="78"/>
      <c r="Q1656" s="78"/>
    </row>
    <row r="1657" spans="2:17" s="96" customFormat="1">
      <c r="B1657" s="76"/>
      <c r="C1657" s="104"/>
      <c r="D1657" s="104"/>
      <c r="E1657" s="121"/>
      <c r="F1657" s="121"/>
      <c r="G1657" s="110"/>
      <c r="H1657" s="110"/>
      <c r="I1657" s="166"/>
      <c r="J1657" s="166"/>
      <c r="K1657" s="102"/>
      <c r="L1657" s="102"/>
      <c r="M1657" s="102"/>
      <c r="N1657" s="102"/>
      <c r="O1657" s="72"/>
      <c r="P1657" s="78"/>
      <c r="Q1657" s="78"/>
    </row>
    <row r="1658" spans="2:17" s="96" customFormat="1">
      <c r="B1658" s="76"/>
      <c r="C1658" s="104"/>
      <c r="D1658" s="104"/>
      <c r="E1658" s="121"/>
      <c r="F1658" s="121"/>
      <c r="G1658" s="110"/>
      <c r="H1658" s="110"/>
      <c r="I1658" s="166"/>
      <c r="J1658" s="166"/>
      <c r="K1658" s="102"/>
      <c r="L1658" s="102"/>
      <c r="M1658" s="102"/>
      <c r="N1658" s="102"/>
      <c r="O1658" s="72"/>
      <c r="P1658" s="78"/>
      <c r="Q1658" s="78"/>
    </row>
    <row r="1659" spans="2:17" s="96" customFormat="1">
      <c r="B1659" s="76"/>
      <c r="C1659" s="104"/>
      <c r="D1659" s="104"/>
      <c r="E1659" s="121"/>
      <c r="F1659" s="121"/>
      <c r="G1659" s="110"/>
      <c r="H1659" s="110"/>
      <c r="I1659" s="166"/>
      <c r="J1659" s="166"/>
      <c r="K1659" s="102"/>
      <c r="L1659" s="102"/>
      <c r="M1659" s="102"/>
      <c r="N1659" s="102"/>
      <c r="O1659" s="72"/>
      <c r="P1659" s="78"/>
      <c r="Q1659" s="78"/>
    </row>
    <row r="1660" spans="2:17" s="96" customFormat="1">
      <c r="B1660" s="76"/>
      <c r="C1660" s="104"/>
      <c r="D1660" s="104"/>
      <c r="E1660" s="121"/>
      <c r="F1660" s="121"/>
      <c r="G1660" s="110"/>
      <c r="H1660" s="110"/>
      <c r="I1660" s="166"/>
      <c r="J1660" s="166"/>
      <c r="K1660" s="102"/>
      <c r="L1660" s="102"/>
      <c r="M1660" s="102"/>
      <c r="N1660" s="102"/>
      <c r="O1660" s="72"/>
      <c r="P1660" s="78"/>
      <c r="Q1660" s="78"/>
    </row>
    <row r="1661" spans="2:17" s="96" customFormat="1">
      <c r="B1661" s="76"/>
      <c r="C1661" s="104"/>
      <c r="D1661" s="104"/>
      <c r="E1661" s="121"/>
      <c r="F1661" s="121"/>
      <c r="G1661" s="110"/>
      <c r="H1661" s="110"/>
      <c r="I1661" s="166"/>
      <c r="J1661" s="166"/>
      <c r="K1661" s="102"/>
      <c r="L1661" s="102"/>
      <c r="M1661" s="102"/>
      <c r="N1661" s="102"/>
      <c r="O1661" s="72"/>
      <c r="P1661" s="78"/>
      <c r="Q1661" s="78"/>
    </row>
    <row r="1662" spans="2:17" s="96" customFormat="1">
      <c r="B1662" s="76"/>
      <c r="C1662" s="104"/>
      <c r="D1662" s="104"/>
      <c r="E1662" s="121"/>
      <c r="F1662" s="121"/>
      <c r="G1662" s="110"/>
      <c r="H1662" s="110"/>
      <c r="I1662" s="166"/>
      <c r="J1662" s="166"/>
      <c r="K1662" s="102"/>
      <c r="L1662" s="102"/>
      <c r="M1662" s="102"/>
      <c r="N1662" s="102"/>
      <c r="O1662" s="72"/>
      <c r="P1662" s="78"/>
      <c r="Q1662" s="78"/>
    </row>
    <row r="1663" spans="2:17" s="96" customFormat="1">
      <c r="B1663" s="76"/>
      <c r="C1663" s="104"/>
      <c r="D1663" s="104"/>
      <c r="E1663" s="121"/>
      <c r="F1663" s="121"/>
      <c r="G1663" s="110"/>
      <c r="H1663" s="110"/>
      <c r="I1663" s="166"/>
      <c r="J1663" s="166"/>
      <c r="K1663" s="102"/>
      <c r="L1663" s="102"/>
      <c r="M1663" s="102"/>
      <c r="N1663" s="102"/>
      <c r="O1663" s="72"/>
      <c r="P1663" s="78"/>
      <c r="Q1663" s="78"/>
    </row>
    <row r="1664" spans="2:17" s="96" customFormat="1">
      <c r="B1664" s="76"/>
      <c r="C1664" s="104"/>
      <c r="D1664" s="104"/>
      <c r="E1664" s="121"/>
      <c r="F1664" s="121"/>
      <c r="G1664" s="110"/>
      <c r="H1664" s="110"/>
      <c r="I1664" s="166"/>
      <c r="J1664" s="166"/>
      <c r="K1664" s="102"/>
      <c r="L1664" s="102"/>
      <c r="M1664" s="102"/>
      <c r="N1664" s="102"/>
      <c r="O1664" s="72"/>
      <c r="P1664" s="78"/>
      <c r="Q1664" s="78"/>
    </row>
    <row r="1665" spans="2:17" s="96" customFormat="1">
      <c r="B1665" s="76"/>
      <c r="C1665" s="104"/>
      <c r="D1665" s="104"/>
      <c r="E1665" s="121"/>
      <c r="F1665" s="121"/>
      <c r="G1665" s="110"/>
      <c r="H1665" s="110"/>
      <c r="I1665" s="166"/>
      <c r="J1665" s="166"/>
      <c r="K1665" s="102"/>
      <c r="L1665" s="102"/>
      <c r="M1665" s="102"/>
      <c r="N1665" s="102"/>
      <c r="O1665" s="72"/>
      <c r="P1665" s="78"/>
      <c r="Q1665" s="78"/>
    </row>
    <row r="1666" spans="2:17" s="96" customFormat="1">
      <c r="B1666" s="76"/>
      <c r="C1666" s="104"/>
      <c r="D1666" s="104"/>
      <c r="E1666" s="121"/>
      <c r="F1666" s="121"/>
      <c r="G1666" s="110"/>
      <c r="H1666" s="110"/>
      <c r="I1666" s="166"/>
      <c r="J1666" s="166"/>
      <c r="K1666" s="102"/>
      <c r="L1666" s="102"/>
      <c r="M1666" s="102"/>
      <c r="N1666" s="102"/>
      <c r="O1666" s="72"/>
      <c r="P1666" s="78"/>
      <c r="Q1666" s="78"/>
    </row>
    <row r="1667" spans="2:17" s="96" customFormat="1">
      <c r="B1667" s="76"/>
      <c r="C1667" s="104"/>
      <c r="D1667" s="104"/>
      <c r="E1667" s="121"/>
      <c r="F1667" s="121"/>
      <c r="G1667" s="110"/>
      <c r="H1667" s="110"/>
      <c r="I1667" s="166"/>
      <c r="J1667" s="166"/>
      <c r="K1667" s="102"/>
      <c r="L1667" s="102"/>
      <c r="M1667" s="102"/>
      <c r="N1667" s="102"/>
      <c r="O1667" s="72"/>
      <c r="P1667" s="78"/>
      <c r="Q1667" s="78"/>
    </row>
    <row r="1668" spans="2:17" s="96" customFormat="1">
      <c r="B1668" s="76"/>
      <c r="C1668" s="104"/>
      <c r="D1668" s="104"/>
      <c r="E1668" s="121"/>
      <c r="F1668" s="121"/>
      <c r="G1668" s="110"/>
      <c r="H1668" s="110"/>
      <c r="I1668" s="166"/>
      <c r="J1668" s="166"/>
      <c r="K1668" s="102"/>
      <c r="L1668" s="102"/>
      <c r="M1668" s="102"/>
      <c r="N1668" s="102"/>
      <c r="O1668" s="72"/>
      <c r="P1668" s="78"/>
      <c r="Q1668" s="78"/>
    </row>
    <row r="1669" spans="2:17" s="96" customFormat="1">
      <c r="B1669" s="76"/>
      <c r="C1669" s="104"/>
      <c r="D1669" s="104"/>
      <c r="E1669" s="121"/>
      <c r="F1669" s="121"/>
      <c r="G1669" s="110"/>
      <c r="H1669" s="110"/>
      <c r="I1669" s="166"/>
      <c r="J1669" s="166"/>
      <c r="K1669" s="102"/>
      <c r="L1669" s="102"/>
      <c r="M1669" s="102"/>
      <c r="N1669" s="102"/>
      <c r="O1669" s="72"/>
      <c r="P1669" s="78"/>
      <c r="Q1669" s="78"/>
    </row>
    <row r="1670" spans="2:17" s="96" customFormat="1">
      <c r="B1670" s="76"/>
      <c r="C1670" s="104"/>
      <c r="D1670" s="104"/>
      <c r="E1670" s="121"/>
      <c r="F1670" s="121"/>
      <c r="G1670" s="110"/>
      <c r="H1670" s="110"/>
      <c r="I1670" s="166"/>
      <c r="J1670" s="166"/>
      <c r="K1670" s="102"/>
      <c r="L1670" s="102"/>
      <c r="M1670" s="102"/>
      <c r="N1670" s="102"/>
      <c r="O1670" s="72"/>
      <c r="P1670" s="78"/>
      <c r="Q1670" s="78"/>
    </row>
    <row r="1671" spans="2:17" s="96" customFormat="1">
      <c r="B1671" s="76"/>
      <c r="C1671" s="104"/>
      <c r="D1671" s="104"/>
      <c r="E1671" s="121"/>
      <c r="F1671" s="121"/>
      <c r="G1671" s="110"/>
      <c r="H1671" s="110"/>
      <c r="I1671" s="166"/>
      <c r="J1671" s="166"/>
      <c r="K1671" s="102"/>
      <c r="L1671" s="102"/>
      <c r="M1671" s="102"/>
      <c r="N1671" s="102"/>
      <c r="O1671" s="72"/>
      <c r="P1671" s="78"/>
      <c r="Q1671" s="78"/>
    </row>
    <row r="1672" spans="2:17" s="96" customFormat="1">
      <c r="B1672" s="76"/>
      <c r="C1672" s="104"/>
      <c r="D1672" s="104"/>
      <c r="E1672" s="121"/>
      <c r="F1672" s="121"/>
      <c r="G1672" s="110"/>
      <c r="H1672" s="110"/>
      <c r="I1672" s="166"/>
      <c r="J1672" s="166"/>
      <c r="K1672" s="102"/>
      <c r="L1672" s="102"/>
      <c r="M1672" s="102"/>
      <c r="N1672" s="102"/>
      <c r="O1672" s="72"/>
      <c r="P1672" s="78"/>
      <c r="Q1672" s="78"/>
    </row>
    <row r="1673" spans="2:17" s="96" customFormat="1">
      <c r="B1673" s="76"/>
      <c r="C1673" s="104"/>
      <c r="D1673" s="104"/>
      <c r="E1673" s="121"/>
      <c r="F1673" s="121"/>
      <c r="G1673" s="110"/>
      <c r="H1673" s="110"/>
      <c r="I1673" s="166"/>
      <c r="J1673" s="166"/>
      <c r="K1673" s="102"/>
      <c r="L1673" s="102"/>
      <c r="M1673" s="102"/>
      <c r="N1673" s="102"/>
      <c r="O1673" s="72"/>
      <c r="P1673" s="78"/>
      <c r="Q1673" s="78"/>
    </row>
    <row r="1674" spans="2:17" s="96" customFormat="1">
      <c r="B1674" s="76"/>
      <c r="C1674" s="104"/>
      <c r="D1674" s="104"/>
      <c r="E1674" s="121"/>
      <c r="F1674" s="121"/>
      <c r="G1674" s="110"/>
      <c r="H1674" s="110"/>
      <c r="I1674" s="166"/>
      <c r="J1674" s="166"/>
      <c r="K1674" s="102"/>
      <c r="L1674" s="102"/>
      <c r="M1674" s="102"/>
      <c r="N1674" s="102"/>
      <c r="O1674" s="72"/>
      <c r="P1674" s="78"/>
      <c r="Q1674" s="78"/>
    </row>
    <row r="1675" spans="2:17" s="96" customFormat="1">
      <c r="B1675" s="76"/>
      <c r="C1675" s="104"/>
      <c r="D1675" s="104"/>
      <c r="E1675" s="121"/>
      <c r="F1675" s="121"/>
      <c r="G1675" s="110"/>
      <c r="H1675" s="110"/>
      <c r="I1675" s="166"/>
      <c r="J1675" s="166"/>
      <c r="K1675" s="102"/>
      <c r="L1675" s="102"/>
      <c r="M1675" s="102"/>
      <c r="N1675" s="102"/>
      <c r="O1675" s="72"/>
      <c r="P1675" s="78"/>
      <c r="Q1675" s="78"/>
    </row>
    <row r="1676" spans="2:17" s="96" customFormat="1">
      <c r="B1676" s="76"/>
      <c r="C1676" s="104"/>
      <c r="D1676" s="104"/>
      <c r="E1676" s="121"/>
      <c r="F1676" s="121"/>
      <c r="G1676" s="110"/>
      <c r="H1676" s="110"/>
      <c r="I1676" s="166"/>
      <c r="J1676" s="166"/>
      <c r="K1676" s="102"/>
      <c r="L1676" s="102"/>
      <c r="M1676" s="102"/>
      <c r="N1676" s="102"/>
      <c r="O1676" s="72"/>
      <c r="P1676" s="78"/>
      <c r="Q1676" s="78"/>
    </row>
    <row r="1677" spans="2:17" s="96" customFormat="1">
      <c r="B1677" s="76"/>
      <c r="C1677" s="104"/>
      <c r="D1677" s="104"/>
      <c r="E1677" s="121"/>
      <c r="F1677" s="121"/>
      <c r="G1677" s="110"/>
      <c r="H1677" s="110"/>
      <c r="I1677" s="166"/>
      <c r="J1677" s="166"/>
      <c r="K1677" s="102"/>
      <c r="L1677" s="102"/>
      <c r="M1677" s="102"/>
      <c r="N1677" s="102"/>
      <c r="O1677" s="72"/>
      <c r="P1677" s="78"/>
      <c r="Q1677" s="78"/>
    </row>
    <row r="1678" spans="2:17" s="96" customFormat="1">
      <c r="B1678" s="76"/>
      <c r="C1678" s="104"/>
      <c r="D1678" s="104"/>
      <c r="E1678" s="121"/>
      <c r="F1678" s="121"/>
      <c r="G1678" s="110"/>
      <c r="H1678" s="110"/>
      <c r="I1678" s="166"/>
      <c r="J1678" s="166"/>
      <c r="K1678" s="102"/>
      <c r="L1678" s="102"/>
      <c r="M1678" s="102"/>
      <c r="N1678" s="102"/>
      <c r="O1678" s="72"/>
      <c r="P1678" s="78"/>
      <c r="Q1678" s="78"/>
    </row>
    <row r="1679" spans="2:17" s="96" customFormat="1">
      <c r="B1679" s="76"/>
      <c r="C1679" s="104"/>
      <c r="D1679" s="104"/>
      <c r="E1679" s="121"/>
      <c r="F1679" s="121"/>
      <c r="G1679" s="110"/>
      <c r="H1679" s="110"/>
      <c r="I1679" s="166"/>
      <c r="J1679" s="166"/>
      <c r="K1679" s="102"/>
      <c r="L1679" s="102"/>
      <c r="M1679" s="102"/>
      <c r="N1679" s="102"/>
      <c r="O1679" s="72"/>
      <c r="P1679" s="78"/>
      <c r="Q1679" s="78"/>
    </row>
    <row r="1680" spans="2:17" s="96" customFormat="1">
      <c r="B1680" s="76"/>
      <c r="C1680" s="104"/>
      <c r="D1680" s="104"/>
      <c r="E1680" s="121"/>
      <c r="F1680" s="121"/>
      <c r="G1680" s="110"/>
      <c r="H1680" s="110"/>
      <c r="I1680" s="166"/>
      <c r="J1680" s="166"/>
      <c r="K1680" s="102"/>
      <c r="L1680" s="102"/>
      <c r="M1680" s="102"/>
      <c r="N1680" s="102"/>
      <c r="O1680" s="72"/>
      <c r="P1680" s="78"/>
      <c r="Q1680" s="78"/>
    </row>
    <row r="1681" spans="2:17" s="96" customFormat="1">
      <c r="B1681" s="76"/>
      <c r="C1681" s="104"/>
      <c r="D1681" s="104"/>
      <c r="E1681" s="121"/>
      <c r="F1681" s="121"/>
      <c r="G1681" s="110"/>
      <c r="H1681" s="110"/>
      <c r="I1681" s="166"/>
      <c r="J1681" s="166"/>
      <c r="K1681" s="102"/>
      <c r="L1681" s="102"/>
      <c r="M1681" s="102"/>
      <c r="N1681" s="102"/>
      <c r="O1681" s="72"/>
      <c r="P1681" s="78"/>
      <c r="Q1681" s="78"/>
    </row>
    <row r="1682" spans="2:17" s="96" customFormat="1">
      <c r="B1682" s="76"/>
      <c r="C1682" s="104"/>
      <c r="D1682" s="104"/>
      <c r="E1682" s="121"/>
      <c r="F1682" s="121"/>
      <c r="G1682" s="110"/>
      <c r="H1682" s="110"/>
      <c r="I1682" s="166"/>
      <c r="J1682" s="166"/>
      <c r="K1682" s="102"/>
      <c r="L1682" s="102"/>
      <c r="M1682" s="102"/>
      <c r="N1682" s="102"/>
      <c r="O1682" s="72"/>
      <c r="P1682" s="78"/>
      <c r="Q1682" s="78"/>
    </row>
    <row r="1683" spans="2:17" s="96" customFormat="1">
      <c r="B1683" s="76"/>
      <c r="C1683" s="104"/>
      <c r="D1683" s="104"/>
      <c r="E1683" s="121"/>
      <c r="F1683" s="121"/>
      <c r="G1683" s="110"/>
      <c r="H1683" s="110"/>
      <c r="I1683" s="166"/>
      <c r="J1683" s="166"/>
      <c r="K1683" s="102"/>
      <c r="L1683" s="102"/>
      <c r="M1683" s="102"/>
      <c r="N1683" s="102"/>
      <c r="O1683" s="72"/>
      <c r="P1683" s="78"/>
      <c r="Q1683" s="78"/>
    </row>
    <row r="1684" spans="2:17" s="96" customFormat="1">
      <c r="B1684" s="76"/>
      <c r="C1684" s="104"/>
      <c r="D1684" s="104"/>
      <c r="E1684" s="121"/>
      <c r="F1684" s="121"/>
      <c r="G1684" s="110"/>
      <c r="H1684" s="110"/>
      <c r="I1684" s="166"/>
      <c r="J1684" s="166"/>
      <c r="K1684" s="102"/>
      <c r="L1684" s="102"/>
      <c r="M1684" s="102"/>
      <c r="N1684" s="102"/>
      <c r="O1684" s="72"/>
      <c r="P1684" s="78"/>
      <c r="Q1684" s="78"/>
    </row>
    <row r="1685" spans="2:17" s="96" customFormat="1">
      <c r="B1685" s="76"/>
      <c r="C1685" s="104"/>
      <c r="D1685" s="104"/>
      <c r="E1685" s="121"/>
      <c r="F1685" s="121"/>
      <c r="G1685" s="110"/>
      <c r="H1685" s="110"/>
      <c r="I1685" s="166"/>
      <c r="J1685" s="166"/>
      <c r="K1685" s="102"/>
      <c r="L1685" s="102"/>
      <c r="M1685" s="102"/>
      <c r="N1685" s="102"/>
      <c r="O1685" s="72"/>
      <c r="P1685" s="78"/>
      <c r="Q1685" s="78"/>
    </row>
    <row r="1686" spans="2:17" s="96" customFormat="1">
      <c r="B1686" s="76"/>
      <c r="C1686" s="104"/>
      <c r="D1686" s="104"/>
      <c r="E1686" s="121"/>
      <c r="F1686" s="121"/>
      <c r="G1686" s="110"/>
      <c r="H1686" s="110"/>
      <c r="I1686" s="166"/>
      <c r="J1686" s="166"/>
      <c r="K1686" s="102"/>
      <c r="L1686" s="102"/>
      <c r="M1686" s="102"/>
      <c r="N1686" s="102"/>
      <c r="O1686" s="72"/>
      <c r="P1686" s="78"/>
      <c r="Q1686" s="78"/>
    </row>
    <row r="1687" spans="2:17" s="96" customFormat="1">
      <c r="B1687" s="76"/>
      <c r="C1687" s="104"/>
      <c r="D1687" s="104"/>
      <c r="E1687" s="121"/>
      <c r="F1687" s="121"/>
      <c r="G1687" s="110"/>
      <c r="H1687" s="110"/>
      <c r="I1687" s="166"/>
      <c r="J1687" s="166"/>
      <c r="K1687" s="102"/>
      <c r="L1687" s="102"/>
      <c r="M1687" s="102"/>
      <c r="N1687" s="102"/>
      <c r="O1687" s="72"/>
      <c r="P1687" s="78"/>
      <c r="Q1687" s="78"/>
    </row>
    <row r="1688" spans="2:17" s="96" customFormat="1">
      <c r="B1688" s="76"/>
      <c r="C1688" s="104"/>
      <c r="D1688" s="104"/>
      <c r="E1688" s="121"/>
      <c r="F1688" s="121"/>
      <c r="G1688" s="110"/>
      <c r="H1688" s="110"/>
      <c r="I1688" s="166"/>
      <c r="J1688" s="166"/>
      <c r="K1688" s="102"/>
      <c r="L1688" s="102"/>
      <c r="M1688" s="102"/>
      <c r="N1688" s="102"/>
      <c r="O1688" s="72"/>
      <c r="P1688" s="78"/>
      <c r="Q1688" s="78"/>
    </row>
    <row r="1689" spans="2:17" s="96" customFormat="1">
      <c r="B1689" s="76"/>
      <c r="C1689" s="104"/>
      <c r="D1689" s="104"/>
      <c r="E1689" s="121"/>
      <c r="F1689" s="121"/>
      <c r="G1689" s="110"/>
      <c r="H1689" s="110"/>
      <c r="I1689" s="166"/>
      <c r="J1689" s="166"/>
      <c r="K1689" s="102"/>
      <c r="L1689" s="102"/>
      <c r="M1689" s="102"/>
      <c r="N1689" s="102"/>
      <c r="O1689" s="72"/>
      <c r="P1689" s="78"/>
      <c r="Q1689" s="78"/>
    </row>
    <row r="1690" spans="2:17" s="96" customFormat="1">
      <c r="B1690" s="76"/>
      <c r="C1690" s="104"/>
      <c r="D1690" s="104"/>
      <c r="E1690" s="121"/>
      <c r="F1690" s="121"/>
      <c r="G1690" s="110"/>
      <c r="H1690" s="110"/>
      <c r="I1690" s="166"/>
      <c r="J1690" s="166"/>
      <c r="K1690" s="102"/>
      <c r="L1690" s="102"/>
      <c r="M1690" s="102"/>
      <c r="N1690" s="102"/>
      <c r="O1690" s="72"/>
      <c r="P1690" s="78"/>
      <c r="Q1690" s="78"/>
    </row>
    <row r="1691" spans="2:17" s="96" customFormat="1">
      <c r="B1691" s="76"/>
      <c r="C1691" s="104"/>
      <c r="D1691" s="104"/>
      <c r="E1691" s="121"/>
      <c r="F1691" s="121"/>
      <c r="G1691" s="110"/>
      <c r="H1691" s="110"/>
      <c r="I1691" s="166"/>
      <c r="J1691" s="166"/>
      <c r="K1691" s="102"/>
      <c r="L1691" s="102"/>
      <c r="M1691" s="102"/>
      <c r="N1691" s="102"/>
      <c r="O1691" s="72"/>
      <c r="P1691" s="78"/>
      <c r="Q1691" s="78"/>
    </row>
    <row r="1692" spans="2:17" s="96" customFormat="1">
      <c r="B1692" s="76"/>
      <c r="C1692" s="104"/>
      <c r="D1692" s="104"/>
      <c r="E1692" s="121"/>
      <c r="F1692" s="121"/>
      <c r="G1692" s="110"/>
      <c r="H1692" s="110"/>
      <c r="I1692" s="166"/>
      <c r="J1692" s="166"/>
      <c r="K1692" s="102"/>
      <c r="L1692" s="102"/>
      <c r="M1692" s="102"/>
      <c r="N1692" s="102"/>
      <c r="O1692" s="72"/>
      <c r="P1692" s="78"/>
      <c r="Q1692" s="78"/>
    </row>
  </sheetData>
  <conditionalFormatting sqref="F146:F148">
    <cfRule type="timePeriod" dxfId="38" priority="40" timePeriod="lastWeek">
      <formula>AND(TODAY()-ROUNDDOWN(F146,0)&gt;=(WEEKDAY(TODAY())),TODAY()-ROUNDDOWN(F146,0)&lt;(WEEKDAY(TODAY())+7))</formula>
    </cfRule>
  </conditionalFormatting>
  <conditionalFormatting sqref="F154:F155">
    <cfRule type="timePeriod" dxfId="37" priority="39" timePeriod="lastWeek">
      <formula>AND(TODAY()-ROUNDDOWN(F154,0)&gt;=(WEEKDAY(TODAY())),TODAY()-ROUNDDOWN(F154,0)&lt;(WEEKDAY(TODAY())+7))</formula>
    </cfRule>
  </conditionalFormatting>
  <conditionalFormatting sqref="F162:F164">
    <cfRule type="timePeriod" dxfId="36" priority="38" timePeriod="lastWeek">
      <formula>AND(TODAY()-ROUNDDOWN(F162,0)&gt;=(WEEKDAY(TODAY())),TODAY()-ROUNDDOWN(F162,0)&lt;(WEEKDAY(TODAY())+7))</formula>
    </cfRule>
  </conditionalFormatting>
  <conditionalFormatting sqref="F170:F172">
    <cfRule type="timePeriod" dxfId="35" priority="37" timePeriod="lastWeek">
      <formula>AND(TODAY()-ROUNDDOWN(F170,0)&gt;=(WEEKDAY(TODAY())),TODAY()-ROUNDDOWN(F170,0)&lt;(WEEKDAY(TODAY())+7))</formula>
    </cfRule>
  </conditionalFormatting>
  <conditionalFormatting sqref="F178:F180">
    <cfRule type="timePeriod" dxfId="34" priority="36" timePeriod="lastWeek">
      <formula>AND(TODAY()-ROUNDDOWN(F178,0)&gt;=(WEEKDAY(TODAY())),TODAY()-ROUNDDOWN(F178,0)&lt;(WEEKDAY(TODAY())+7))</formula>
    </cfRule>
  </conditionalFormatting>
  <conditionalFormatting sqref="F186:F189">
    <cfRule type="timePeriod" dxfId="33" priority="35" timePeriod="lastWeek">
      <formula>AND(TODAY()-ROUNDDOWN(F186,0)&gt;=(WEEKDAY(TODAY())),TODAY()-ROUNDDOWN(F186,0)&lt;(WEEKDAY(TODAY())+7))</formula>
    </cfRule>
  </conditionalFormatting>
  <conditionalFormatting sqref="F194:F196">
    <cfRule type="timePeriod" dxfId="32" priority="34" timePeriod="lastWeek">
      <formula>AND(TODAY()-ROUNDDOWN(F194,0)&gt;=(WEEKDAY(TODAY())),TODAY()-ROUNDDOWN(F194,0)&lt;(WEEKDAY(TODAY())+7))</formula>
    </cfRule>
  </conditionalFormatting>
  <conditionalFormatting sqref="F201:F204">
    <cfRule type="timePeriod" dxfId="31" priority="33" timePeriod="lastWeek">
      <formula>AND(TODAY()-ROUNDDOWN(F201,0)&gt;=(WEEKDAY(TODAY())),TODAY()-ROUNDDOWN(F201,0)&lt;(WEEKDAY(TODAY())+7))</formula>
    </cfRule>
  </conditionalFormatting>
  <conditionalFormatting sqref="F234:F237">
    <cfRule type="timePeriod" dxfId="30" priority="32" timePeriod="lastWeek">
      <formula>AND(TODAY()-ROUNDDOWN(F234,0)&gt;=(WEEKDAY(TODAY())),TODAY()-ROUNDDOWN(F234,0)&lt;(WEEKDAY(TODAY())+7))</formula>
    </cfRule>
  </conditionalFormatting>
  <conditionalFormatting sqref="F242:F244">
    <cfRule type="timePeriod" dxfId="29" priority="31" timePeriod="lastWeek">
      <formula>AND(TODAY()-ROUNDDOWN(F242,0)&gt;=(WEEKDAY(TODAY())),TODAY()-ROUNDDOWN(F242,0)&lt;(WEEKDAY(TODAY())+7))</formula>
    </cfRule>
  </conditionalFormatting>
  <conditionalFormatting sqref="F249:F253">
    <cfRule type="timePeriod" dxfId="28" priority="30" timePeriod="lastWeek">
      <formula>AND(TODAY()-ROUNDDOWN(F249,0)&gt;=(WEEKDAY(TODAY())),TODAY()-ROUNDDOWN(F249,0)&lt;(WEEKDAY(TODAY())+7))</formula>
    </cfRule>
  </conditionalFormatting>
  <conditionalFormatting sqref="F258:F261">
    <cfRule type="timePeriod" dxfId="27" priority="29" timePeriod="lastWeek">
      <formula>AND(TODAY()-ROUNDDOWN(F258,0)&gt;=(WEEKDAY(TODAY())),TODAY()-ROUNDDOWN(F258,0)&lt;(WEEKDAY(TODAY())+7))</formula>
    </cfRule>
  </conditionalFormatting>
  <conditionalFormatting sqref="F265:F269">
    <cfRule type="timePeriod" dxfId="26" priority="28" timePeriod="lastWeek">
      <formula>AND(TODAY()-ROUNDDOWN(F265,0)&gt;=(WEEKDAY(TODAY())),TODAY()-ROUNDDOWN(F265,0)&lt;(WEEKDAY(TODAY())+7))</formula>
    </cfRule>
  </conditionalFormatting>
  <conditionalFormatting sqref="F273:F277">
    <cfRule type="timePeriod" dxfId="25" priority="27" timePeriod="lastWeek">
      <formula>AND(TODAY()-ROUNDDOWN(F273,0)&gt;=(WEEKDAY(TODAY())),TODAY()-ROUNDDOWN(F273,0)&lt;(WEEKDAY(TODAY())+7))</formula>
    </cfRule>
  </conditionalFormatting>
  <conditionalFormatting sqref="F281:F285">
    <cfRule type="timePeriod" dxfId="24" priority="26" timePeriod="lastWeek">
      <formula>AND(TODAY()-ROUNDDOWN(F281,0)&gt;=(WEEKDAY(TODAY())),TODAY()-ROUNDDOWN(F281,0)&lt;(WEEKDAY(TODAY())+7))</formula>
    </cfRule>
  </conditionalFormatting>
  <conditionalFormatting sqref="F289:F292">
    <cfRule type="timePeriod" dxfId="23" priority="25" timePeriod="lastWeek">
      <formula>AND(TODAY()-ROUNDDOWN(F289,0)&gt;=(WEEKDAY(TODAY())),TODAY()-ROUNDDOWN(F289,0)&lt;(WEEKDAY(TODAY())+7))</formula>
    </cfRule>
  </conditionalFormatting>
  <conditionalFormatting sqref="F297:F300">
    <cfRule type="timePeriod" dxfId="22" priority="24" timePeriod="lastWeek">
      <formula>AND(TODAY()-ROUNDDOWN(F297,0)&gt;=(WEEKDAY(TODAY())),TODAY()-ROUNDDOWN(F297,0)&lt;(WEEKDAY(TODAY())+7))</formula>
    </cfRule>
  </conditionalFormatting>
  <conditionalFormatting sqref="F306:F308">
    <cfRule type="timePeriod" dxfId="21" priority="23" timePeriod="lastWeek">
      <formula>AND(TODAY()-ROUNDDOWN(F306,0)&gt;=(WEEKDAY(TODAY())),TODAY()-ROUNDDOWN(F306,0)&lt;(WEEKDAY(TODAY())+7))</formula>
    </cfRule>
  </conditionalFormatting>
  <conditionalFormatting sqref="F314:F316">
    <cfRule type="timePeriod" dxfId="20" priority="22" timePeriod="lastWeek">
      <formula>AND(TODAY()-ROUNDDOWN(F314,0)&gt;=(WEEKDAY(TODAY())),TODAY()-ROUNDDOWN(F314,0)&lt;(WEEKDAY(TODAY())+7))</formula>
    </cfRule>
  </conditionalFormatting>
  <conditionalFormatting sqref="F321:F325">
    <cfRule type="timePeriod" dxfId="19" priority="21" timePeriod="lastWeek">
      <formula>AND(TODAY()-ROUNDDOWN(F321,0)&gt;=(WEEKDAY(TODAY())),TODAY()-ROUNDDOWN(F321,0)&lt;(WEEKDAY(TODAY())+7))</formula>
    </cfRule>
  </conditionalFormatting>
  <conditionalFormatting sqref="F329:F334">
    <cfRule type="timePeriod" dxfId="18" priority="20" timePeriod="lastWeek">
      <formula>AND(TODAY()-ROUNDDOWN(F329,0)&gt;=(WEEKDAY(TODAY())),TODAY()-ROUNDDOWN(F329,0)&lt;(WEEKDAY(TODAY())+7))</formula>
    </cfRule>
  </conditionalFormatting>
  <conditionalFormatting sqref="F338:F340">
    <cfRule type="timePeriod" dxfId="17" priority="19" timePeriod="lastWeek">
      <formula>AND(TODAY()-ROUNDDOWN(F338,0)&gt;=(WEEKDAY(TODAY())),TODAY()-ROUNDDOWN(F338,0)&lt;(WEEKDAY(TODAY())+7))</formula>
    </cfRule>
  </conditionalFormatting>
  <conditionalFormatting sqref="F341:F343">
    <cfRule type="timePeriod" dxfId="16" priority="18" timePeriod="lastWeek">
      <formula>AND(TODAY()-ROUNDDOWN(F341,0)&gt;=(WEEKDAY(TODAY())),TODAY()-ROUNDDOWN(F341,0)&lt;(WEEKDAY(TODAY())+7))</formula>
    </cfRule>
  </conditionalFormatting>
  <conditionalFormatting sqref="F346:F349">
    <cfRule type="timePeriod" dxfId="15" priority="17" timePeriod="lastWeek">
      <formula>AND(TODAY()-ROUNDDOWN(F346,0)&gt;=(WEEKDAY(TODAY())),TODAY()-ROUNDDOWN(F346,0)&lt;(WEEKDAY(TODAY())+7))</formula>
    </cfRule>
  </conditionalFormatting>
  <conditionalFormatting sqref="F353:F355">
    <cfRule type="timePeriod" dxfId="14" priority="16" timePeriod="lastWeek">
      <formula>AND(TODAY()-ROUNDDOWN(F353,0)&gt;=(WEEKDAY(TODAY())),TODAY()-ROUNDDOWN(F353,0)&lt;(WEEKDAY(TODAY())+7))</formula>
    </cfRule>
  </conditionalFormatting>
  <conditionalFormatting sqref="F361:F364">
    <cfRule type="timePeriod" dxfId="13" priority="15" timePeriod="lastWeek">
      <formula>AND(TODAY()-ROUNDDOWN(F361,0)&gt;=(WEEKDAY(TODAY())),TODAY()-ROUNDDOWN(F361,0)&lt;(WEEKDAY(TODAY())+7))</formula>
    </cfRule>
  </conditionalFormatting>
  <conditionalFormatting sqref="F370:F372">
    <cfRule type="timePeriod" dxfId="12" priority="14" timePeriod="lastWeek">
      <formula>AND(TODAY()-ROUNDDOWN(F370,0)&gt;=(WEEKDAY(TODAY())),TODAY()-ROUNDDOWN(F370,0)&lt;(WEEKDAY(TODAY())+7))</formula>
    </cfRule>
  </conditionalFormatting>
  <conditionalFormatting sqref="F378:F381">
    <cfRule type="timePeriod" dxfId="11" priority="13" timePeriod="lastWeek">
      <formula>AND(TODAY()-ROUNDDOWN(F378,0)&gt;=(WEEKDAY(TODAY())),TODAY()-ROUNDDOWN(F378,0)&lt;(WEEKDAY(TODAY())+7))</formula>
    </cfRule>
  </conditionalFormatting>
  <conditionalFormatting sqref="F385:F389">
    <cfRule type="timePeriod" dxfId="10" priority="12" timePeriod="lastWeek">
      <formula>AND(TODAY()-ROUNDDOWN(F385,0)&gt;=(WEEKDAY(TODAY())),TODAY()-ROUNDDOWN(F385,0)&lt;(WEEKDAY(TODAY())+7))</formula>
    </cfRule>
  </conditionalFormatting>
  <conditionalFormatting sqref="F394:F397">
    <cfRule type="timePeriod" dxfId="9" priority="11" timePeriod="lastWeek">
      <formula>AND(TODAY()-ROUNDDOWN(F394,0)&gt;=(WEEKDAY(TODAY())),TODAY()-ROUNDDOWN(F394,0)&lt;(WEEKDAY(TODAY())+7))</formula>
    </cfRule>
  </conditionalFormatting>
  <conditionalFormatting sqref="F401:F404">
    <cfRule type="timePeriod" dxfId="8" priority="10" timePeriod="lastWeek">
      <formula>AND(TODAY()-ROUNDDOWN(F401,0)&gt;=(WEEKDAY(TODAY())),TODAY()-ROUNDDOWN(F401,0)&lt;(WEEKDAY(TODAY())+7))</formula>
    </cfRule>
  </conditionalFormatting>
  <conditionalFormatting sqref="F351">
    <cfRule type="timePeriod" dxfId="7" priority="9" timePeriod="lastWeek">
      <formula>AND(TODAY()-ROUNDDOWN(F351,0)&gt;=(WEEKDAY(TODAY())),TODAY()-ROUNDDOWN(F351,0)&lt;(WEEKDAY(TODAY())+7))</formula>
    </cfRule>
  </conditionalFormatting>
  <conditionalFormatting sqref="F318">
    <cfRule type="timePeriod" dxfId="6" priority="8" timePeriod="lastWeek">
      <formula>AND(TODAY()-ROUNDDOWN(F318,0)&gt;=(WEEKDAY(TODAY())),TODAY()-ROUNDDOWN(F318,0)&lt;(WEEKDAY(TODAY())+7))</formula>
    </cfRule>
  </conditionalFormatting>
  <conditionalFormatting sqref="F356:F357">
    <cfRule type="timePeriod" dxfId="5" priority="7" timePeriod="lastWeek">
      <formula>AND(TODAY()-ROUNDDOWN(F356,0)&gt;=(WEEKDAY(TODAY())),TODAY()-ROUNDDOWN(F356,0)&lt;(WEEKDAY(TODAY())+7))</formula>
    </cfRule>
  </conditionalFormatting>
  <conditionalFormatting sqref="F193">
    <cfRule type="timePeriod" dxfId="4" priority="6" timePeriod="lastWeek">
      <formula>AND(TODAY()-ROUNDDOWN(F193,0)&gt;=(WEEKDAY(TODAY())),TODAY()-ROUNDDOWN(F193,0)&lt;(WEEKDAY(TODAY())+7))</formula>
    </cfRule>
  </conditionalFormatting>
  <conditionalFormatting sqref="F210:F213">
    <cfRule type="timePeriod" dxfId="3" priority="5" timePeriod="lastWeek">
      <formula>AND(TODAY()-ROUNDDOWN(F210,0)&gt;=(WEEKDAY(TODAY())),TODAY()-ROUNDDOWN(F210,0)&lt;(WEEKDAY(TODAY())+7))</formula>
    </cfRule>
  </conditionalFormatting>
  <conditionalFormatting sqref="F217:F220">
    <cfRule type="timePeriod" dxfId="2" priority="4" timePeriod="lastWeek">
      <formula>AND(TODAY()-ROUNDDOWN(F217,0)&gt;=(WEEKDAY(TODAY())),TODAY()-ROUNDDOWN(F217,0)&lt;(WEEKDAY(TODAY())+7))</formula>
    </cfRule>
  </conditionalFormatting>
  <conditionalFormatting sqref="F410:F412">
    <cfRule type="timePeriod" dxfId="1" priority="1" timePeriod="lastWeek">
      <formula>AND(TODAY()-ROUNDDOWN(F410,0)&gt;=(WEEKDAY(TODAY())),TODAY()-ROUNDDOWN(F410,0)&lt;(WEEKDAY(TODAY())+7))</formula>
    </cfRule>
  </conditionalFormatting>
  <conditionalFormatting sqref="F377">
    <cfRule type="timePeriod" dxfId="0" priority="3" timePeriod="lastWeek">
      <formula>AND(TODAY()-ROUNDDOWN(F377,0)&gt;=(WEEKDAY(TODAY())),TODAY()-ROUNDDOWN(F377,0)&lt;(WEEKDAY(TODAY())+7))</formula>
    </cfRule>
  </conditionalFormatting>
  <pageMargins left="0.15748031496062992" right="0.15748031496062992" top="7.874015748031496E-2" bottom="0.19685039370078741" header="0.23622047244094491" footer="0.2"/>
  <pageSetup paperSize="9" scale="96" fitToHeight="0" orientation="portrait" horizontalDpi="4294967293" verticalDpi="4294967293" r:id="rId1"/>
  <headerFooter alignWithMargins="0">
    <oddHeader xml:space="preserve">&amp;C&amp;"Times New Roman,Gras"&amp;14HORAIRES </oddHeader>
  </headerFooter>
  <ignoredErrors>
    <ignoredError sqref="F324 F219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O1649"/>
  <sheetViews>
    <sheetView zoomScale="150" workbookViewId="0">
      <pane xSplit="17" ySplit="4" topLeftCell="R5" activePane="bottomRight" state="frozenSplit"/>
      <selection pane="topRight" activeCell="C14" sqref="C14"/>
      <selection pane="bottomLeft"/>
      <selection pane="bottomRight" activeCell="G13" sqref="G13"/>
    </sheetView>
  </sheetViews>
  <sheetFormatPr baseColWidth="10" defaultRowHeight="12"/>
  <cols>
    <col min="1" max="1" width="3.140625" style="138" bestFit="1" customWidth="1"/>
    <col min="2" max="2" width="22.7109375" style="142" customWidth="1"/>
    <col min="3" max="4" width="5.28515625" style="143" customWidth="1"/>
    <col min="5" max="5" width="7.85546875" style="237" customWidth="1"/>
    <col min="6" max="6" width="7.85546875" style="145" customWidth="1"/>
    <col min="7" max="7" width="8.85546875" style="102" customWidth="1"/>
    <col min="8" max="8" width="8" customWidth="1"/>
    <col min="9" max="9" width="8.42578125" style="138" customWidth="1"/>
    <col min="10" max="10" width="7.28515625" style="138" customWidth="1"/>
    <col min="11" max="11" width="7.85546875" style="138" customWidth="1"/>
    <col min="12" max="12" width="7.5703125" style="138" customWidth="1"/>
    <col min="13" max="13" width="7" style="138" customWidth="1"/>
    <col min="14" max="14" width="10.28515625" style="138" customWidth="1"/>
    <col min="15" max="15" width="56.5703125" style="157" customWidth="1"/>
    <col min="16" max="16384" width="11.42578125" style="138"/>
  </cols>
  <sheetData>
    <row r="1" spans="1:15" ht="36">
      <c r="G1" s="210" t="s">
        <v>56</v>
      </c>
      <c r="H1" s="211" t="s">
        <v>57</v>
      </c>
      <c r="I1" s="211" t="s">
        <v>58</v>
      </c>
      <c r="J1" s="211" t="s">
        <v>59</v>
      </c>
    </row>
    <row r="2" spans="1:15">
      <c r="G2" s="212">
        <v>13.18</v>
      </c>
      <c r="H2" s="213">
        <f>$G$2*1.1</f>
        <v>14.498000000000001</v>
      </c>
      <c r="I2" s="213">
        <f>$G$2*1.25</f>
        <v>16.475000000000001</v>
      </c>
      <c r="J2" s="213">
        <f>$G$2*1.5</f>
        <v>19.77</v>
      </c>
    </row>
    <row r="3" spans="1:15">
      <c r="H3" s="138"/>
    </row>
    <row r="4" spans="1:15" ht="60">
      <c r="A4" s="111" t="s">
        <v>23</v>
      </c>
      <c r="B4" s="73" t="s">
        <v>5</v>
      </c>
      <c r="C4" s="120" t="s">
        <v>16</v>
      </c>
      <c r="D4" s="120" t="s">
        <v>17</v>
      </c>
      <c r="E4" s="214" t="s">
        <v>7</v>
      </c>
      <c r="F4" s="123" t="s">
        <v>6</v>
      </c>
      <c r="G4" s="234" t="s">
        <v>60</v>
      </c>
      <c r="H4" s="223" t="s">
        <v>61</v>
      </c>
      <c r="I4" s="224" t="s">
        <v>62</v>
      </c>
      <c r="J4" s="223" t="s">
        <v>61</v>
      </c>
      <c r="K4" s="224" t="s">
        <v>63</v>
      </c>
      <c r="L4" s="223" t="s">
        <v>61</v>
      </c>
      <c r="M4" s="214" t="s">
        <v>64</v>
      </c>
      <c r="N4" s="214" t="s">
        <v>109</v>
      </c>
      <c r="O4" s="156"/>
    </row>
    <row r="5" spans="1:15" s="139" customFormat="1">
      <c r="B5" s="74">
        <v>41274</v>
      </c>
      <c r="C5" s="97" t="s">
        <v>110</v>
      </c>
      <c r="D5" s="86"/>
      <c r="E5" s="238"/>
      <c r="F5" s="87"/>
      <c r="O5" s="157"/>
    </row>
    <row r="6" spans="1:15" s="139" customFormat="1">
      <c r="A6" s="139">
        <v>1</v>
      </c>
      <c r="B6" s="74">
        <f>B5+1</f>
        <v>41275</v>
      </c>
      <c r="C6" s="97" t="s">
        <v>110</v>
      </c>
      <c r="D6" s="86"/>
      <c r="E6" s="238"/>
      <c r="F6" s="87"/>
      <c r="G6" s="100"/>
      <c r="I6" s="149"/>
      <c r="J6" s="150"/>
      <c r="O6" s="157"/>
    </row>
    <row r="7" spans="1:15" s="139" customFormat="1">
      <c r="B7" s="74">
        <f t="shared" ref="B7:B79" si="0">B6+1</f>
        <v>41276</v>
      </c>
      <c r="C7" s="86">
        <v>0.375</v>
      </c>
      <c r="D7" s="86">
        <v>0.79166666666666663</v>
      </c>
      <c r="E7" s="238">
        <v>0.26041666666666669</v>
      </c>
      <c r="F7" s="86">
        <f>D7-C7</f>
        <v>0.41666666666666663</v>
      </c>
      <c r="G7" s="100"/>
      <c r="I7" s="151"/>
      <c r="J7" s="149"/>
      <c r="O7" s="157"/>
    </row>
    <row r="8" spans="1:15" s="139" customFormat="1">
      <c r="B8" s="74">
        <f t="shared" si="0"/>
        <v>41277</v>
      </c>
      <c r="C8" s="86">
        <v>0.37638888888888888</v>
      </c>
      <c r="D8" s="86">
        <v>0.79166666666666663</v>
      </c>
      <c r="E8" s="238">
        <v>0.26041666666666669</v>
      </c>
      <c r="F8" s="86">
        <f>D8-C8</f>
        <v>0.41527777777777775</v>
      </c>
      <c r="G8" s="100"/>
      <c r="I8" s="151"/>
      <c r="O8" s="157"/>
    </row>
    <row r="9" spans="1:15">
      <c r="B9" s="74">
        <f t="shared" si="0"/>
        <v>41278</v>
      </c>
      <c r="C9" s="86">
        <v>0.375</v>
      </c>
      <c r="D9" s="86">
        <v>0.78680555555555554</v>
      </c>
      <c r="E9" s="238">
        <v>0.26041666666666669</v>
      </c>
      <c r="F9" s="86">
        <f>D9-C9</f>
        <v>0.41180555555555554</v>
      </c>
      <c r="G9" s="100"/>
      <c r="H9" s="138"/>
      <c r="I9" s="152"/>
    </row>
    <row r="10" spans="1:15">
      <c r="B10" s="74">
        <f t="shared" si="0"/>
        <v>41279</v>
      </c>
      <c r="C10" s="86"/>
      <c r="D10" s="86"/>
      <c r="E10" s="238"/>
      <c r="F10" s="86"/>
      <c r="G10" s="100"/>
      <c r="H10" s="138"/>
      <c r="I10" s="153"/>
      <c r="J10" s="153"/>
    </row>
    <row r="11" spans="1:15">
      <c r="B11" s="74">
        <f t="shared" si="0"/>
        <v>41280</v>
      </c>
      <c r="C11" s="86"/>
      <c r="D11" s="86"/>
      <c r="E11" s="238"/>
      <c r="F11" s="87"/>
      <c r="G11" s="100"/>
      <c r="H11" s="138"/>
      <c r="I11" s="153"/>
    </row>
    <row r="12" spans="1:15">
      <c r="B12" s="74">
        <f t="shared" si="0"/>
        <v>41281</v>
      </c>
      <c r="C12" s="86"/>
      <c r="D12" s="86"/>
      <c r="E12" s="238"/>
      <c r="F12" s="87"/>
      <c r="G12" s="100"/>
      <c r="H12" s="138"/>
      <c r="I12" s="153"/>
    </row>
    <row r="13" spans="1:15">
      <c r="B13" s="160" t="str">
        <f>"TOTAL SEMAINE "&amp;A6</f>
        <v>TOTAL SEMAINE 1</v>
      </c>
      <c r="C13" s="83"/>
      <c r="D13" s="83"/>
      <c r="E13" s="130">
        <f>SUM(E6:E12)</f>
        <v>0.78125</v>
      </c>
      <c r="F13" s="203">
        <f>SUM(F6:F12)</f>
        <v>1.2437499999999999</v>
      </c>
      <c r="G13" s="215">
        <f>IF(F13-E13&gt;0.677083333333333,0.677083333333333,F13-E13)</f>
        <v>0.46249999999999991</v>
      </c>
      <c r="H13" s="216">
        <f>($H$2*G13)*24</f>
        <v>160.92779999999999</v>
      </c>
      <c r="I13" s="217">
        <f>IF(F13-E13&gt;1.01041666666667,0.333333333333333,F13-E13-G13)</f>
        <v>0</v>
      </c>
      <c r="J13" s="216">
        <f>($I$2*I13)*24</f>
        <v>0</v>
      </c>
      <c r="K13" s="217">
        <f>F13-G13-I13-E13</f>
        <v>0</v>
      </c>
      <c r="L13" s="216">
        <f>($J$2*K13)*24</f>
        <v>0</v>
      </c>
      <c r="M13" s="217">
        <f>G13+I13+K13</f>
        <v>0.46249999999999991</v>
      </c>
      <c r="N13" s="218">
        <f>H13+J13+L13</f>
        <v>160.92779999999999</v>
      </c>
    </row>
    <row r="14" spans="1:15" s="139" customFormat="1">
      <c r="A14" s="139">
        <f>A6+1</f>
        <v>2</v>
      </c>
      <c r="B14" s="74">
        <f>B12+1</f>
        <v>41282</v>
      </c>
      <c r="C14" s="86"/>
      <c r="D14" s="86"/>
      <c r="E14" s="238"/>
      <c r="F14" s="87"/>
      <c r="G14" s="100"/>
      <c r="I14" s="150"/>
      <c r="O14" s="157"/>
    </row>
    <row r="15" spans="1:15" s="139" customFormat="1">
      <c r="B15" s="74">
        <f t="shared" si="0"/>
        <v>41283</v>
      </c>
      <c r="C15" s="86">
        <v>0.37847222222222227</v>
      </c>
      <c r="D15" s="86">
        <v>0.83333333333333337</v>
      </c>
      <c r="E15" s="238">
        <v>0.26041666666666669</v>
      </c>
      <c r="F15" s="86">
        <f>D15-C15</f>
        <v>0.4548611111111111</v>
      </c>
      <c r="G15" s="100"/>
      <c r="I15" s="150"/>
      <c r="O15" s="157"/>
    </row>
    <row r="16" spans="1:15" s="139" customFormat="1">
      <c r="B16" s="74">
        <f t="shared" si="0"/>
        <v>41284</v>
      </c>
      <c r="C16" s="86">
        <v>0.3756944444444445</v>
      </c>
      <c r="D16" s="86">
        <v>0.80902777777777779</v>
      </c>
      <c r="E16" s="238">
        <v>0.26041666666666669</v>
      </c>
      <c r="F16" s="86">
        <f t="shared" ref="F16:F18" si="1">D16-C16</f>
        <v>0.43333333333333329</v>
      </c>
      <c r="G16" s="100"/>
      <c r="I16" s="151"/>
      <c r="O16" s="157"/>
    </row>
    <row r="17" spans="1:15" s="139" customFormat="1">
      <c r="B17" s="74">
        <f t="shared" si="0"/>
        <v>41285</v>
      </c>
      <c r="C17" s="86">
        <v>0.38194444444444442</v>
      </c>
      <c r="D17" s="86">
        <v>0.83333333333333337</v>
      </c>
      <c r="E17" s="238">
        <v>0.26041666666666669</v>
      </c>
      <c r="F17" s="86">
        <f t="shared" si="1"/>
        <v>0.45138888888888895</v>
      </c>
      <c r="G17" s="100"/>
      <c r="I17" s="151"/>
      <c r="O17" s="157"/>
    </row>
    <row r="18" spans="1:15" s="139" customFormat="1">
      <c r="B18" s="74">
        <f t="shared" si="0"/>
        <v>41286</v>
      </c>
      <c r="C18" s="86">
        <v>0.41666666666666669</v>
      </c>
      <c r="D18" s="86">
        <v>0.77430555555555547</v>
      </c>
      <c r="E18" s="238"/>
      <c r="F18" s="86">
        <f t="shared" si="1"/>
        <v>0.35763888888888878</v>
      </c>
      <c r="G18" s="100"/>
      <c r="O18" s="158"/>
    </row>
    <row r="19" spans="1:15" s="139" customFormat="1">
      <c r="B19" s="74">
        <f t="shared" si="0"/>
        <v>41287</v>
      </c>
      <c r="C19" s="86">
        <v>0.53819444444444442</v>
      </c>
      <c r="D19" s="86">
        <v>0.5444444444444444</v>
      </c>
      <c r="E19" s="238"/>
      <c r="F19" s="86">
        <v>0.26041666666666669</v>
      </c>
      <c r="G19" s="100"/>
      <c r="O19" s="158"/>
    </row>
    <row r="20" spans="1:15" s="139" customFormat="1">
      <c r="B20" s="74">
        <f t="shared" si="0"/>
        <v>41288</v>
      </c>
      <c r="C20" s="86"/>
      <c r="D20" s="86"/>
      <c r="E20" s="238"/>
      <c r="F20" s="87"/>
      <c r="G20" s="100"/>
      <c r="I20" s="150"/>
      <c r="O20" s="159"/>
    </row>
    <row r="21" spans="1:15" s="139" customFormat="1">
      <c r="B21" s="160" t="str">
        <f>"TOTAL SEMAINE "&amp;A14</f>
        <v>TOTAL SEMAINE 2</v>
      </c>
      <c r="C21" s="83"/>
      <c r="D21" s="83"/>
      <c r="E21" s="130">
        <f>SUM(E14:E20)</f>
        <v>0.78125</v>
      </c>
      <c r="F21" s="203">
        <f>SUM(F14:F20)</f>
        <v>1.9576388888888889</v>
      </c>
      <c r="G21" s="215">
        <f>IF(F21-E21&gt;0.677083333333333,0.677083333333333,F21-E21)</f>
        <v>0.67708333333333304</v>
      </c>
      <c r="H21" s="216">
        <f>($H$2*G21)*24</f>
        <v>235.59249999999992</v>
      </c>
      <c r="I21" s="217">
        <f>IF(F21-E21&gt;1.01041666666667,0.333333333333333,F21-E21-G21)</f>
        <v>0.33333333333333298</v>
      </c>
      <c r="J21" s="216">
        <f>($I$2*I21)*24</f>
        <v>131.79999999999987</v>
      </c>
      <c r="K21" s="217">
        <f>F21-G21-I21-E21</f>
        <v>0.16597222222222285</v>
      </c>
      <c r="L21" s="216">
        <f>($J$2*K21)*24</f>
        <v>78.750500000000301</v>
      </c>
      <c r="M21" s="217">
        <f>G21+I21+K21</f>
        <v>1.1763888888888889</v>
      </c>
      <c r="N21" s="218">
        <f>H21+J21+L21</f>
        <v>446.14300000000014</v>
      </c>
      <c r="O21" s="159"/>
    </row>
    <row r="22" spans="1:15" s="139" customFormat="1">
      <c r="A22" s="139">
        <f>A14+1</f>
        <v>3</v>
      </c>
      <c r="B22" s="74">
        <f>B20+1</f>
        <v>41289</v>
      </c>
      <c r="C22" s="86">
        <v>0.4375</v>
      </c>
      <c r="D22" s="86">
        <v>0.49027777777777781</v>
      </c>
      <c r="E22" s="238"/>
      <c r="F22" s="86">
        <v>0.26041666666666669</v>
      </c>
      <c r="G22" s="100"/>
      <c r="O22" s="159"/>
    </row>
    <row r="23" spans="1:15" s="139" customFormat="1">
      <c r="B23" s="74">
        <f t="shared" si="0"/>
        <v>41290</v>
      </c>
      <c r="C23" s="86">
        <v>0.37777777777777777</v>
      </c>
      <c r="D23" s="86">
        <v>0.82430555555555562</v>
      </c>
      <c r="E23" s="238">
        <v>0.26041666666666669</v>
      </c>
      <c r="F23" s="86">
        <f t="shared" ref="F23:F25" si="2">D23-C23</f>
        <v>0.44652777777777786</v>
      </c>
      <c r="G23" s="100"/>
      <c r="O23" s="158"/>
    </row>
    <row r="24" spans="1:15" s="139" customFormat="1">
      <c r="B24" s="74">
        <f t="shared" si="0"/>
        <v>41291</v>
      </c>
      <c r="C24" s="86">
        <v>0.39930555555555558</v>
      </c>
      <c r="D24" s="86">
        <v>0.74583333333333324</v>
      </c>
      <c r="E24" s="238">
        <v>0.26041666666666669</v>
      </c>
      <c r="F24" s="86">
        <f t="shared" si="2"/>
        <v>0.34652777777777766</v>
      </c>
      <c r="G24" s="100"/>
      <c r="O24" s="158"/>
    </row>
    <row r="25" spans="1:15" s="139" customFormat="1">
      <c r="B25" s="74">
        <f t="shared" si="0"/>
        <v>41292</v>
      </c>
      <c r="C25" s="86">
        <v>0.3756944444444445</v>
      </c>
      <c r="D25" s="86">
        <v>0.79305555555555562</v>
      </c>
      <c r="E25" s="238">
        <v>0.26041666666666669</v>
      </c>
      <c r="F25" s="86">
        <f t="shared" si="2"/>
        <v>0.41736111111111113</v>
      </c>
      <c r="G25" s="100"/>
      <c r="O25" s="157"/>
    </row>
    <row r="26" spans="1:15" s="139" customFormat="1">
      <c r="B26" s="74">
        <f t="shared" si="0"/>
        <v>41293</v>
      </c>
      <c r="C26" s="86"/>
      <c r="D26" s="86"/>
      <c r="E26" s="238"/>
      <c r="F26" s="87"/>
      <c r="G26" s="100"/>
      <c r="O26" s="157"/>
    </row>
    <row r="27" spans="1:15" s="139" customFormat="1">
      <c r="B27" s="74">
        <f t="shared" si="0"/>
        <v>41294</v>
      </c>
      <c r="C27" s="86"/>
      <c r="D27" s="86"/>
      <c r="E27" s="238"/>
      <c r="F27" s="87"/>
      <c r="G27" s="100"/>
      <c r="O27" s="157"/>
    </row>
    <row r="28" spans="1:15" s="139" customFormat="1">
      <c r="B28" s="74">
        <f t="shared" si="0"/>
        <v>41295</v>
      </c>
      <c r="C28" s="86"/>
      <c r="D28" s="86"/>
      <c r="E28" s="238"/>
      <c r="F28" s="87"/>
      <c r="G28" s="100"/>
      <c r="O28" s="157"/>
    </row>
    <row r="29" spans="1:15" s="139" customFormat="1">
      <c r="B29" s="160" t="str">
        <f>"TOTAL SEMAINE "&amp;A22</f>
        <v>TOTAL SEMAINE 3</v>
      </c>
      <c r="C29" s="83"/>
      <c r="D29" s="83"/>
      <c r="E29" s="130">
        <f>SUM(E22:E28)</f>
        <v>0.78125</v>
      </c>
      <c r="F29" s="203">
        <f>SUM(F22:F28)</f>
        <v>1.4708333333333332</v>
      </c>
      <c r="G29" s="215">
        <f>IF(F29-E29&gt;0.677083333333333,0.677083333333333,F29-E29)</f>
        <v>0.67708333333333304</v>
      </c>
      <c r="H29" s="216">
        <f>($H$2*G29)*24</f>
        <v>235.59249999999992</v>
      </c>
      <c r="I29" s="217">
        <f>IF(F29-E29&gt;1.01041666666667,0.333333333333333,F29-E29-G29)</f>
        <v>1.2500000000000178E-2</v>
      </c>
      <c r="J29" s="216">
        <f>($I$2*I29)*24</f>
        <v>4.9425000000000701</v>
      </c>
      <c r="K29" s="217">
        <f>F29-G29-I29-E29</f>
        <v>0</v>
      </c>
      <c r="L29" s="216">
        <f>($J$2*K29)*24</f>
        <v>0</v>
      </c>
      <c r="M29" s="217">
        <f>G29+I29+K29</f>
        <v>0.68958333333333321</v>
      </c>
      <c r="N29" s="218">
        <f>H29+J29+L29</f>
        <v>240.535</v>
      </c>
      <c r="O29" s="157"/>
    </row>
    <row r="30" spans="1:15" s="139" customFormat="1">
      <c r="A30" s="139">
        <f>A22+1</f>
        <v>4</v>
      </c>
      <c r="B30" s="74">
        <f>B28+1</f>
        <v>41296</v>
      </c>
      <c r="C30" s="86"/>
      <c r="D30" s="86"/>
      <c r="E30" s="238"/>
      <c r="F30" s="87"/>
      <c r="G30" s="100"/>
      <c r="O30" s="159"/>
    </row>
    <row r="31" spans="1:15" s="139" customFormat="1">
      <c r="B31" s="74">
        <f>B30+1</f>
        <v>41297</v>
      </c>
      <c r="C31" s="86">
        <v>0.375</v>
      </c>
      <c r="D31" s="86">
        <v>0.77777777777777779</v>
      </c>
      <c r="E31" s="238">
        <v>0.26041666666666669</v>
      </c>
      <c r="F31" s="86">
        <f t="shared" ref="F31:F34" si="3">D31-C31</f>
        <v>0.40277777777777779</v>
      </c>
      <c r="G31" s="100"/>
      <c r="O31" s="157"/>
    </row>
    <row r="32" spans="1:15" s="139" customFormat="1">
      <c r="B32" s="74">
        <f t="shared" si="0"/>
        <v>41298</v>
      </c>
      <c r="C32" s="86">
        <v>0.38541666666666669</v>
      </c>
      <c r="D32" s="86">
        <v>0.84027777777777779</v>
      </c>
      <c r="E32" s="238">
        <v>0.26041666666666669</v>
      </c>
      <c r="F32" s="86">
        <f t="shared" si="3"/>
        <v>0.4548611111111111</v>
      </c>
      <c r="G32" s="100"/>
      <c r="O32" s="155"/>
    </row>
    <row r="33" spans="1:15" s="139" customFormat="1">
      <c r="B33" s="74">
        <f t="shared" si="0"/>
        <v>41299</v>
      </c>
      <c r="C33" s="86">
        <v>0.375</v>
      </c>
      <c r="D33" s="86">
        <v>0.79166666666666663</v>
      </c>
      <c r="E33" s="238">
        <v>0.26041666666666669</v>
      </c>
      <c r="F33" s="86">
        <f t="shared" si="3"/>
        <v>0.41666666666666663</v>
      </c>
      <c r="G33" s="100"/>
      <c r="O33" s="158"/>
    </row>
    <row r="34" spans="1:15" s="139" customFormat="1">
      <c r="B34" s="74">
        <f t="shared" si="0"/>
        <v>41300</v>
      </c>
      <c r="C34" s="86"/>
      <c r="D34" s="86">
        <v>0.73263888888888884</v>
      </c>
      <c r="E34" s="238"/>
      <c r="F34" s="86">
        <f t="shared" si="3"/>
        <v>0.73263888888888884</v>
      </c>
      <c r="G34" s="100"/>
      <c r="O34" s="157"/>
    </row>
    <row r="35" spans="1:15" s="139" customFormat="1">
      <c r="B35" s="74">
        <f t="shared" si="0"/>
        <v>41301</v>
      </c>
      <c r="C35" s="86"/>
      <c r="D35" s="86"/>
      <c r="E35" s="238"/>
      <c r="F35" s="87"/>
      <c r="G35" s="100"/>
      <c r="O35" s="157"/>
    </row>
    <row r="36" spans="1:15" s="139" customFormat="1">
      <c r="B36" s="74">
        <f>B35+1</f>
        <v>41302</v>
      </c>
      <c r="C36" s="86"/>
      <c r="D36" s="86">
        <v>0.79652777777777783</v>
      </c>
      <c r="E36" s="238"/>
      <c r="F36" s="86">
        <v>0.26041666666666669</v>
      </c>
      <c r="G36" s="100"/>
      <c r="O36" s="157"/>
    </row>
    <row r="37" spans="1:15" s="139" customFormat="1">
      <c r="B37" s="160" t="str">
        <f>"TOTAL SEMAINE "&amp;A30</f>
        <v>TOTAL SEMAINE 4</v>
      </c>
      <c r="C37" s="83"/>
      <c r="D37" s="83"/>
      <c r="E37" s="130">
        <f>SUM(E30:E36)</f>
        <v>0.78125</v>
      </c>
      <c r="F37" s="203">
        <f>SUM(F30:F36)</f>
        <v>2.2673611111111107</v>
      </c>
      <c r="G37" s="215">
        <f>IF(F37-E37&gt;0.677083333333333,0.677083333333333,F37-E37)</f>
        <v>0.67708333333333304</v>
      </c>
      <c r="H37" s="216">
        <f>($H$2*G37)*24</f>
        <v>235.59249999999992</v>
      </c>
      <c r="I37" s="217">
        <f>IF(F37-E37&gt;1.01041666666667,0.333333333333333,F37-E37-G37)</f>
        <v>0.33333333333333298</v>
      </c>
      <c r="J37" s="216">
        <f>($I$2*I37)*24</f>
        <v>131.79999999999987</v>
      </c>
      <c r="K37" s="217">
        <f>F37-G37-I37-E37</f>
        <v>0.47569444444444464</v>
      </c>
      <c r="L37" s="216">
        <f>($J$2*K37)*24</f>
        <v>225.7075000000001</v>
      </c>
      <c r="M37" s="217">
        <f>G37+I37+K37</f>
        <v>1.4861111111111107</v>
      </c>
      <c r="N37" s="218">
        <f>H37+J37+L37</f>
        <v>593.09999999999991</v>
      </c>
      <c r="O37" s="157"/>
    </row>
    <row r="38" spans="1:15" s="139" customFormat="1">
      <c r="A38" s="139">
        <f>A30+1</f>
        <v>5</v>
      </c>
      <c r="B38" s="74">
        <f>B36+1</f>
        <v>41303</v>
      </c>
      <c r="C38" s="86">
        <v>0.37638888888888888</v>
      </c>
      <c r="D38" s="86">
        <v>0.70833333333333337</v>
      </c>
      <c r="E38" s="238"/>
      <c r="F38" s="86">
        <f t="shared" ref="F38:F41" si="4">D38-C38</f>
        <v>0.33194444444444449</v>
      </c>
      <c r="G38" s="100"/>
      <c r="O38" s="157"/>
    </row>
    <row r="39" spans="1:15" s="139" customFormat="1">
      <c r="B39" s="74">
        <f t="shared" si="0"/>
        <v>41304</v>
      </c>
      <c r="C39" s="86">
        <v>0.39861111111111108</v>
      </c>
      <c r="D39" s="86">
        <v>0.77083333333333337</v>
      </c>
      <c r="E39" s="238">
        <v>0.26041666666666669</v>
      </c>
      <c r="F39" s="86">
        <f t="shared" si="4"/>
        <v>0.37222222222222229</v>
      </c>
      <c r="G39" s="100"/>
      <c r="O39" s="157"/>
    </row>
    <row r="40" spans="1:15" s="139" customFormat="1">
      <c r="B40" s="74">
        <f t="shared" si="0"/>
        <v>41305</v>
      </c>
      <c r="C40" s="86">
        <v>0.375</v>
      </c>
      <c r="D40" s="86">
        <v>0.75</v>
      </c>
      <c r="E40" s="238">
        <v>0.26041666666666669</v>
      </c>
      <c r="F40" s="86">
        <f t="shared" si="4"/>
        <v>0.375</v>
      </c>
      <c r="G40" s="100"/>
      <c r="O40" s="157"/>
    </row>
    <row r="41" spans="1:15" s="139" customFormat="1">
      <c r="B41" s="74">
        <f t="shared" si="0"/>
        <v>41306</v>
      </c>
      <c r="C41" s="86">
        <v>0.375</v>
      </c>
      <c r="D41" s="86">
        <v>0.83333333333333337</v>
      </c>
      <c r="E41" s="238">
        <v>0.26041666666666669</v>
      </c>
      <c r="F41" s="86">
        <f t="shared" si="4"/>
        <v>0.45833333333333337</v>
      </c>
      <c r="G41" s="100"/>
      <c r="O41" s="157"/>
    </row>
    <row r="42" spans="1:15" s="139" customFormat="1">
      <c r="B42" s="74">
        <f t="shared" si="0"/>
        <v>41307</v>
      </c>
      <c r="C42" s="86"/>
      <c r="D42" s="86"/>
      <c r="E42" s="238"/>
      <c r="F42" s="87"/>
      <c r="G42" s="100"/>
      <c r="O42" s="157"/>
    </row>
    <row r="43" spans="1:15" s="139" customFormat="1">
      <c r="B43" s="74">
        <f t="shared" si="0"/>
        <v>41308</v>
      </c>
      <c r="C43" s="86"/>
      <c r="D43" s="86"/>
      <c r="E43" s="238"/>
      <c r="F43" s="87"/>
      <c r="G43" s="100"/>
      <c r="O43" s="157"/>
    </row>
    <row r="44" spans="1:15" s="139" customFormat="1">
      <c r="B44" s="74">
        <f t="shared" si="0"/>
        <v>41309</v>
      </c>
      <c r="C44" s="86"/>
      <c r="D44" s="86"/>
      <c r="E44" s="238"/>
      <c r="F44" s="87"/>
      <c r="G44" s="100"/>
      <c r="O44" s="157"/>
    </row>
    <row r="45" spans="1:15" s="139" customFormat="1">
      <c r="B45" s="160" t="str">
        <f>"TOTAL SEMAINE "&amp;A38</f>
        <v>TOTAL SEMAINE 5</v>
      </c>
      <c r="C45" s="83"/>
      <c r="D45" s="83"/>
      <c r="E45" s="130">
        <f>SUM(E38:E44)</f>
        <v>0.78125</v>
      </c>
      <c r="F45" s="203">
        <f>SUM(F38:F44)</f>
        <v>1.5375000000000001</v>
      </c>
      <c r="G45" s="215">
        <f>IF(F45-E45&gt;0.677083333333333,0.677083333333333,F45-E45)</f>
        <v>0.67708333333333304</v>
      </c>
      <c r="H45" s="216">
        <f>($H$2*G45)*24</f>
        <v>235.59249999999992</v>
      </c>
      <c r="I45" s="217">
        <f>IF(F45-E45&gt;1.01041666666667,0.333333333333333,F45-E45-G45)</f>
        <v>7.9166666666667052E-2</v>
      </c>
      <c r="J45" s="216">
        <f>($I$2*I45)*24</f>
        <v>31.302500000000151</v>
      </c>
      <c r="K45" s="217">
        <f>F45-G45-I45-E45</f>
        <v>0</v>
      </c>
      <c r="L45" s="216">
        <f>($J$2*K45)*24</f>
        <v>0</v>
      </c>
      <c r="M45" s="217">
        <f>G45+I45+K45</f>
        <v>0.75625000000000009</v>
      </c>
      <c r="N45" s="218">
        <f>H45+J45+L45</f>
        <v>266.8950000000001</v>
      </c>
      <c r="O45" s="157"/>
    </row>
    <row r="46" spans="1:15">
      <c r="A46" s="139">
        <f>A38+1</f>
        <v>6</v>
      </c>
      <c r="B46" s="74">
        <f>B44+1</f>
        <v>41310</v>
      </c>
      <c r="C46" s="97"/>
      <c r="D46" s="86"/>
      <c r="E46" s="238"/>
      <c r="F46" s="87"/>
      <c r="G46" s="100"/>
      <c r="H46" s="138"/>
    </row>
    <row r="47" spans="1:15">
      <c r="B47" s="74">
        <f t="shared" si="0"/>
        <v>41311</v>
      </c>
      <c r="C47" s="97">
        <v>0.37916666666666665</v>
      </c>
      <c r="D47" s="94">
        <v>0.75</v>
      </c>
      <c r="E47" s="238">
        <v>0.26041666666666669</v>
      </c>
      <c r="F47" s="86">
        <f t="shared" ref="F47:F49" si="5">D47-C47</f>
        <v>0.37083333333333335</v>
      </c>
      <c r="G47" s="100"/>
      <c r="H47" s="138"/>
    </row>
    <row r="48" spans="1:15">
      <c r="B48" s="74">
        <f t="shared" si="0"/>
        <v>41312</v>
      </c>
      <c r="C48" s="97">
        <v>0.38194444444444442</v>
      </c>
      <c r="D48" s="94">
        <v>0.8125</v>
      </c>
      <c r="E48" s="238">
        <v>0.26041666666666669</v>
      </c>
      <c r="F48" s="86">
        <f t="shared" si="5"/>
        <v>0.43055555555555558</v>
      </c>
      <c r="G48" s="100"/>
      <c r="H48" s="138"/>
    </row>
    <row r="49" spans="1:14">
      <c r="B49" s="74">
        <f t="shared" si="0"/>
        <v>41313</v>
      </c>
      <c r="C49" s="97">
        <v>0.39583333333333331</v>
      </c>
      <c r="D49" s="94">
        <v>0.8125</v>
      </c>
      <c r="E49" s="238">
        <v>0.26041666666666669</v>
      </c>
      <c r="F49" s="86">
        <f t="shared" si="5"/>
        <v>0.41666666666666669</v>
      </c>
      <c r="G49" s="100"/>
      <c r="H49" s="138"/>
    </row>
    <row r="50" spans="1:14">
      <c r="B50" s="74">
        <f t="shared" si="0"/>
        <v>41314</v>
      </c>
      <c r="C50" s="97"/>
      <c r="D50" s="94"/>
      <c r="E50" s="238"/>
      <c r="F50" s="86"/>
      <c r="G50" s="100"/>
      <c r="H50" s="138"/>
    </row>
    <row r="51" spans="1:14">
      <c r="B51" s="74">
        <f t="shared" si="0"/>
        <v>41315</v>
      </c>
      <c r="C51" s="97"/>
      <c r="D51" s="94"/>
      <c r="E51" s="238"/>
      <c r="F51" s="87"/>
      <c r="G51" s="100"/>
      <c r="H51" s="138"/>
    </row>
    <row r="52" spans="1:14">
      <c r="B52" s="74">
        <f t="shared" si="0"/>
        <v>41316</v>
      </c>
      <c r="C52" s="97"/>
      <c r="D52" s="94"/>
      <c r="E52" s="238"/>
      <c r="F52" s="87"/>
      <c r="G52" s="100"/>
      <c r="H52" s="138"/>
    </row>
    <row r="53" spans="1:14">
      <c r="B53" s="160" t="str">
        <f>"TOTAL SEMAINE "&amp;A46</f>
        <v>TOTAL SEMAINE 6</v>
      </c>
      <c r="C53" s="83"/>
      <c r="D53" s="83"/>
      <c r="E53" s="130">
        <f>SUM(E46:E52)</f>
        <v>0.78125</v>
      </c>
      <c r="F53" s="203">
        <f>SUM(F46:F52)</f>
        <v>1.2180555555555557</v>
      </c>
      <c r="G53" s="215">
        <f>IF(F53-E53&gt;0.677083333333333,0.677083333333333,F53-E53)</f>
        <v>0.43680555555555567</v>
      </c>
      <c r="H53" s="216">
        <f>($H$2*G53)*24</f>
        <v>151.98736666666673</v>
      </c>
      <c r="I53" s="217">
        <f>IF(F53-E53&gt;1.01041666666667,0.333333333333333,F53-E53-G53)</f>
        <v>0</v>
      </c>
      <c r="J53" s="216">
        <f>($I$2*I53)*24</f>
        <v>0</v>
      </c>
      <c r="K53" s="217">
        <f>F53-G53-I53-E53</f>
        <v>0</v>
      </c>
      <c r="L53" s="216">
        <f>($J$2*K53)*24</f>
        <v>0</v>
      </c>
      <c r="M53" s="217">
        <f>G53+I53+K53</f>
        <v>0.43680555555555567</v>
      </c>
      <c r="N53" s="218">
        <f>H53+J53+L53</f>
        <v>151.98736666666673</v>
      </c>
    </row>
    <row r="54" spans="1:14">
      <c r="A54" s="139">
        <f>A46+1</f>
        <v>7</v>
      </c>
      <c r="B54" s="74">
        <f>B52+1</f>
        <v>41317</v>
      </c>
      <c r="C54" s="97"/>
      <c r="D54" s="94"/>
      <c r="E54" s="238"/>
      <c r="F54" s="87"/>
      <c r="G54" s="100"/>
      <c r="H54" s="138"/>
    </row>
    <row r="55" spans="1:14">
      <c r="B55" s="74">
        <f t="shared" si="0"/>
        <v>41318</v>
      </c>
      <c r="C55" s="97">
        <v>0.39583333333333331</v>
      </c>
      <c r="D55" s="94">
        <v>0.75</v>
      </c>
      <c r="E55" s="238">
        <v>0.26041666666666669</v>
      </c>
      <c r="F55" s="86">
        <f t="shared" ref="F55:F57" si="6">D55-C55</f>
        <v>0.35416666666666669</v>
      </c>
      <c r="G55" s="100"/>
      <c r="H55" s="138"/>
    </row>
    <row r="56" spans="1:14">
      <c r="B56" s="74">
        <f t="shared" si="0"/>
        <v>41319</v>
      </c>
      <c r="C56" s="97">
        <v>0.3833333333333333</v>
      </c>
      <c r="D56" s="94">
        <v>0.90902777777777777</v>
      </c>
      <c r="E56" s="238">
        <v>0.26041666666666669</v>
      </c>
      <c r="F56" s="86">
        <f t="shared" si="6"/>
        <v>0.52569444444444446</v>
      </c>
      <c r="G56" s="100"/>
      <c r="H56" s="138"/>
    </row>
    <row r="57" spans="1:14">
      <c r="B57" s="74">
        <f t="shared" si="0"/>
        <v>41320</v>
      </c>
      <c r="C57" s="97">
        <v>0.41666666666666669</v>
      </c>
      <c r="D57" s="94">
        <v>0.82013888888888886</v>
      </c>
      <c r="E57" s="238">
        <v>0.26041666666666669</v>
      </c>
      <c r="F57" s="86">
        <f t="shared" si="6"/>
        <v>0.40347222222222218</v>
      </c>
      <c r="G57" s="100"/>
      <c r="H57" s="138"/>
    </row>
    <row r="58" spans="1:14">
      <c r="B58" s="74">
        <f t="shared" si="0"/>
        <v>41321</v>
      </c>
      <c r="C58" s="97"/>
      <c r="D58" s="94"/>
      <c r="E58" s="238"/>
      <c r="F58" s="87"/>
      <c r="G58" s="100"/>
      <c r="H58" s="138"/>
    </row>
    <row r="59" spans="1:14">
      <c r="B59" s="74">
        <f t="shared" si="0"/>
        <v>41322</v>
      </c>
      <c r="C59" s="154"/>
      <c r="D59" s="86"/>
      <c r="E59" s="238"/>
      <c r="F59" s="87"/>
      <c r="G59" s="100"/>
      <c r="H59" s="138"/>
    </row>
    <row r="60" spans="1:14">
      <c r="B60" s="74">
        <f t="shared" si="0"/>
        <v>41323</v>
      </c>
      <c r="C60" s="154"/>
      <c r="D60" s="86"/>
      <c r="E60" s="238"/>
      <c r="F60" s="87"/>
      <c r="G60" s="100"/>
      <c r="H60" s="138"/>
    </row>
    <row r="61" spans="1:14">
      <c r="B61" s="160" t="str">
        <f>"TOTAL SEMAINE "&amp;A54</f>
        <v>TOTAL SEMAINE 7</v>
      </c>
      <c r="C61" s="83"/>
      <c r="D61" s="83"/>
      <c r="E61" s="130">
        <f>SUM(E54:E60)</f>
        <v>0.78125</v>
      </c>
      <c r="F61" s="203">
        <f>SUM(F54:F60)</f>
        <v>1.2833333333333334</v>
      </c>
      <c r="G61" s="215">
        <f>IF(F61-E61&gt;0.677083333333333,0.677083333333333,F61-E61)</f>
        <v>0.50208333333333344</v>
      </c>
      <c r="H61" s="216">
        <f>($H$2*G61)*24</f>
        <v>174.70090000000005</v>
      </c>
      <c r="I61" s="217">
        <f>IF(F61-E61&gt;1.01041666666667,0.333333333333333,F61-E61-G61)</f>
        <v>0</v>
      </c>
      <c r="J61" s="216">
        <f>($I$2*I61)*24</f>
        <v>0</v>
      </c>
      <c r="K61" s="217">
        <f>F61-G61-I61-E61</f>
        <v>0</v>
      </c>
      <c r="L61" s="216">
        <f>($J$2*K61)*24</f>
        <v>0</v>
      </c>
      <c r="M61" s="217">
        <f>G61+I61+K61</f>
        <v>0.50208333333333344</v>
      </c>
      <c r="N61" s="218">
        <f>H61+J61+L61</f>
        <v>174.70090000000005</v>
      </c>
    </row>
    <row r="62" spans="1:14">
      <c r="A62" s="139">
        <f>A54+1</f>
        <v>8</v>
      </c>
      <c r="B62" s="74">
        <f>B60+1</f>
        <v>41324</v>
      </c>
      <c r="C62" s="154"/>
      <c r="D62" s="86"/>
      <c r="E62" s="238"/>
      <c r="F62" s="87"/>
      <c r="G62" s="100"/>
      <c r="H62" s="138"/>
    </row>
    <row r="63" spans="1:14">
      <c r="B63" s="74">
        <f t="shared" si="0"/>
        <v>41325</v>
      </c>
      <c r="C63" s="97">
        <v>0.41666666666666669</v>
      </c>
      <c r="D63" s="94">
        <v>0.79166666666666663</v>
      </c>
      <c r="E63" s="238">
        <v>0.26041666666666669</v>
      </c>
      <c r="F63" s="86">
        <f t="shared" ref="F63:F65" si="7">D63-C63</f>
        <v>0.37499999999999994</v>
      </c>
      <c r="G63" s="100"/>
      <c r="H63" s="138"/>
    </row>
    <row r="64" spans="1:14">
      <c r="B64" s="74">
        <f t="shared" si="0"/>
        <v>41326</v>
      </c>
      <c r="C64" s="97">
        <v>0.41666666666666669</v>
      </c>
      <c r="D64" s="94">
        <v>0.79166666666666663</v>
      </c>
      <c r="E64" s="238">
        <v>0.26041666666666669</v>
      </c>
      <c r="F64" s="86">
        <f t="shared" si="7"/>
        <v>0.37499999999999994</v>
      </c>
      <c r="G64" s="100"/>
      <c r="H64" s="138"/>
    </row>
    <row r="65" spans="1:14">
      <c r="B65" s="74">
        <f t="shared" si="0"/>
        <v>41327</v>
      </c>
      <c r="C65" s="97">
        <v>0.41666666666666669</v>
      </c>
      <c r="D65" s="94">
        <v>0.78125</v>
      </c>
      <c r="E65" s="238">
        <v>0.26041666666666669</v>
      </c>
      <c r="F65" s="86">
        <f t="shared" si="7"/>
        <v>0.36458333333333331</v>
      </c>
      <c r="G65" s="100"/>
      <c r="H65" s="138"/>
    </row>
    <row r="66" spans="1:14">
      <c r="B66" s="74">
        <f t="shared" si="0"/>
        <v>41328</v>
      </c>
      <c r="C66" s="97"/>
      <c r="D66" s="94"/>
      <c r="E66" s="238"/>
      <c r="F66" s="87"/>
      <c r="G66" s="100"/>
      <c r="H66" s="138"/>
    </row>
    <row r="67" spans="1:14">
      <c r="B67" s="74">
        <f t="shared" si="0"/>
        <v>41329</v>
      </c>
      <c r="C67" s="97"/>
      <c r="D67" s="94"/>
      <c r="E67" s="238"/>
      <c r="F67" s="87"/>
      <c r="G67" s="100"/>
      <c r="H67" s="138"/>
    </row>
    <row r="68" spans="1:14">
      <c r="B68" s="74">
        <f t="shared" si="0"/>
        <v>41330</v>
      </c>
      <c r="C68" s="97"/>
      <c r="D68" s="94"/>
      <c r="E68" s="238"/>
      <c r="F68" s="87"/>
      <c r="G68" s="100"/>
      <c r="H68" s="138"/>
    </row>
    <row r="69" spans="1:14">
      <c r="B69" s="160" t="str">
        <f>"TOTAL SEMAINE "&amp;A62</f>
        <v>TOTAL SEMAINE 8</v>
      </c>
      <c r="C69" s="83"/>
      <c r="D69" s="83"/>
      <c r="E69" s="130">
        <f>SUM(E62:E68)</f>
        <v>0.78125</v>
      </c>
      <c r="F69" s="203">
        <f>SUM(F62:F68)</f>
        <v>1.1145833333333333</v>
      </c>
      <c r="G69" s="215">
        <f>IF(F69-E69&gt;0.677083333333333,0.677083333333333,F69-E69)</f>
        <v>0.33333333333333326</v>
      </c>
      <c r="H69" s="216">
        <f>($H$2*G69)*24</f>
        <v>115.98399999999998</v>
      </c>
      <c r="I69" s="217">
        <f>IF(F69-E69&gt;1.01041666666667,0.333333333333333,F69-E69-G69)</f>
        <v>0</v>
      </c>
      <c r="J69" s="216">
        <f>($I$2*I69)*24</f>
        <v>0</v>
      </c>
      <c r="K69" s="217">
        <f>F69-G69-I69-E69</f>
        <v>0</v>
      </c>
      <c r="L69" s="216">
        <f>($J$2*K69)*24</f>
        <v>0</v>
      </c>
      <c r="M69" s="217">
        <f>G69+I69+K69</f>
        <v>0.33333333333333326</v>
      </c>
      <c r="N69" s="218">
        <f>H69+J69+L69</f>
        <v>115.98399999999998</v>
      </c>
    </row>
    <row r="70" spans="1:14">
      <c r="A70" s="139">
        <f>A62+1</f>
        <v>9</v>
      </c>
      <c r="B70" s="74">
        <f>B68+1</f>
        <v>41331</v>
      </c>
      <c r="C70" s="97"/>
      <c r="D70" s="94"/>
      <c r="E70" s="238"/>
      <c r="F70" s="87"/>
      <c r="G70" s="100"/>
      <c r="H70" s="138"/>
    </row>
    <row r="71" spans="1:14">
      <c r="B71" s="74">
        <f t="shared" si="0"/>
        <v>41332</v>
      </c>
      <c r="C71" s="97">
        <v>0.41666666666666669</v>
      </c>
      <c r="D71" s="94">
        <v>0.75347222222222221</v>
      </c>
      <c r="E71" s="238">
        <v>0.26041666666666669</v>
      </c>
      <c r="F71" s="86">
        <f t="shared" ref="F71:F73" si="8">D71-C71</f>
        <v>0.33680555555555552</v>
      </c>
      <c r="G71" s="100"/>
      <c r="H71" s="138"/>
    </row>
    <row r="72" spans="1:14">
      <c r="B72" s="74">
        <f t="shared" si="0"/>
        <v>41333</v>
      </c>
      <c r="C72" s="97">
        <v>0.41666666666666669</v>
      </c>
      <c r="D72" s="94">
        <v>0.76666666666666661</v>
      </c>
      <c r="E72" s="238">
        <v>0.26041666666666669</v>
      </c>
      <c r="F72" s="86">
        <f t="shared" si="8"/>
        <v>0.34999999999999992</v>
      </c>
      <c r="G72" s="100"/>
      <c r="H72" s="138"/>
    </row>
    <row r="73" spans="1:14">
      <c r="B73" s="74">
        <f t="shared" si="0"/>
        <v>41334</v>
      </c>
      <c r="C73" s="97"/>
      <c r="D73" s="94">
        <v>0.70833333333333337</v>
      </c>
      <c r="E73" s="238">
        <v>0.26041666666666669</v>
      </c>
      <c r="F73" s="86">
        <f t="shared" si="8"/>
        <v>0.70833333333333337</v>
      </c>
      <c r="G73" s="100"/>
      <c r="H73" s="138"/>
    </row>
    <row r="74" spans="1:14">
      <c r="B74" s="74">
        <f t="shared" si="0"/>
        <v>41335</v>
      </c>
      <c r="C74" s="97"/>
      <c r="D74" s="94"/>
      <c r="E74" s="238"/>
      <c r="F74" s="87"/>
      <c r="G74" s="100"/>
      <c r="H74" s="138"/>
    </row>
    <row r="75" spans="1:14">
      <c r="B75" s="74">
        <f t="shared" si="0"/>
        <v>41336</v>
      </c>
      <c r="C75" s="97"/>
      <c r="D75" s="94"/>
      <c r="E75" s="238"/>
      <c r="F75" s="87"/>
      <c r="G75" s="100"/>
      <c r="H75" s="138"/>
    </row>
    <row r="76" spans="1:14">
      <c r="B76" s="74">
        <f t="shared" si="0"/>
        <v>41337</v>
      </c>
      <c r="C76" s="97"/>
      <c r="D76" s="94"/>
      <c r="E76" s="238"/>
      <c r="F76" s="87"/>
      <c r="G76" s="100"/>
      <c r="H76" s="138"/>
    </row>
    <row r="77" spans="1:14">
      <c r="B77" s="160" t="str">
        <f>"TOTAL SEMAINE "&amp;A70</f>
        <v>TOTAL SEMAINE 9</v>
      </c>
      <c r="C77" s="83"/>
      <c r="D77" s="83"/>
      <c r="E77" s="130">
        <f>SUM(E70:E76)</f>
        <v>0.78125</v>
      </c>
      <c r="F77" s="203">
        <f>SUM(F70:F76)</f>
        <v>1.3951388888888889</v>
      </c>
      <c r="G77" s="215">
        <f>IF(F77-E77&gt;0.677083333333333,0.677083333333333,F77-E77)</f>
        <v>0.61388888888888893</v>
      </c>
      <c r="H77" s="216">
        <f>($H$2*G77)*24</f>
        <v>213.6038666666667</v>
      </c>
      <c r="I77" s="217">
        <f>IF(F77-E77&gt;1.01041666666667,0.333333333333333,F77-E77-G77)</f>
        <v>0</v>
      </c>
      <c r="J77" s="216">
        <f>($I$2*I77)*24</f>
        <v>0</v>
      </c>
      <c r="K77" s="217">
        <f>F77-G77-I77-E77</f>
        <v>0</v>
      </c>
      <c r="L77" s="216">
        <f>($J$2*K77)*24</f>
        <v>0</v>
      </c>
      <c r="M77" s="217">
        <f>G77+I77+K77</f>
        <v>0.61388888888888893</v>
      </c>
      <c r="N77" s="218">
        <f>H77+J77+L77</f>
        <v>213.6038666666667</v>
      </c>
    </row>
    <row r="78" spans="1:14">
      <c r="A78" s="139">
        <f>A70+1</f>
        <v>10</v>
      </c>
      <c r="B78" s="74">
        <f>B76+1</f>
        <v>41338</v>
      </c>
      <c r="C78" s="97" t="s">
        <v>40</v>
      </c>
      <c r="D78" s="141"/>
      <c r="E78" s="238"/>
      <c r="F78" s="87"/>
      <c r="G78" s="100"/>
      <c r="H78" s="138"/>
      <c r="N78" s="218">
        <f>N77+N69+N61+N53+N45+N37+N29+N21+N13</f>
        <v>2363.8769333333339</v>
      </c>
    </row>
    <row r="79" spans="1:14">
      <c r="B79" s="74">
        <f t="shared" si="0"/>
        <v>41339</v>
      </c>
      <c r="C79" s="97" t="s">
        <v>40</v>
      </c>
      <c r="D79" s="141"/>
      <c r="E79" s="238"/>
      <c r="F79" s="87"/>
      <c r="G79" s="100"/>
      <c r="H79" s="138"/>
    </row>
    <row r="80" spans="1:14">
      <c r="B80" s="74">
        <f t="shared" ref="B80:B146" si="9">B79+1</f>
        <v>41340</v>
      </c>
      <c r="C80" s="97" t="s">
        <v>40</v>
      </c>
      <c r="D80" s="141"/>
      <c r="E80" s="238"/>
      <c r="F80" s="87"/>
      <c r="G80" s="100"/>
      <c r="H80" s="138"/>
      <c r="N80" s="242">
        <f>'Présence 2015'!N423+'Présence 2016'!N424+'Présence 2017'!N78</f>
        <v>26862.663233333333</v>
      </c>
    </row>
    <row r="81" spans="1:15">
      <c r="B81" s="74">
        <f t="shared" si="9"/>
        <v>41341</v>
      </c>
      <c r="C81" s="97" t="s">
        <v>40</v>
      </c>
      <c r="D81" s="141"/>
      <c r="E81" s="238"/>
      <c r="F81" s="87"/>
      <c r="G81" s="100"/>
      <c r="H81" s="138"/>
    </row>
    <row r="82" spans="1:15">
      <c r="B82" s="74">
        <f t="shared" si="9"/>
        <v>41342</v>
      </c>
      <c r="C82" s="97" t="s">
        <v>40</v>
      </c>
      <c r="D82" s="141"/>
      <c r="E82" s="238"/>
      <c r="F82" s="87"/>
      <c r="G82" s="100"/>
      <c r="H82" s="138"/>
    </row>
    <row r="83" spans="1:15">
      <c r="B83" s="74">
        <f t="shared" si="9"/>
        <v>41343</v>
      </c>
      <c r="C83" s="97" t="s">
        <v>40</v>
      </c>
      <c r="D83" s="141"/>
      <c r="E83" s="238"/>
      <c r="F83" s="87"/>
      <c r="G83" s="100"/>
      <c r="H83" s="138"/>
    </row>
    <row r="84" spans="1:15">
      <c r="B84" s="74">
        <f t="shared" si="9"/>
        <v>41344</v>
      </c>
      <c r="C84" s="97" t="s">
        <v>40</v>
      </c>
      <c r="D84" s="141"/>
      <c r="E84" s="238"/>
      <c r="F84" s="87"/>
      <c r="G84" s="100"/>
      <c r="H84" s="138"/>
    </row>
    <row r="85" spans="1:15">
      <c r="B85" s="160" t="str">
        <f>"TOTAL SEMAINE "&amp;A78</f>
        <v>TOTAL SEMAINE 10</v>
      </c>
      <c r="C85" s="83"/>
      <c r="D85" s="83"/>
      <c r="E85" s="239"/>
      <c r="F85" s="84"/>
      <c r="G85" s="100"/>
      <c r="H85" s="138"/>
    </row>
    <row r="86" spans="1:15">
      <c r="A86" s="139">
        <f>A78+1</f>
        <v>11</v>
      </c>
      <c r="B86" s="74">
        <f>B84+1</f>
        <v>41345</v>
      </c>
      <c r="C86" s="97" t="s">
        <v>40</v>
      </c>
      <c r="D86" s="141"/>
      <c r="E86" s="238"/>
      <c r="F86" s="87"/>
      <c r="G86" s="100"/>
      <c r="H86" s="138"/>
    </row>
    <row r="87" spans="1:15">
      <c r="B87" s="74">
        <f t="shared" si="9"/>
        <v>41346</v>
      </c>
      <c r="C87" s="154" t="s">
        <v>14</v>
      </c>
      <c r="D87" s="141"/>
      <c r="E87" s="238" t="s">
        <v>111</v>
      </c>
      <c r="F87" s="87"/>
      <c r="G87" s="100"/>
      <c r="H87" s="138"/>
    </row>
    <row r="88" spans="1:15">
      <c r="B88" s="74">
        <f t="shared" si="9"/>
        <v>41347</v>
      </c>
      <c r="C88" s="154" t="s">
        <v>14</v>
      </c>
      <c r="D88" s="141"/>
      <c r="E88" s="241" t="s">
        <v>43</v>
      </c>
      <c r="F88" s="138"/>
      <c r="G88" s="100"/>
      <c r="H88" s="138"/>
    </row>
    <row r="89" spans="1:15">
      <c r="B89" s="74">
        <f t="shared" si="9"/>
        <v>41348</v>
      </c>
      <c r="C89" s="154" t="s">
        <v>14</v>
      </c>
      <c r="D89" s="141"/>
      <c r="E89" s="238"/>
      <c r="F89" s="87"/>
      <c r="G89" s="100"/>
      <c r="H89" s="138"/>
      <c r="O89" s="138"/>
    </row>
    <row r="90" spans="1:15">
      <c r="B90" s="74">
        <f t="shared" si="9"/>
        <v>41349</v>
      </c>
      <c r="C90" s="154" t="s">
        <v>14</v>
      </c>
      <c r="D90" s="141"/>
      <c r="E90" s="238"/>
      <c r="F90" s="87"/>
      <c r="G90" s="100"/>
      <c r="H90" s="138"/>
    </row>
    <row r="91" spans="1:15">
      <c r="B91" s="74">
        <f t="shared" si="9"/>
        <v>41350</v>
      </c>
      <c r="C91" s="154" t="s">
        <v>14</v>
      </c>
      <c r="D91" s="141"/>
      <c r="E91" s="238"/>
      <c r="F91" s="87"/>
      <c r="G91" s="100"/>
      <c r="H91" s="138"/>
    </row>
    <row r="92" spans="1:15">
      <c r="B92" s="74">
        <f t="shared" si="9"/>
        <v>41351</v>
      </c>
      <c r="C92" s="154" t="s">
        <v>14</v>
      </c>
      <c r="D92" s="141"/>
      <c r="E92" s="238"/>
      <c r="F92" s="87"/>
      <c r="G92" s="100"/>
      <c r="H92" s="138"/>
    </row>
    <row r="93" spans="1:15">
      <c r="B93" s="160" t="s">
        <v>20</v>
      </c>
      <c r="C93" s="83"/>
      <c r="D93" s="83"/>
      <c r="E93" s="239"/>
      <c r="F93" s="84"/>
      <c r="G93" s="100"/>
      <c r="H93" s="138"/>
    </row>
    <row r="94" spans="1:15">
      <c r="A94" s="139">
        <f>A86+1</f>
        <v>12</v>
      </c>
      <c r="B94" s="74">
        <f>B92+1</f>
        <v>41352</v>
      </c>
      <c r="C94" s="154" t="s">
        <v>14</v>
      </c>
      <c r="D94" s="141"/>
      <c r="E94" s="238"/>
      <c r="F94" s="87"/>
      <c r="G94" s="100"/>
      <c r="H94" s="138"/>
    </row>
    <row r="95" spans="1:15">
      <c r="B95" s="74">
        <f t="shared" si="9"/>
        <v>41353</v>
      </c>
      <c r="C95" s="154" t="s">
        <v>14</v>
      </c>
      <c r="D95" s="141"/>
      <c r="E95" s="238"/>
      <c r="F95" s="87"/>
      <c r="G95" s="100"/>
      <c r="H95" s="138"/>
    </row>
    <row r="96" spans="1:15">
      <c r="B96" s="74">
        <f t="shared" si="9"/>
        <v>41354</v>
      </c>
      <c r="C96" s="154" t="s">
        <v>14</v>
      </c>
      <c r="D96" s="141"/>
      <c r="E96" s="238"/>
      <c r="F96" s="87"/>
      <c r="G96" s="100"/>
      <c r="H96" s="138"/>
    </row>
    <row r="97" spans="1:8">
      <c r="B97" s="74">
        <f t="shared" si="9"/>
        <v>41355</v>
      </c>
      <c r="C97" s="154" t="s">
        <v>14</v>
      </c>
      <c r="D97" s="141"/>
      <c r="E97" s="238"/>
      <c r="F97" s="87"/>
      <c r="G97" s="100"/>
      <c r="H97" s="138"/>
    </row>
    <row r="98" spans="1:8">
      <c r="B98" s="74">
        <f t="shared" si="9"/>
        <v>41356</v>
      </c>
      <c r="C98" s="154" t="s">
        <v>14</v>
      </c>
      <c r="D98" s="141"/>
      <c r="E98" s="238"/>
      <c r="F98" s="87"/>
      <c r="G98" s="100"/>
      <c r="H98" s="138"/>
    </row>
    <row r="99" spans="1:8">
      <c r="B99" s="74">
        <f t="shared" si="9"/>
        <v>41357</v>
      </c>
      <c r="C99" s="154" t="s">
        <v>14</v>
      </c>
      <c r="D99" s="141"/>
      <c r="E99" s="238"/>
      <c r="F99" s="87"/>
      <c r="G99" s="100"/>
      <c r="H99" s="138"/>
    </row>
    <row r="100" spans="1:8">
      <c r="B100" s="74">
        <f t="shared" si="9"/>
        <v>41358</v>
      </c>
      <c r="C100" s="154" t="s">
        <v>14</v>
      </c>
      <c r="D100" s="141"/>
      <c r="E100" s="238"/>
      <c r="F100" s="87"/>
      <c r="G100" s="100"/>
      <c r="H100" s="138"/>
    </row>
    <row r="101" spans="1:8">
      <c r="B101" s="160" t="s">
        <v>20</v>
      </c>
      <c r="C101" s="83"/>
      <c r="D101" s="83"/>
      <c r="E101" s="239"/>
      <c r="F101" s="84"/>
      <c r="G101" s="100"/>
      <c r="H101" s="138"/>
    </row>
    <row r="102" spans="1:8">
      <c r="A102" s="139">
        <f>A94+1</f>
        <v>13</v>
      </c>
      <c r="B102" s="74">
        <f>B100+1</f>
        <v>41359</v>
      </c>
      <c r="C102" s="154" t="s">
        <v>14</v>
      </c>
      <c r="D102" s="141"/>
      <c r="E102" s="238"/>
      <c r="F102" s="87"/>
      <c r="G102" s="100"/>
      <c r="H102" s="138"/>
    </row>
    <row r="103" spans="1:8">
      <c r="B103" s="74">
        <f t="shared" si="9"/>
        <v>41360</v>
      </c>
      <c r="C103" s="154" t="s">
        <v>14</v>
      </c>
      <c r="D103" s="141"/>
      <c r="E103" s="238"/>
      <c r="F103" s="87"/>
      <c r="G103" s="100"/>
      <c r="H103" s="138"/>
    </row>
    <row r="104" spans="1:8">
      <c r="B104" s="74">
        <f t="shared" si="9"/>
        <v>41361</v>
      </c>
      <c r="C104" s="154" t="s">
        <v>14</v>
      </c>
      <c r="D104" s="141"/>
      <c r="E104" s="238"/>
      <c r="F104" s="87"/>
      <c r="G104" s="100"/>
      <c r="H104" s="138"/>
    </row>
    <row r="105" spans="1:8">
      <c r="B105" s="74">
        <f t="shared" si="9"/>
        <v>41362</v>
      </c>
      <c r="C105" s="154" t="s">
        <v>14</v>
      </c>
      <c r="D105" s="141"/>
      <c r="E105" s="238"/>
      <c r="F105" s="87"/>
      <c r="G105" s="100"/>
      <c r="H105" s="138"/>
    </row>
    <row r="106" spans="1:8">
      <c r="B106" s="74">
        <f t="shared" si="9"/>
        <v>41363</v>
      </c>
      <c r="C106" s="154" t="s">
        <v>14</v>
      </c>
      <c r="D106" s="141"/>
      <c r="E106" s="238"/>
      <c r="F106" s="87"/>
      <c r="G106" s="100"/>
      <c r="H106" s="138"/>
    </row>
    <row r="107" spans="1:8">
      <c r="B107" s="74">
        <f t="shared" si="9"/>
        <v>41364</v>
      </c>
      <c r="C107" s="154" t="s">
        <v>14</v>
      </c>
      <c r="D107" s="141"/>
      <c r="E107" s="238"/>
      <c r="F107" s="87"/>
      <c r="G107" s="100"/>
      <c r="H107" s="138"/>
    </row>
    <row r="108" spans="1:8">
      <c r="B108" s="74">
        <f t="shared" si="9"/>
        <v>41365</v>
      </c>
      <c r="C108" s="154" t="s">
        <v>14</v>
      </c>
      <c r="D108" s="141"/>
      <c r="E108" s="238"/>
      <c r="F108" s="87"/>
      <c r="G108" s="100"/>
      <c r="H108" s="138"/>
    </row>
    <row r="109" spans="1:8">
      <c r="B109" s="74">
        <f t="shared" si="9"/>
        <v>41366</v>
      </c>
      <c r="C109" s="154" t="s">
        <v>14</v>
      </c>
      <c r="D109" s="141"/>
      <c r="E109" s="238"/>
      <c r="F109" s="87"/>
      <c r="G109" s="100"/>
      <c r="H109" s="138"/>
    </row>
    <row r="110" spans="1:8">
      <c r="B110" s="74">
        <f t="shared" si="9"/>
        <v>41367</v>
      </c>
      <c r="C110" s="154" t="s">
        <v>14</v>
      </c>
      <c r="D110" s="141"/>
      <c r="E110" s="238"/>
      <c r="F110" s="87"/>
      <c r="G110" s="100"/>
      <c r="H110" s="138"/>
    </row>
    <row r="111" spans="1:8">
      <c r="B111" s="74">
        <f t="shared" si="9"/>
        <v>41368</v>
      </c>
      <c r="C111" s="154" t="s">
        <v>14</v>
      </c>
      <c r="D111" s="141"/>
      <c r="E111" s="238"/>
      <c r="F111" s="87"/>
      <c r="G111" s="100"/>
      <c r="H111" s="138"/>
    </row>
    <row r="112" spans="1:8">
      <c r="B112" s="74">
        <f t="shared" si="9"/>
        <v>41369</v>
      </c>
      <c r="C112" s="154" t="s">
        <v>14</v>
      </c>
      <c r="D112" s="141"/>
      <c r="E112" s="238"/>
      <c r="F112" s="87"/>
      <c r="G112" s="100"/>
      <c r="H112" s="138"/>
    </row>
    <row r="113" spans="2:8">
      <c r="B113" s="74">
        <f t="shared" si="9"/>
        <v>41370</v>
      </c>
      <c r="C113" s="154" t="s">
        <v>14</v>
      </c>
      <c r="D113" s="141"/>
      <c r="E113" s="238"/>
      <c r="F113" s="87"/>
      <c r="G113" s="100"/>
      <c r="H113" s="138"/>
    </row>
    <row r="114" spans="2:8">
      <c r="B114" s="74">
        <f t="shared" si="9"/>
        <v>41371</v>
      </c>
      <c r="C114" s="154" t="s">
        <v>14</v>
      </c>
      <c r="D114" s="141"/>
      <c r="E114" s="238"/>
      <c r="F114" s="87"/>
      <c r="G114" s="100"/>
      <c r="H114" s="138"/>
    </row>
    <row r="115" spans="2:8">
      <c r="B115" s="74">
        <f t="shared" si="9"/>
        <v>41372</v>
      </c>
      <c r="C115" s="154" t="s">
        <v>14</v>
      </c>
      <c r="D115" s="141"/>
      <c r="E115" s="238"/>
      <c r="F115" s="87"/>
      <c r="G115" s="100"/>
      <c r="H115" s="138"/>
    </row>
    <row r="116" spans="2:8">
      <c r="B116" s="74">
        <f t="shared" si="9"/>
        <v>41373</v>
      </c>
      <c r="C116" s="154" t="s">
        <v>14</v>
      </c>
      <c r="D116" s="141"/>
      <c r="E116" s="238"/>
      <c r="F116" s="87"/>
      <c r="G116" s="100"/>
      <c r="H116" s="138"/>
    </row>
    <row r="117" spans="2:8">
      <c r="B117" s="74">
        <f t="shared" si="9"/>
        <v>41374</v>
      </c>
      <c r="C117" s="154" t="s">
        <v>14</v>
      </c>
      <c r="D117" s="141"/>
      <c r="E117" s="238"/>
      <c r="F117" s="87"/>
      <c r="G117" s="100"/>
      <c r="H117" s="138"/>
    </row>
    <row r="118" spans="2:8">
      <c r="B118" s="74">
        <f t="shared" si="9"/>
        <v>41375</v>
      </c>
      <c r="C118" s="154" t="s">
        <v>14</v>
      </c>
      <c r="D118" s="141"/>
      <c r="E118" s="238"/>
      <c r="F118" s="87"/>
      <c r="G118" s="100"/>
      <c r="H118" s="138"/>
    </row>
    <row r="119" spans="2:8">
      <c r="B119" s="74">
        <f t="shared" si="9"/>
        <v>41376</v>
      </c>
      <c r="C119" s="154" t="s">
        <v>14</v>
      </c>
      <c r="D119" s="141"/>
      <c r="E119" s="238"/>
      <c r="F119" s="87"/>
      <c r="G119" s="100"/>
      <c r="H119" s="138"/>
    </row>
    <row r="120" spans="2:8">
      <c r="B120" s="74">
        <f t="shared" si="9"/>
        <v>41377</v>
      </c>
      <c r="C120" s="154" t="s">
        <v>14</v>
      </c>
      <c r="D120" s="141"/>
      <c r="E120" s="238"/>
      <c r="F120" s="87"/>
      <c r="G120" s="100"/>
      <c r="H120" s="138"/>
    </row>
    <row r="121" spans="2:8">
      <c r="B121" s="74">
        <f t="shared" si="9"/>
        <v>41378</v>
      </c>
      <c r="C121" s="154" t="s">
        <v>14</v>
      </c>
      <c r="D121" s="141"/>
      <c r="E121" s="238"/>
      <c r="F121" s="87"/>
      <c r="G121" s="100"/>
      <c r="H121" s="138"/>
    </row>
    <row r="122" spans="2:8">
      <c r="B122" s="74">
        <f t="shared" si="9"/>
        <v>41379</v>
      </c>
      <c r="C122" s="154" t="s">
        <v>14</v>
      </c>
      <c r="D122" s="141"/>
      <c r="E122" s="238"/>
      <c r="F122" s="87"/>
      <c r="G122" s="100"/>
      <c r="H122" s="138"/>
    </row>
    <row r="123" spans="2:8">
      <c r="B123" s="74">
        <f t="shared" si="9"/>
        <v>41380</v>
      </c>
      <c r="C123" s="154" t="s">
        <v>14</v>
      </c>
      <c r="D123" s="141"/>
      <c r="E123" s="238"/>
      <c r="F123" s="87"/>
      <c r="G123" s="100"/>
      <c r="H123" s="138"/>
    </row>
    <row r="124" spans="2:8">
      <c r="B124" s="74">
        <f t="shared" si="9"/>
        <v>41381</v>
      </c>
      <c r="C124" s="154" t="s">
        <v>14</v>
      </c>
      <c r="D124" s="141"/>
      <c r="E124" s="238"/>
      <c r="F124" s="87"/>
      <c r="G124" s="100"/>
      <c r="H124" s="138"/>
    </row>
    <row r="125" spans="2:8">
      <c r="B125" s="74">
        <f t="shared" si="9"/>
        <v>41382</v>
      </c>
      <c r="C125" s="154" t="s">
        <v>14</v>
      </c>
      <c r="D125" s="141"/>
      <c r="E125" s="238"/>
      <c r="F125" s="87"/>
      <c r="G125" s="100"/>
      <c r="H125" s="138"/>
    </row>
    <row r="126" spans="2:8">
      <c r="B126" s="74">
        <f t="shared" si="9"/>
        <v>41383</v>
      </c>
      <c r="C126" s="154" t="s">
        <v>14</v>
      </c>
      <c r="D126" s="141"/>
      <c r="E126" s="238"/>
      <c r="F126" s="87"/>
      <c r="G126" s="100"/>
      <c r="H126" s="138"/>
    </row>
    <row r="127" spans="2:8">
      <c r="B127" s="74">
        <f t="shared" si="9"/>
        <v>41384</v>
      </c>
      <c r="C127" s="154" t="s">
        <v>14</v>
      </c>
      <c r="D127" s="141"/>
      <c r="E127" s="238"/>
      <c r="F127" s="87"/>
      <c r="G127" s="100"/>
      <c r="H127" s="138"/>
    </row>
    <row r="128" spans="2:8">
      <c r="B128" s="74">
        <f t="shared" si="9"/>
        <v>41385</v>
      </c>
      <c r="C128" s="154" t="s">
        <v>14</v>
      </c>
      <c r="D128" s="141"/>
      <c r="E128" s="238"/>
      <c r="F128" s="87"/>
      <c r="G128" s="100"/>
      <c r="H128" s="138"/>
    </row>
    <row r="129" spans="2:8">
      <c r="B129" s="74">
        <f t="shared" si="9"/>
        <v>41386</v>
      </c>
      <c r="C129" s="154" t="s">
        <v>14</v>
      </c>
      <c r="D129" s="141"/>
      <c r="E129" s="238"/>
      <c r="F129" s="87"/>
      <c r="G129" s="100"/>
      <c r="H129" s="138"/>
    </row>
    <row r="130" spans="2:8">
      <c r="B130" s="74">
        <f t="shared" si="9"/>
        <v>41387</v>
      </c>
      <c r="C130" s="154" t="s">
        <v>14</v>
      </c>
      <c r="D130" s="141"/>
      <c r="E130" s="238"/>
      <c r="F130" s="87"/>
      <c r="G130" s="100"/>
      <c r="H130" s="138"/>
    </row>
    <row r="131" spans="2:8">
      <c r="B131" s="74">
        <f t="shared" si="9"/>
        <v>41388</v>
      </c>
      <c r="C131" s="154" t="s">
        <v>14</v>
      </c>
      <c r="D131" s="141"/>
      <c r="E131" s="238"/>
      <c r="F131" s="87"/>
      <c r="G131" s="100"/>
      <c r="H131" s="138"/>
    </row>
    <row r="132" spans="2:8">
      <c r="B132" s="74">
        <f t="shared" si="9"/>
        <v>41389</v>
      </c>
      <c r="C132" s="154" t="s">
        <v>14</v>
      </c>
      <c r="D132" s="141"/>
      <c r="E132" s="238"/>
      <c r="F132" s="87"/>
      <c r="G132" s="100"/>
      <c r="H132" s="138"/>
    </row>
    <row r="133" spans="2:8">
      <c r="B133" s="74">
        <f t="shared" si="9"/>
        <v>41390</v>
      </c>
      <c r="C133" s="154" t="s">
        <v>14</v>
      </c>
      <c r="D133" s="141"/>
      <c r="E133" s="238"/>
      <c r="F133" s="87"/>
      <c r="G133" s="100"/>
      <c r="H133" s="138"/>
    </row>
    <row r="134" spans="2:8">
      <c r="B134" s="74">
        <f t="shared" si="9"/>
        <v>41391</v>
      </c>
      <c r="C134" s="154" t="s">
        <v>14</v>
      </c>
      <c r="D134" s="141"/>
      <c r="E134" s="238"/>
      <c r="F134" s="87"/>
      <c r="G134" s="100"/>
      <c r="H134" s="138"/>
    </row>
    <row r="135" spans="2:8">
      <c r="B135" s="74">
        <f t="shared" si="9"/>
        <v>41392</v>
      </c>
      <c r="C135" s="154" t="s">
        <v>14</v>
      </c>
      <c r="D135" s="141"/>
      <c r="E135" s="238"/>
      <c r="F135" s="87"/>
      <c r="G135" s="100"/>
      <c r="H135" s="138"/>
    </row>
    <row r="136" spans="2:8">
      <c r="B136" s="74">
        <f t="shared" si="9"/>
        <v>41393</v>
      </c>
      <c r="C136" s="154" t="s">
        <v>14</v>
      </c>
      <c r="D136" s="141"/>
      <c r="E136" s="238"/>
      <c r="F136" s="87"/>
      <c r="G136" s="100"/>
      <c r="H136" s="138"/>
    </row>
    <row r="137" spans="2:8">
      <c r="B137" s="74">
        <f t="shared" si="9"/>
        <v>41394</v>
      </c>
      <c r="C137" s="154" t="s">
        <v>14</v>
      </c>
      <c r="D137" s="141"/>
      <c r="E137" s="238"/>
      <c r="F137" s="87"/>
      <c r="G137" s="100"/>
      <c r="H137" s="138"/>
    </row>
    <row r="138" spans="2:8">
      <c r="B138" s="74">
        <f t="shared" si="9"/>
        <v>41395</v>
      </c>
      <c r="C138" s="154" t="s">
        <v>14</v>
      </c>
      <c r="D138" s="141"/>
      <c r="E138" s="238"/>
      <c r="F138" s="87"/>
      <c r="G138" s="100"/>
      <c r="H138" s="138"/>
    </row>
    <row r="139" spans="2:8">
      <c r="B139" s="74">
        <f t="shared" si="9"/>
        <v>41396</v>
      </c>
      <c r="C139" s="154" t="s">
        <v>14</v>
      </c>
      <c r="D139" s="141"/>
      <c r="E139" s="238"/>
      <c r="F139" s="87"/>
      <c r="G139" s="100"/>
      <c r="H139" s="138"/>
    </row>
    <row r="140" spans="2:8">
      <c r="B140" s="74">
        <f t="shared" si="9"/>
        <v>41397</v>
      </c>
      <c r="C140" s="154" t="s">
        <v>14</v>
      </c>
      <c r="D140" s="141"/>
      <c r="E140" s="238"/>
      <c r="F140" s="87"/>
      <c r="G140" s="100"/>
      <c r="H140" s="138"/>
    </row>
    <row r="141" spans="2:8">
      <c r="B141" s="74">
        <f t="shared" si="9"/>
        <v>41398</v>
      </c>
      <c r="C141" s="154" t="s">
        <v>14</v>
      </c>
      <c r="D141" s="141"/>
      <c r="E141" s="238"/>
      <c r="F141" s="87"/>
      <c r="G141" s="100"/>
      <c r="H141" s="138"/>
    </row>
    <row r="142" spans="2:8">
      <c r="B142" s="74">
        <f t="shared" si="9"/>
        <v>41399</v>
      </c>
      <c r="C142" s="154" t="s">
        <v>14</v>
      </c>
      <c r="D142" s="140"/>
      <c r="E142" s="238"/>
      <c r="F142" s="87"/>
      <c r="G142" s="100"/>
      <c r="H142" s="138"/>
    </row>
    <row r="143" spans="2:8">
      <c r="B143" s="74">
        <f t="shared" si="9"/>
        <v>41400</v>
      </c>
      <c r="C143" s="154" t="s">
        <v>14</v>
      </c>
      <c r="D143" s="140"/>
      <c r="E143" s="238"/>
      <c r="F143" s="87"/>
      <c r="G143" s="100"/>
      <c r="H143" s="138"/>
    </row>
    <row r="144" spans="2:8">
      <c r="B144" s="74">
        <f t="shared" si="9"/>
        <v>41401</v>
      </c>
      <c r="C144" s="154" t="s">
        <v>14</v>
      </c>
      <c r="D144" s="141"/>
      <c r="E144" s="238"/>
      <c r="F144" s="87"/>
      <c r="G144" s="100"/>
      <c r="H144" s="138"/>
    </row>
    <row r="145" spans="2:8">
      <c r="B145" s="74">
        <f t="shared" si="9"/>
        <v>41402</v>
      </c>
      <c r="C145" s="154" t="s">
        <v>14</v>
      </c>
      <c r="D145" s="141"/>
      <c r="E145" s="238"/>
      <c r="F145" s="87"/>
      <c r="G145" s="100"/>
      <c r="H145" s="138"/>
    </row>
    <row r="146" spans="2:8">
      <c r="B146" s="74">
        <f t="shared" si="9"/>
        <v>41403</v>
      </c>
      <c r="C146" s="154" t="s">
        <v>14</v>
      </c>
      <c r="D146" s="141"/>
      <c r="E146" s="238"/>
      <c r="F146" s="87"/>
      <c r="G146" s="100"/>
      <c r="H146" s="138"/>
    </row>
    <row r="147" spans="2:8">
      <c r="B147" s="74">
        <f t="shared" ref="B147:B210" si="10">B146+1</f>
        <v>41404</v>
      </c>
      <c r="C147" s="154" t="s">
        <v>14</v>
      </c>
      <c r="D147" s="141"/>
      <c r="E147" s="238"/>
      <c r="F147" s="87"/>
      <c r="G147" s="100"/>
      <c r="H147" s="138"/>
    </row>
    <row r="148" spans="2:8">
      <c r="B148" s="74">
        <f t="shared" si="10"/>
        <v>41405</v>
      </c>
      <c r="C148" s="154" t="s">
        <v>14</v>
      </c>
      <c r="D148" s="141"/>
      <c r="E148" s="238"/>
      <c r="F148" s="87"/>
      <c r="G148" s="100"/>
      <c r="H148" s="138"/>
    </row>
    <row r="149" spans="2:8">
      <c r="B149" s="74">
        <f t="shared" si="10"/>
        <v>41406</v>
      </c>
      <c r="C149" s="154" t="s">
        <v>14</v>
      </c>
      <c r="D149" s="141"/>
      <c r="E149" s="238"/>
      <c r="F149" s="87"/>
      <c r="G149" s="100"/>
      <c r="H149" s="138"/>
    </row>
    <row r="150" spans="2:8">
      <c r="B150" s="74">
        <f t="shared" si="10"/>
        <v>41407</v>
      </c>
      <c r="C150" s="154" t="s">
        <v>14</v>
      </c>
      <c r="D150" s="141"/>
      <c r="E150" s="238"/>
      <c r="F150" s="87"/>
      <c r="G150" s="100"/>
      <c r="H150" s="138"/>
    </row>
    <row r="151" spans="2:8">
      <c r="B151" s="74">
        <f t="shared" si="10"/>
        <v>41408</v>
      </c>
      <c r="C151" s="154" t="s">
        <v>14</v>
      </c>
      <c r="D151" s="141"/>
      <c r="E151" s="238"/>
      <c r="F151" s="87"/>
      <c r="G151" s="100"/>
      <c r="H151" s="138"/>
    </row>
    <row r="152" spans="2:8">
      <c r="B152" s="74">
        <f t="shared" si="10"/>
        <v>41409</v>
      </c>
      <c r="C152" s="154" t="s">
        <v>14</v>
      </c>
      <c r="D152" s="141"/>
      <c r="E152" s="238"/>
      <c r="F152" s="87"/>
      <c r="G152" s="100"/>
      <c r="H152" s="138"/>
    </row>
    <row r="153" spans="2:8">
      <c r="B153" s="74">
        <f t="shared" si="10"/>
        <v>41410</v>
      </c>
      <c r="C153" s="154" t="s">
        <v>14</v>
      </c>
      <c r="D153" s="141"/>
      <c r="E153" s="238"/>
      <c r="F153" s="87"/>
      <c r="G153" s="100"/>
      <c r="H153" s="138"/>
    </row>
    <row r="154" spans="2:8">
      <c r="B154" s="74">
        <f t="shared" si="10"/>
        <v>41411</v>
      </c>
      <c r="C154" s="154" t="s">
        <v>14</v>
      </c>
      <c r="D154" s="141"/>
      <c r="E154" s="238"/>
      <c r="F154" s="87"/>
      <c r="G154" s="100"/>
      <c r="H154" s="138"/>
    </row>
    <row r="155" spans="2:8">
      <c r="B155" s="74">
        <f t="shared" si="10"/>
        <v>41412</v>
      </c>
      <c r="C155" s="154" t="s">
        <v>14</v>
      </c>
      <c r="D155" s="141"/>
      <c r="E155" s="238"/>
      <c r="F155" s="87"/>
      <c r="G155" s="100"/>
      <c r="H155" s="138"/>
    </row>
    <row r="156" spans="2:8">
      <c r="B156" s="74">
        <f t="shared" si="10"/>
        <v>41413</v>
      </c>
      <c r="C156" s="154" t="s">
        <v>14</v>
      </c>
      <c r="D156" s="141"/>
      <c r="E156" s="238"/>
      <c r="F156" s="87"/>
      <c r="G156" s="100"/>
      <c r="H156" s="138"/>
    </row>
    <row r="157" spans="2:8">
      <c r="B157" s="74">
        <f t="shared" si="10"/>
        <v>41414</v>
      </c>
      <c r="C157" s="154" t="s">
        <v>14</v>
      </c>
      <c r="D157" s="141"/>
      <c r="E157" s="238"/>
      <c r="F157" s="87"/>
      <c r="G157" s="100"/>
      <c r="H157" s="138"/>
    </row>
    <row r="158" spans="2:8">
      <c r="B158" s="74">
        <f t="shared" si="10"/>
        <v>41415</v>
      </c>
      <c r="C158" s="154" t="s">
        <v>14</v>
      </c>
      <c r="D158" s="141"/>
      <c r="E158" s="238"/>
      <c r="F158" s="87"/>
      <c r="G158" s="100"/>
      <c r="H158" s="138"/>
    </row>
    <row r="159" spans="2:8">
      <c r="B159" s="74">
        <f t="shared" si="10"/>
        <v>41416</v>
      </c>
      <c r="C159" s="154" t="s">
        <v>14</v>
      </c>
      <c r="D159" s="141"/>
      <c r="E159" s="238"/>
      <c r="F159" s="87"/>
      <c r="G159" s="100"/>
      <c r="H159" s="138"/>
    </row>
    <row r="160" spans="2:8">
      <c r="B160" s="74">
        <f t="shared" si="10"/>
        <v>41417</v>
      </c>
      <c r="C160" s="154" t="s">
        <v>14</v>
      </c>
      <c r="D160" s="141"/>
      <c r="E160" s="238"/>
      <c r="F160" s="87"/>
      <c r="G160" s="100"/>
      <c r="H160" s="138"/>
    </row>
    <row r="161" spans="2:8">
      <c r="B161" s="74">
        <f t="shared" si="10"/>
        <v>41418</v>
      </c>
      <c r="C161" s="154" t="s">
        <v>14</v>
      </c>
      <c r="D161" s="141"/>
      <c r="E161" s="238"/>
      <c r="F161" s="87"/>
      <c r="G161" s="100"/>
      <c r="H161" s="138"/>
    </row>
    <row r="162" spans="2:8">
      <c r="B162" s="74">
        <f t="shared" si="10"/>
        <v>41419</v>
      </c>
      <c r="C162" s="154" t="s">
        <v>14</v>
      </c>
      <c r="D162" s="141"/>
      <c r="E162" s="238"/>
      <c r="F162" s="87"/>
      <c r="G162" s="100"/>
      <c r="H162" s="138"/>
    </row>
    <row r="163" spans="2:8">
      <c r="B163" s="74">
        <f t="shared" si="10"/>
        <v>41420</v>
      </c>
      <c r="C163" s="154" t="s">
        <v>14</v>
      </c>
      <c r="D163" s="141"/>
      <c r="E163" s="238"/>
      <c r="F163" s="87"/>
      <c r="G163" s="100"/>
      <c r="H163" s="138"/>
    </row>
    <row r="164" spans="2:8">
      <c r="B164" s="74">
        <f t="shared" si="10"/>
        <v>41421</v>
      </c>
      <c r="C164" s="154" t="s">
        <v>14</v>
      </c>
      <c r="D164" s="141"/>
      <c r="E164" s="238"/>
      <c r="F164" s="87"/>
      <c r="G164" s="100"/>
      <c r="H164" s="138"/>
    </row>
    <row r="165" spans="2:8">
      <c r="B165" s="74">
        <f t="shared" si="10"/>
        <v>41422</v>
      </c>
      <c r="C165" s="154" t="s">
        <v>14</v>
      </c>
      <c r="D165" s="141"/>
      <c r="E165" s="238"/>
      <c r="F165" s="87"/>
      <c r="G165" s="100"/>
      <c r="H165" s="138"/>
    </row>
    <row r="166" spans="2:8">
      <c r="B166" s="74">
        <f t="shared" si="10"/>
        <v>41423</v>
      </c>
      <c r="C166" s="154" t="s">
        <v>14</v>
      </c>
      <c r="D166" s="141"/>
      <c r="E166" s="238"/>
      <c r="F166" s="87"/>
      <c r="G166" s="100"/>
      <c r="H166" s="138"/>
    </row>
    <row r="167" spans="2:8">
      <c r="B167" s="74">
        <f t="shared" si="10"/>
        <v>41424</v>
      </c>
      <c r="C167" s="154" t="s">
        <v>14</v>
      </c>
      <c r="D167" s="141"/>
      <c r="E167" s="238"/>
      <c r="F167" s="87"/>
      <c r="G167" s="100"/>
      <c r="H167" s="138"/>
    </row>
    <row r="168" spans="2:8">
      <c r="B168" s="74">
        <f t="shared" si="10"/>
        <v>41425</v>
      </c>
      <c r="C168" s="154" t="s">
        <v>14</v>
      </c>
      <c r="D168" s="141"/>
      <c r="E168" s="238"/>
      <c r="F168" s="87"/>
      <c r="G168" s="100"/>
      <c r="H168" s="138"/>
    </row>
    <row r="169" spans="2:8">
      <c r="B169" s="74">
        <f t="shared" si="10"/>
        <v>41426</v>
      </c>
      <c r="C169" s="154" t="s">
        <v>14</v>
      </c>
      <c r="D169" s="141"/>
      <c r="E169" s="238"/>
      <c r="F169" s="87"/>
      <c r="G169" s="100"/>
      <c r="H169" s="138"/>
    </row>
    <row r="170" spans="2:8">
      <c r="B170" s="74">
        <f t="shared" si="10"/>
        <v>41427</v>
      </c>
      <c r="C170" s="154" t="s">
        <v>14</v>
      </c>
      <c r="D170" s="141"/>
      <c r="E170" s="238"/>
      <c r="F170" s="87"/>
      <c r="G170" s="100"/>
      <c r="H170" s="138"/>
    </row>
    <row r="171" spans="2:8">
      <c r="B171" s="74">
        <f t="shared" si="10"/>
        <v>41428</v>
      </c>
      <c r="C171" s="154" t="s">
        <v>14</v>
      </c>
      <c r="D171" s="141"/>
      <c r="E171" s="238"/>
      <c r="F171" s="87"/>
      <c r="G171" s="100"/>
      <c r="H171" s="138"/>
    </row>
    <row r="172" spans="2:8">
      <c r="B172" s="74">
        <f t="shared" si="10"/>
        <v>41429</v>
      </c>
      <c r="C172" s="154" t="s">
        <v>14</v>
      </c>
      <c r="D172" s="141"/>
      <c r="E172" s="238"/>
      <c r="F172" s="87"/>
      <c r="G172" s="100"/>
      <c r="H172" s="138"/>
    </row>
    <row r="173" spans="2:8">
      <c r="B173" s="74">
        <f t="shared" si="10"/>
        <v>41430</v>
      </c>
      <c r="C173" s="154" t="s">
        <v>14</v>
      </c>
      <c r="D173" s="141"/>
      <c r="E173" s="238"/>
      <c r="F173" s="87"/>
      <c r="G173" s="100"/>
      <c r="H173" s="138"/>
    </row>
    <row r="174" spans="2:8">
      <c r="B174" s="74">
        <f t="shared" si="10"/>
        <v>41431</v>
      </c>
      <c r="C174" s="154" t="s">
        <v>14</v>
      </c>
      <c r="D174" s="141"/>
      <c r="E174" s="238"/>
      <c r="F174" s="87"/>
      <c r="G174" s="100"/>
      <c r="H174" s="138"/>
    </row>
    <row r="175" spans="2:8">
      <c r="B175" s="74">
        <f t="shared" si="10"/>
        <v>41432</v>
      </c>
      <c r="C175" s="154" t="s">
        <v>14</v>
      </c>
      <c r="D175" s="141"/>
      <c r="E175" s="238"/>
      <c r="F175" s="87"/>
      <c r="G175" s="100"/>
      <c r="H175" s="138"/>
    </row>
    <row r="176" spans="2:8">
      <c r="B176" s="74">
        <f t="shared" si="10"/>
        <v>41433</v>
      </c>
      <c r="C176" s="154" t="s">
        <v>14</v>
      </c>
      <c r="D176" s="141"/>
      <c r="E176" s="238"/>
      <c r="F176" s="87"/>
      <c r="G176" s="100"/>
      <c r="H176" s="138"/>
    </row>
    <row r="177" spans="2:8">
      <c r="B177" s="74">
        <f t="shared" si="10"/>
        <v>41434</v>
      </c>
      <c r="C177" s="154" t="s">
        <v>14</v>
      </c>
      <c r="D177" s="141"/>
      <c r="E177" s="238"/>
      <c r="F177" s="87"/>
      <c r="G177" s="100"/>
      <c r="H177" s="138"/>
    </row>
    <row r="178" spans="2:8">
      <c r="B178" s="74">
        <f t="shared" si="10"/>
        <v>41435</v>
      </c>
      <c r="C178" s="154" t="s">
        <v>14</v>
      </c>
      <c r="D178" s="141"/>
      <c r="E178" s="238"/>
      <c r="F178" s="87"/>
      <c r="G178" s="100"/>
      <c r="H178" s="138"/>
    </row>
    <row r="179" spans="2:8">
      <c r="B179" s="74">
        <f t="shared" si="10"/>
        <v>41436</v>
      </c>
      <c r="C179" s="154" t="s">
        <v>14</v>
      </c>
      <c r="D179" s="141"/>
      <c r="E179" s="238"/>
      <c r="F179" s="87"/>
      <c r="G179" s="100"/>
      <c r="H179" s="138"/>
    </row>
    <row r="180" spans="2:8">
      <c r="B180" s="74">
        <f t="shared" si="10"/>
        <v>41437</v>
      </c>
      <c r="C180" s="154" t="s">
        <v>14</v>
      </c>
      <c r="D180" s="141"/>
      <c r="E180" s="238"/>
      <c r="F180" s="87"/>
      <c r="G180" s="100"/>
      <c r="H180" s="138"/>
    </row>
    <row r="181" spans="2:8">
      <c r="B181" s="74">
        <f t="shared" si="10"/>
        <v>41438</v>
      </c>
      <c r="C181" s="154" t="s">
        <v>14</v>
      </c>
      <c r="D181" s="141"/>
      <c r="E181" s="238"/>
      <c r="F181" s="87"/>
      <c r="G181" s="100"/>
      <c r="H181" s="138"/>
    </row>
    <row r="182" spans="2:8">
      <c r="B182" s="74">
        <f t="shared" si="10"/>
        <v>41439</v>
      </c>
      <c r="C182" s="154" t="s">
        <v>14</v>
      </c>
      <c r="D182" s="141"/>
      <c r="E182" s="238"/>
      <c r="F182" s="87"/>
      <c r="G182" s="100"/>
      <c r="H182" s="138"/>
    </row>
    <row r="183" spans="2:8">
      <c r="B183" s="74">
        <f t="shared" si="10"/>
        <v>41440</v>
      </c>
      <c r="C183" s="154" t="s">
        <v>14</v>
      </c>
      <c r="D183" s="141"/>
      <c r="E183" s="238"/>
      <c r="F183" s="87"/>
      <c r="G183" s="100"/>
      <c r="H183" s="138"/>
    </row>
    <row r="184" spans="2:8">
      <c r="B184" s="74">
        <f t="shared" si="10"/>
        <v>41441</v>
      </c>
      <c r="C184" s="154" t="s">
        <v>14</v>
      </c>
      <c r="D184" s="141"/>
      <c r="E184" s="238"/>
      <c r="F184" s="87"/>
      <c r="G184" s="100"/>
      <c r="H184" s="138"/>
    </row>
    <row r="185" spans="2:8">
      <c r="B185" s="74">
        <f t="shared" si="10"/>
        <v>41442</v>
      </c>
      <c r="C185" s="154" t="s">
        <v>14</v>
      </c>
      <c r="D185" s="141"/>
      <c r="E185" s="238"/>
      <c r="F185" s="87"/>
      <c r="G185" s="100"/>
      <c r="H185" s="138"/>
    </row>
    <row r="186" spans="2:8">
      <c r="B186" s="74">
        <f t="shared" si="10"/>
        <v>41443</v>
      </c>
      <c r="C186" s="154" t="s">
        <v>14</v>
      </c>
      <c r="D186" s="141"/>
      <c r="E186" s="238"/>
      <c r="F186" s="87"/>
      <c r="G186" s="100"/>
      <c r="H186" s="138"/>
    </row>
    <row r="187" spans="2:8">
      <c r="B187" s="74">
        <f t="shared" si="10"/>
        <v>41444</v>
      </c>
      <c r="C187" s="154" t="s">
        <v>14</v>
      </c>
      <c r="D187" s="141"/>
      <c r="E187" s="238"/>
      <c r="F187" s="87"/>
      <c r="G187" s="100"/>
      <c r="H187" s="138"/>
    </row>
    <row r="188" spans="2:8">
      <c r="B188" s="74">
        <f t="shared" si="10"/>
        <v>41445</v>
      </c>
      <c r="C188" s="154" t="s">
        <v>14</v>
      </c>
      <c r="D188" s="141"/>
      <c r="E188" s="238"/>
      <c r="F188" s="87"/>
      <c r="G188" s="100"/>
      <c r="H188" s="138"/>
    </row>
    <row r="189" spans="2:8">
      <c r="B189" s="74">
        <f t="shared" si="10"/>
        <v>41446</v>
      </c>
      <c r="C189" s="154" t="s">
        <v>14</v>
      </c>
      <c r="D189" s="141"/>
      <c r="E189" s="238"/>
      <c r="F189" s="87"/>
      <c r="G189" s="100"/>
      <c r="H189" s="138"/>
    </row>
    <row r="190" spans="2:8">
      <c r="B190" s="74">
        <f t="shared" si="10"/>
        <v>41447</v>
      </c>
      <c r="C190" s="154" t="s">
        <v>14</v>
      </c>
      <c r="D190" s="141"/>
      <c r="E190" s="238"/>
      <c r="F190" s="87"/>
      <c r="G190" s="100"/>
      <c r="H190" s="138"/>
    </row>
    <row r="191" spans="2:8">
      <c r="B191" s="74">
        <f t="shared" si="10"/>
        <v>41448</v>
      </c>
      <c r="C191" s="154" t="s">
        <v>14</v>
      </c>
      <c r="D191" s="141"/>
      <c r="E191" s="238"/>
      <c r="F191" s="87"/>
      <c r="G191" s="100"/>
      <c r="H191" s="138"/>
    </row>
    <row r="192" spans="2:8">
      <c r="B192" s="74">
        <f t="shared" si="10"/>
        <v>41449</v>
      </c>
      <c r="C192" s="154" t="s">
        <v>14</v>
      </c>
      <c r="D192" s="141"/>
      <c r="E192" s="238"/>
      <c r="F192" s="87"/>
      <c r="G192" s="100"/>
      <c r="H192" s="138"/>
    </row>
    <row r="193" spans="2:8">
      <c r="B193" s="74">
        <f t="shared" si="10"/>
        <v>41450</v>
      </c>
      <c r="C193" s="154" t="s">
        <v>14</v>
      </c>
      <c r="D193" s="141"/>
      <c r="E193" s="238"/>
      <c r="F193" s="87"/>
      <c r="G193" s="100"/>
      <c r="H193" s="138"/>
    </row>
    <row r="194" spans="2:8">
      <c r="B194" s="74">
        <f t="shared" si="10"/>
        <v>41451</v>
      </c>
      <c r="C194" s="154" t="s">
        <v>14</v>
      </c>
      <c r="D194" s="141"/>
      <c r="E194" s="238"/>
      <c r="F194" s="87"/>
      <c r="G194" s="100"/>
      <c r="H194" s="138"/>
    </row>
    <row r="195" spans="2:8">
      <c r="B195" s="74">
        <f t="shared" si="10"/>
        <v>41452</v>
      </c>
      <c r="C195" s="154" t="s">
        <v>14</v>
      </c>
      <c r="D195" s="141"/>
      <c r="E195" s="238"/>
      <c r="F195" s="87"/>
      <c r="G195" s="100"/>
      <c r="H195" s="138"/>
    </row>
    <row r="196" spans="2:8">
      <c r="B196" s="74">
        <f t="shared" si="10"/>
        <v>41453</v>
      </c>
      <c r="C196" s="154" t="s">
        <v>14</v>
      </c>
      <c r="D196" s="141"/>
      <c r="E196" s="238"/>
      <c r="F196" s="87"/>
      <c r="G196" s="100"/>
      <c r="H196" s="138"/>
    </row>
    <row r="197" spans="2:8">
      <c r="B197" s="74">
        <f t="shared" si="10"/>
        <v>41454</v>
      </c>
      <c r="C197" s="154" t="s">
        <v>14</v>
      </c>
      <c r="D197" s="141"/>
      <c r="E197" s="238"/>
      <c r="F197" s="87"/>
      <c r="G197" s="100"/>
      <c r="H197" s="138"/>
    </row>
    <row r="198" spans="2:8">
      <c r="B198" s="74">
        <f t="shared" si="10"/>
        <v>41455</v>
      </c>
      <c r="C198" s="154" t="s">
        <v>14</v>
      </c>
      <c r="D198" s="141"/>
      <c r="E198" s="238"/>
      <c r="F198" s="87"/>
      <c r="G198" s="100"/>
      <c r="H198" s="138"/>
    </row>
    <row r="199" spans="2:8">
      <c r="B199" s="74">
        <f t="shared" si="10"/>
        <v>41456</v>
      </c>
      <c r="C199" s="154" t="s">
        <v>14</v>
      </c>
      <c r="D199" s="141"/>
      <c r="E199" s="238"/>
      <c r="F199" s="87"/>
      <c r="G199" s="100"/>
      <c r="H199" s="138"/>
    </row>
    <row r="200" spans="2:8">
      <c r="B200" s="74">
        <f t="shared" si="10"/>
        <v>41457</v>
      </c>
      <c r="C200" s="154" t="s">
        <v>14</v>
      </c>
      <c r="D200" s="141"/>
      <c r="E200" s="238"/>
      <c r="F200" s="87"/>
      <c r="G200" s="100"/>
      <c r="H200" s="138"/>
    </row>
    <row r="201" spans="2:8">
      <c r="B201" s="74">
        <f t="shared" si="10"/>
        <v>41458</v>
      </c>
      <c r="C201" s="154" t="s">
        <v>14</v>
      </c>
      <c r="D201" s="141"/>
      <c r="E201" s="238"/>
      <c r="F201" s="87"/>
      <c r="G201" s="100"/>
      <c r="H201" s="138"/>
    </row>
    <row r="202" spans="2:8">
      <c r="B202" s="74">
        <f t="shared" si="10"/>
        <v>41459</v>
      </c>
      <c r="C202" s="154" t="s">
        <v>14</v>
      </c>
      <c r="D202" s="141"/>
      <c r="E202" s="238"/>
      <c r="F202" s="87"/>
      <c r="G202" s="100"/>
      <c r="H202" s="138"/>
    </row>
    <row r="203" spans="2:8">
      <c r="B203" s="74">
        <f t="shared" si="10"/>
        <v>41460</v>
      </c>
      <c r="C203" s="154" t="s">
        <v>14</v>
      </c>
      <c r="D203" s="141"/>
      <c r="E203" s="238"/>
      <c r="F203" s="87"/>
      <c r="G203" s="100"/>
      <c r="H203" s="138"/>
    </row>
    <row r="204" spans="2:8">
      <c r="B204" s="74">
        <f t="shared" si="10"/>
        <v>41461</v>
      </c>
      <c r="C204" s="154" t="s">
        <v>14</v>
      </c>
      <c r="D204" s="141"/>
      <c r="E204" s="238"/>
      <c r="F204" s="87"/>
      <c r="G204" s="100"/>
      <c r="H204" s="138"/>
    </row>
    <row r="205" spans="2:8">
      <c r="B205" s="74">
        <f t="shared" si="10"/>
        <v>41462</v>
      </c>
      <c r="C205" s="154" t="s">
        <v>14</v>
      </c>
      <c r="D205" s="141"/>
      <c r="E205" s="238"/>
      <c r="F205" s="87"/>
      <c r="G205" s="100"/>
      <c r="H205" s="138"/>
    </row>
    <row r="206" spans="2:8">
      <c r="B206" s="74">
        <f t="shared" si="10"/>
        <v>41463</v>
      </c>
      <c r="C206" s="154" t="s">
        <v>14</v>
      </c>
      <c r="D206" s="141"/>
      <c r="E206" s="238"/>
      <c r="F206" s="87"/>
      <c r="G206" s="100"/>
      <c r="H206" s="138"/>
    </row>
    <row r="207" spans="2:8">
      <c r="B207" s="74">
        <f t="shared" si="10"/>
        <v>41464</v>
      </c>
      <c r="C207" s="154" t="s">
        <v>14</v>
      </c>
      <c r="D207" s="141"/>
      <c r="E207" s="238"/>
      <c r="F207" s="87"/>
      <c r="G207" s="100"/>
      <c r="H207" s="138"/>
    </row>
    <row r="208" spans="2:8">
      <c r="B208" s="74">
        <f t="shared" si="10"/>
        <v>41465</v>
      </c>
      <c r="C208" s="154" t="s">
        <v>14</v>
      </c>
      <c r="D208" s="141"/>
      <c r="E208" s="238"/>
      <c r="F208" s="87"/>
      <c r="G208" s="100"/>
      <c r="H208" s="138"/>
    </row>
    <row r="209" spans="2:8">
      <c r="B209" s="74">
        <f t="shared" si="10"/>
        <v>41466</v>
      </c>
      <c r="C209" s="154" t="s">
        <v>14</v>
      </c>
      <c r="D209" s="141"/>
      <c r="E209" s="238"/>
      <c r="F209" s="87"/>
      <c r="G209" s="100"/>
      <c r="H209" s="138"/>
    </row>
    <row r="210" spans="2:8">
      <c r="B210" s="74">
        <f t="shared" si="10"/>
        <v>41467</v>
      </c>
      <c r="C210" s="154" t="s">
        <v>14</v>
      </c>
      <c r="D210" s="141"/>
      <c r="E210" s="238"/>
      <c r="F210" s="87"/>
      <c r="G210" s="100"/>
      <c r="H210" s="138"/>
    </row>
    <row r="211" spans="2:8">
      <c r="B211" s="74">
        <f t="shared" ref="B211:B274" si="11">B210+1</f>
        <v>41468</v>
      </c>
      <c r="C211" s="154" t="s">
        <v>14</v>
      </c>
      <c r="D211" s="141"/>
      <c r="E211" s="238"/>
      <c r="F211" s="87"/>
      <c r="G211" s="100"/>
      <c r="H211" s="138"/>
    </row>
    <row r="212" spans="2:8">
      <c r="B212" s="74">
        <f t="shared" si="11"/>
        <v>41469</v>
      </c>
      <c r="C212" s="154" t="s">
        <v>14</v>
      </c>
      <c r="D212" s="141"/>
      <c r="E212" s="238"/>
      <c r="F212" s="87"/>
      <c r="G212" s="100"/>
      <c r="H212" s="138"/>
    </row>
    <row r="213" spans="2:8">
      <c r="B213" s="74">
        <f t="shared" si="11"/>
        <v>41470</v>
      </c>
      <c r="C213" s="154" t="s">
        <v>14</v>
      </c>
      <c r="D213" s="141"/>
      <c r="E213" s="238"/>
      <c r="F213" s="87"/>
      <c r="G213" s="100"/>
      <c r="H213" s="138"/>
    </row>
    <row r="214" spans="2:8">
      <c r="B214" s="74">
        <f t="shared" si="11"/>
        <v>41471</v>
      </c>
      <c r="C214" s="154" t="s">
        <v>14</v>
      </c>
      <c r="D214" s="141"/>
      <c r="E214" s="238"/>
      <c r="F214" s="87"/>
      <c r="G214" s="100"/>
      <c r="H214" s="138"/>
    </row>
    <row r="215" spans="2:8">
      <c r="B215" s="74">
        <f t="shared" si="11"/>
        <v>41472</v>
      </c>
      <c r="C215" s="154" t="s">
        <v>14</v>
      </c>
      <c r="D215" s="141"/>
      <c r="E215" s="238"/>
      <c r="F215" s="87"/>
      <c r="G215" s="100"/>
      <c r="H215" s="138"/>
    </row>
    <row r="216" spans="2:8">
      <c r="B216" s="74">
        <f t="shared" si="11"/>
        <v>41473</v>
      </c>
      <c r="C216" s="154" t="s">
        <v>14</v>
      </c>
      <c r="D216" s="141"/>
      <c r="E216" s="238"/>
      <c r="F216" s="87"/>
      <c r="G216" s="100"/>
      <c r="H216" s="138"/>
    </row>
    <row r="217" spans="2:8">
      <c r="B217" s="74">
        <f t="shared" si="11"/>
        <v>41474</v>
      </c>
      <c r="C217" s="154" t="s">
        <v>14</v>
      </c>
      <c r="D217" s="141"/>
      <c r="E217" s="238"/>
      <c r="F217" s="87"/>
      <c r="G217" s="100"/>
      <c r="H217" s="138"/>
    </row>
    <row r="218" spans="2:8">
      <c r="B218" s="74">
        <f t="shared" si="11"/>
        <v>41475</v>
      </c>
      <c r="C218" s="154" t="s">
        <v>14</v>
      </c>
      <c r="D218" s="141"/>
      <c r="E218" s="238"/>
      <c r="F218" s="87"/>
      <c r="G218" s="100"/>
      <c r="H218" s="138"/>
    </row>
    <row r="219" spans="2:8">
      <c r="B219" s="74">
        <f t="shared" si="11"/>
        <v>41476</v>
      </c>
      <c r="C219" s="154" t="s">
        <v>14</v>
      </c>
      <c r="D219" s="141"/>
      <c r="E219" s="238"/>
      <c r="F219" s="87"/>
      <c r="G219" s="100"/>
      <c r="H219" s="138"/>
    </row>
    <row r="220" spans="2:8">
      <c r="B220" s="74">
        <f t="shared" si="11"/>
        <v>41477</v>
      </c>
      <c r="C220" s="154" t="s">
        <v>14</v>
      </c>
      <c r="D220" s="141"/>
      <c r="E220" s="238"/>
      <c r="F220" s="87"/>
      <c r="G220" s="100"/>
      <c r="H220" s="138"/>
    </row>
    <row r="221" spans="2:8">
      <c r="B221" s="74">
        <f t="shared" si="11"/>
        <v>41478</v>
      </c>
      <c r="C221" s="154" t="s">
        <v>14</v>
      </c>
      <c r="D221" s="141"/>
      <c r="E221" s="238"/>
      <c r="F221" s="87"/>
      <c r="G221" s="100"/>
      <c r="H221" s="138"/>
    </row>
    <row r="222" spans="2:8">
      <c r="B222" s="74">
        <f t="shared" si="11"/>
        <v>41479</v>
      </c>
      <c r="C222" s="154" t="s">
        <v>14</v>
      </c>
      <c r="D222" s="141"/>
      <c r="E222" s="238"/>
      <c r="F222" s="87"/>
      <c r="G222" s="100"/>
      <c r="H222" s="138"/>
    </row>
    <row r="223" spans="2:8">
      <c r="B223" s="74">
        <f t="shared" si="11"/>
        <v>41480</v>
      </c>
      <c r="C223" s="154" t="s">
        <v>14</v>
      </c>
      <c r="D223" s="141"/>
      <c r="E223" s="238"/>
      <c r="F223" s="87"/>
      <c r="G223" s="100"/>
      <c r="H223" s="138"/>
    </row>
    <row r="224" spans="2:8">
      <c r="B224" s="74">
        <f t="shared" si="11"/>
        <v>41481</v>
      </c>
      <c r="C224" s="154" t="s">
        <v>14</v>
      </c>
      <c r="D224" s="141"/>
      <c r="E224" s="238"/>
      <c r="F224" s="87"/>
      <c r="G224" s="100"/>
      <c r="H224" s="138"/>
    </row>
    <row r="225" spans="2:8">
      <c r="B225" s="74">
        <f t="shared" si="11"/>
        <v>41482</v>
      </c>
      <c r="C225" s="154" t="s">
        <v>14</v>
      </c>
      <c r="D225" s="141"/>
      <c r="E225" s="238"/>
      <c r="F225" s="87"/>
      <c r="G225" s="100"/>
      <c r="H225" s="138"/>
    </row>
    <row r="226" spans="2:8">
      <c r="B226" s="74">
        <f t="shared" si="11"/>
        <v>41483</v>
      </c>
      <c r="C226" s="154" t="s">
        <v>14</v>
      </c>
      <c r="D226" s="141"/>
      <c r="E226" s="238"/>
      <c r="F226" s="87"/>
      <c r="G226" s="100"/>
      <c r="H226" s="138"/>
    </row>
    <row r="227" spans="2:8">
      <c r="B227" s="74">
        <f t="shared" si="11"/>
        <v>41484</v>
      </c>
      <c r="C227" s="154" t="s">
        <v>14</v>
      </c>
      <c r="D227" s="141"/>
      <c r="E227" s="238"/>
      <c r="F227" s="87"/>
      <c r="G227" s="100"/>
      <c r="H227" s="138"/>
    </row>
    <row r="228" spans="2:8">
      <c r="B228" s="74">
        <f t="shared" si="11"/>
        <v>41485</v>
      </c>
      <c r="C228" s="154" t="s">
        <v>14</v>
      </c>
      <c r="D228" s="141"/>
      <c r="E228" s="238"/>
      <c r="F228" s="87"/>
      <c r="G228" s="100"/>
      <c r="H228" s="138"/>
    </row>
    <row r="229" spans="2:8">
      <c r="B229" s="74">
        <f t="shared" si="11"/>
        <v>41486</v>
      </c>
      <c r="C229" s="154" t="s">
        <v>14</v>
      </c>
      <c r="D229" s="141"/>
      <c r="E229" s="238"/>
      <c r="F229" s="87"/>
      <c r="G229" s="100"/>
      <c r="H229" s="138"/>
    </row>
    <row r="230" spans="2:8">
      <c r="B230" s="74">
        <f t="shared" si="11"/>
        <v>41487</v>
      </c>
      <c r="C230" s="154" t="s">
        <v>14</v>
      </c>
      <c r="D230" s="141"/>
      <c r="E230" s="238"/>
      <c r="F230" s="87"/>
      <c r="G230" s="100"/>
      <c r="H230" s="138"/>
    </row>
    <row r="231" spans="2:8">
      <c r="B231" s="74">
        <f t="shared" si="11"/>
        <v>41488</v>
      </c>
      <c r="C231" s="154" t="s">
        <v>14</v>
      </c>
      <c r="D231" s="141"/>
      <c r="E231" s="238"/>
      <c r="F231" s="87"/>
      <c r="G231" s="100"/>
      <c r="H231" s="138"/>
    </row>
    <row r="232" spans="2:8">
      <c r="B232" s="74">
        <f t="shared" si="11"/>
        <v>41489</v>
      </c>
      <c r="C232" s="154" t="s">
        <v>14</v>
      </c>
      <c r="D232" s="141"/>
      <c r="E232" s="238"/>
      <c r="F232" s="87"/>
      <c r="G232" s="100"/>
      <c r="H232" s="138"/>
    </row>
    <row r="233" spans="2:8">
      <c r="B233" s="74">
        <f t="shared" si="11"/>
        <v>41490</v>
      </c>
      <c r="C233" s="154" t="s">
        <v>14</v>
      </c>
      <c r="D233" s="141"/>
      <c r="E233" s="238"/>
      <c r="F233" s="87"/>
      <c r="G233" s="100"/>
      <c r="H233" s="138"/>
    </row>
    <row r="234" spans="2:8">
      <c r="B234" s="74">
        <f t="shared" si="11"/>
        <v>41491</v>
      </c>
      <c r="C234" s="154" t="s">
        <v>14</v>
      </c>
      <c r="D234" s="140"/>
      <c r="E234" s="238"/>
      <c r="F234" s="87"/>
      <c r="G234" s="100"/>
      <c r="H234" s="138"/>
    </row>
    <row r="235" spans="2:8">
      <c r="B235" s="74">
        <f t="shared" si="11"/>
        <v>41492</v>
      </c>
      <c r="C235" s="154" t="s">
        <v>14</v>
      </c>
      <c r="D235" s="141"/>
      <c r="E235" s="238"/>
      <c r="F235" s="87"/>
      <c r="G235" s="100"/>
      <c r="H235" s="138"/>
    </row>
    <row r="236" spans="2:8">
      <c r="B236" s="74">
        <f t="shared" si="11"/>
        <v>41493</v>
      </c>
      <c r="C236" s="154" t="s">
        <v>14</v>
      </c>
      <c r="D236" s="141"/>
      <c r="E236" s="238"/>
      <c r="F236" s="87"/>
      <c r="G236" s="100"/>
      <c r="H236" s="138"/>
    </row>
    <row r="237" spans="2:8">
      <c r="B237" s="74">
        <f t="shared" si="11"/>
        <v>41494</v>
      </c>
      <c r="C237" s="154" t="s">
        <v>14</v>
      </c>
      <c r="D237" s="141"/>
      <c r="E237" s="238"/>
      <c r="F237" s="87"/>
      <c r="G237" s="100"/>
      <c r="H237" s="138"/>
    </row>
    <row r="238" spans="2:8">
      <c r="B238" s="74">
        <f t="shared" si="11"/>
        <v>41495</v>
      </c>
      <c r="C238" s="154" t="s">
        <v>14</v>
      </c>
      <c r="D238" s="141"/>
      <c r="E238" s="238"/>
      <c r="F238" s="87"/>
      <c r="G238" s="100"/>
      <c r="H238" s="138"/>
    </row>
    <row r="239" spans="2:8">
      <c r="B239" s="74">
        <f t="shared" si="11"/>
        <v>41496</v>
      </c>
      <c r="C239" s="154" t="s">
        <v>14</v>
      </c>
      <c r="D239" s="141"/>
      <c r="E239" s="238"/>
      <c r="F239" s="87"/>
      <c r="G239" s="100"/>
      <c r="H239" s="138"/>
    </row>
    <row r="240" spans="2:8">
      <c r="B240" s="74">
        <f t="shared" si="11"/>
        <v>41497</v>
      </c>
      <c r="C240" s="154" t="s">
        <v>14</v>
      </c>
      <c r="D240" s="141"/>
      <c r="E240" s="238"/>
      <c r="F240" s="87"/>
      <c r="G240" s="100"/>
      <c r="H240" s="138"/>
    </row>
    <row r="241" spans="2:8">
      <c r="B241" s="74">
        <f t="shared" si="11"/>
        <v>41498</v>
      </c>
      <c r="C241" s="154" t="s">
        <v>14</v>
      </c>
      <c r="D241" s="141"/>
      <c r="E241" s="238"/>
      <c r="F241" s="87"/>
      <c r="G241" s="100"/>
      <c r="H241" s="138"/>
    </row>
    <row r="242" spans="2:8">
      <c r="B242" s="74">
        <f t="shared" si="11"/>
        <v>41499</v>
      </c>
      <c r="C242" s="154" t="s">
        <v>14</v>
      </c>
      <c r="D242" s="141"/>
      <c r="E242" s="238"/>
      <c r="F242" s="87"/>
      <c r="G242" s="100"/>
      <c r="H242" s="138"/>
    </row>
    <row r="243" spans="2:8">
      <c r="B243" s="74">
        <f t="shared" si="11"/>
        <v>41500</v>
      </c>
      <c r="C243" s="154" t="s">
        <v>14</v>
      </c>
      <c r="D243" s="141"/>
      <c r="E243" s="238"/>
      <c r="F243" s="87"/>
      <c r="G243" s="100"/>
      <c r="H243" s="138"/>
    </row>
    <row r="244" spans="2:8">
      <c r="B244" s="74">
        <f t="shared" si="11"/>
        <v>41501</v>
      </c>
      <c r="C244" s="154" t="s">
        <v>14</v>
      </c>
      <c r="D244" s="141"/>
      <c r="E244" s="238"/>
      <c r="F244" s="87"/>
      <c r="G244" s="100"/>
      <c r="H244" s="138"/>
    </row>
    <row r="245" spans="2:8">
      <c r="B245" s="74">
        <f t="shared" si="11"/>
        <v>41502</v>
      </c>
      <c r="C245" s="154" t="s">
        <v>14</v>
      </c>
      <c r="D245" s="141"/>
      <c r="E245" s="238"/>
      <c r="F245" s="87"/>
      <c r="G245" s="100"/>
      <c r="H245" s="138"/>
    </row>
    <row r="246" spans="2:8">
      <c r="B246" s="74">
        <f t="shared" si="11"/>
        <v>41503</v>
      </c>
      <c r="C246" s="154" t="s">
        <v>14</v>
      </c>
      <c r="D246" s="141"/>
      <c r="E246" s="238"/>
      <c r="F246" s="87"/>
      <c r="G246" s="100"/>
      <c r="H246" s="138"/>
    </row>
    <row r="247" spans="2:8">
      <c r="B247" s="74">
        <f t="shared" si="11"/>
        <v>41504</v>
      </c>
      <c r="C247" s="154" t="s">
        <v>14</v>
      </c>
      <c r="D247" s="141"/>
      <c r="E247" s="238"/>
      <c r="F247" s="87"/>
      <c r="G247" s="100"/>
      <c r="H247" s="138"/>
    </row>
    <row r="248" spans="2:8">
      <c r="B248" s="74">
        <f t="shared" si="11"/>
        <v>41505</v>
      </c>
      <c r="C248" s="154" t="s">
        <v>14</v>
      </c>
      <c r="D248" s="141"/>
      <c r="E248" s="238"/>
      <c r="F248" s="87"/>
      <c r="G248" s="100"/>
      <c r="H248" s="138"/>
    </row>
    <row r="249" spans="2:8">
      <c r="B249" s="74">
        <f t="shared" si="11"/>
        <v>41506</v>
      </c>
      <c r="C249" s="154" t="s">
        <v>14</v>
      </c>
      <c r="D249" s="141"/>
      <c r="E249" s="238"/>
      <c r="F249" s="87"/>
      <c r="G249" s="100"/>
      <c r="H249" s="138"/>
    </row>
    <row r="250" spans="2:8">
      <c r="B250" s="74">
        <f t="shared" si="11"/>
        <v>41507</v>
      </c>
      <c r="C250" s="154" t="s">
        <v>14</v>
      </c>
      <c r="D250" s="141"/>
      <c r="E250" s="238"/>
      <c r="F250" s="87"/>
      <c r="G250" s="100"/>
      <c r="H250" s="138"/>
    </row>
    <row r="251" spans="2:8">
      <c r="B251" s="74">
        <f t="shared" si="11"/>
        <v>41508</v>
      </c>
      <c r="C251" s="154" t="s">
        <v>14</v>
      </c>
      <c r="D251" s="141"/>
      <c r="E251" s="238"/>
      <c r="F251" s="87"/>
      <c r="G251" s="100"/>
      <c r="H251" s="138"/>
    </row>
    <row r="252" spans="2:8">
      <c r="B252" s="74">
        <f t="shared" si="11"/>
        <v>41509</v>
      </c>
      <c r="C252" s="154" t="s">
        <v>14</v>
      </c>
      <c r="D252" s="141"/>
      <c r="E252" s="238"/>
      <c r="F252" s="87"/>
      <c r="G252" s="100"/>
      <c r="H252" s="138"/>
    </row>
    <row r="253" spans="2:8">
      <c r="B253" s="74">
        <f t="shared" si="11"/>
        <v>41510</v>
      </c>
      <c r="C253" s="154" t="s">
        <v>14</v>
      </c>
      <c r="D253" s="141"/>
      <c r="E253" s="238"/>
      <c r="F253" s="87"/>
      <c r="G253" s="100"/>
      <c r="H253" s="138"/>
    </row>
    <row r="254" spans="2:8">
      <c r="B254" s="74">
        <f t="shared" si="11"/>
        <v>41511</v>
      </c>
      <c r="C254" s="154" t="s">
        <v>14</v>
      </c>
      <c r="D254" s="141"/>
      <c r="E254" s="238"/>
      <c r="F254" s="87"/>
      <c r="G254" s="100"/>
      <c r="H254" s="138"/>
    </row>
    <row r="255" spans="2:8">
      <c r="B255" s="74">
        <f t="shared" si="11"/>
        <v>41512</v>
      </c>
      <c r="C255" s="154" t="s">
        <v>14</v>
      </c>
      <c r="D255" s="141"/>
      <c r="E255" s="238"/>
      <c r="F255" s="87"/>
      <c r="G255" s="100"/>
      <c r="H255" s="138"/>
    </row>
    <row r="256" spans="2:8">
      <c r="B256" s="74">
        <f t="shared" si="11"/>
        <v>41513</v>
      </c>
      <c r="C256" s="154" t="s">
        <v>14</v>
      </c>
      <c r="D256" s="141"/>
      <c r="E256" s="238"/>
      <c r="F256" s="87"/>
      <c r="G256" s="100"/>
      <c r="H256" s="138"/>
    </row>
    <row r="257" spans="2:8">
      <c r="B257" s="74">
        <f t="shared" si="11"/>
        <v>41514</v>
      </c>
      <c r="C257" s="154" t="s">
        <v>14</v>
      </c>
      <c r="D257" s="141"/>
      <c r="E257" s="238"/>
      <c r="F257" s="87"/>
      <c r="G257" s="100"/>
      <c r="H257" s="138"/>
    </row>
    <row r="258" spans="2:8">
      <c r="B258" s="74">
        <f t="shared" si="11"/>
        <v>41515</v>
      </c>
      <c r="C258" s="154" t="s">
        <v>14</v>
      </c>
      <c r="D258" s="141"/>
      <c r="E258" s="238"/>
      <c r="F258" s="87"/>
      <c r="G258" s="100"/>
      <c r="H258" s="138"/>
    </row>
    <row r="259" spans="2:8">
      <c r="B259" s="74">
        <f t="shared" si="11"/>
        <v>41516</v>
      </c>
      <c r="C259" s="154" t="s">
        <v>14</v>
      </c>
      <c r="D259" s="141"/>
      <c r="E259" s="238"/>
      <c r="F259" s="87"/>
      <c r="G259" s="100"/>
      <c r="H259" s="138"/>
    </row>
    <row r="260" spans="2:8">
      <c r="B260" s="74">
        <f t="shared" si="11"/>
        <v>41517</v>
      </c>
      <c r="C260" s="154" t="s">
        <v>14</v>
      </c>
      <c r="D260" s="141"/>
      <c r="E260" s="238"/>
      <c r="F260" s="87"/>
      <c r="G260" s="100"/>
      <c r="H260" s="138"/>
    </row>
    <row r="261" spans="2:8">
      <c r="B261" s="74">
        <f t="shared" si="11"/>
        <v>41518</v>
      </c>
      <c r="C261" s="154" t="s">
        <v>14</v>
      </c>
      <c r="D261" s="141"/>
      <c r="E261" s="238"/>
      <c r="F261" s="87"/>
      <c r="G261" s="100"/>
      <c r="H261" s="138"/>
    </row>
    <row r="262" spans="2:8">
      <c r="B262" s="74">
        <f t="shared" si="11"/>
        <v>41519</v>
      </c>
      <c r="C262" s="154" t="s">
        <v>14</v>
      </c>
      <c r="D262" s="141"/>
      <c r="E262" s="238"/>
      <c r="F262" s="87"/>
      <c r="G262" s="100"/>
      <c r="H262" s="138"/>
    </row>
    <row r="263" spans="2:8">
      <c r="B263" s="74">
        <f t="shared" si="11"/>
        <v>41520</v>
      </c>
      <c r="C263" s="154" t="s">
        <v>14</v>
      </c>
      <c r="D263" s="141"/>
      <c r="E263" s="238"/>
      <c r="F263" s="87"/>
      <c r="G263" s="100"/>
      <c r="H263" s="138"/>
    </row>
    <row r="264" spans="2:8">
      <c r="B264" s="74">
        <f t="shared" si="11"/>
        <v>41521</v>
      </c>
      <c r="C264" s="154" t="s">
        <v>14</v>
      </c>
      <c r="D264" s="141"/>
      <c r="E264" s="238"/>
      <c r="F264" s="87"/>
      <c r="G264" s="100"/>
      <c r="H264" s="138"/>
    </row>
    <row r="265" spans="2:8">
      <c r="B265" s="74">
        <f t="shared" si="11"/>
        <v>41522</v>
      </c>
      <c r="C265" s="154" t="s">
        <v>14</v>
      </c>
      <c r="D265" s="141"/>
      <c r="E265" s="238"/>
      <c r="F265" s="87"/>
      <c r="G265" s="100"/>
      <c r="H265" s="138"/>
    </row>
    <row r="266" spans="2:8">
      <c r="B266" s="74">
        <f t="shared" si="11"/>
        <v>41523</v>
      </c>
      <c r="C266" s="154" t="s">
        <v>14</v>
      </c>
      <c r="D266" s="141"/>
      <c r="E266" s="238"/>
      <c r="F266" s="87"/>
      <c r="G266" s="100"/>
      <c r="H266" s="138"/>
    </row>
    <row r="267" spans="2:8">
      <c r="B267" s="74">
        <f t="shared" si="11"/>
        <v>41524</v>
      </c>
      <c r="C267" s="154" t="s">
        <v>14</v>
      </c>
      <c r="D267" s="141"/>
      <c r="E267" s="238"/>
      <c r="F267" s="87"/>
      <c r="G267" s="100"/>
      <c r="H267" s="138"/>
    </row>
    <row r="268" spans="2:8">
      <c r="B268" s="74">
        <f t="shared" si="11"/>
        <v>41525</v>
      </c>
      <c r="C268" s="154" t="s">
        <v>14</v>
      </c>
      <c r="D268" s="141"/>
      <c r="E268" s="238"/>
      <c r="F268" s="87"/>
      <c r="G268" s="100"/>
      <c r="H268" s="138"/>
    </row>
    <row r="269" spans="2:8">
      <c r="B269" s="74">
        <f t="shared" si="11"/>
        <v>41526</v>
      </c>
      <c r="C269" s="154" t="s">
        <v>14</v>
      </c>
      <c r="D269" s="141"/>
      <c r="E269" s="238"/>
      <c r="F269" s="87"/>
      <c r="G269" s="100"/>
      <c r="H269" s="138"/>
    </row>
    <row r="270" spans="2:8">
      <c r="B270" s="74">
        <f t="shared" si="11"/>
        <v>41527</v>
      </c>
      <c r="C270" s="154" t="s">
        <v>14</v>
      </c>
      <c r="D270" s="141"/>
      <c r="E270" s="238"/>
      <c r="F270" s="87"/>
      <c r="G270" s="100"/>
      <c r="H270" s="138"/>
    </row>
    <row r="271" spans="2:8">
      <c r="B271" s="74">
        <f t="shared" si="11"/>
        <v>41528</v>
      </c>
      <c r="C271" s="154" t="s">
        <v>14</v>
      </c>
      <c r="D271" s="141"/>
      <c r="E271" s="238"/>
      <c r="F271" s="87"/>
      <c r="G271" s="100"/>
      <c r="H271" s="138"/>
    </row>
    <row r="272" spans="2:8">
      <c r="B272" s="74">
        <f t="shared" si="11"/>
        <v>41529</v>
      </c>
      <c r="C272" s="154" t="s">
        <v>14</v>
      </c>
      <c r="D272" s="141"/>
      <c r="E272" s="238"/>
      <c r="F272" s="87"/>
      <c r="G272" s="100"/>
      <c r="H272" s="138"/>
    </row>
    <row r="273" spans="2:8">
      <c r="B273" s="74">
        <f t="shared" si="11"/>
        <v>41530</v>
      </c>
      <c r="C273" s="154" t="s">
        <v>14</v>
      </c>
      <c r="D273" s="141"/>
      <c r="E273" s="238"/>
      <c r="F273" s="87"/>
      <c r="G273" s="100"/>
      <c r="H273" s="138"/>
    </row>
    <row r="274" spans="2:8">
      <c r="B274" s="74">
        <f t="shared" si="11"/>
        <v>41531</v>
      </c>
      <c r="C274" s="154" t="s">
        <v>14</v>
      </c>
      <c r="D274" s="141"/>
      <c r="E274" s="238"/>
      <c r="F274" s="87"/>
      <c r="G274" s="100"/>
      <c r="H274" s="138"/>
    </row>
    <row r="275" spans="2:8">
      <c r="B275" s="74">
        <f t="shared" ref="B275:B338" si="12">B274+1</f>
        <v>41532</v>
      </c>
      <c r="C275" s="154" t="s">
        <v>14</v>
      </c>
      <c r="D275" s="141"/>
      <c r="E275" s="238"/>
      <c r="F275" s="87"/>
      <c r="G275" s="100"/>
      <c r="H275" s="138"/>
    </row>
    <row r="276" spans="2:8">
      <c r="B276" s="74">
        <f t="shared" si="12"/>
        <v>41533</v>
      </c>
      <c r="C276" s="154" t="s">
        <v>14</v>
      </c>
      <c r="D276" s="141"/>
      <c r="E276" s="238"/>
      <c r="F276" s="87"/>
      <c r="G276" s="100"/>
      <c r="H276" s="138"/>
    </row>
    <row r="277" spans="2:8">
      <c r="B277" s="74">
        <f t="shared" si="12"/>
        <v>41534</v>
      </c>
      <c r="C277" s="154" t="s">
        <v>14</v>
      </c>
      <c r="D277" s="141"/>
      <c r="E277" s="238"/>
      <c r="F277" s="87"/>
      <c r="G277" s="100"/>
      <c r="H277" s="138"/>
    </row>
    <row r="278" spans="2:8">
      <c r="B278" s="74">
        <f t="shared" si="12"/>
        <v>41535</v>
      </c>
      <c r="C278" s="154" t="s">
        <v>14</v>
      </c>
      <c r="D278" s="141"/>
      <c r="E278" s="238"/>
      <c r="F278" s="87"/>
      <c r="G278" s="100"/>
      <c r="H278" s="138"/>
    </row>
    <row r="279" spans="2:8">
      <c r="B279" s="74">
        <f t="shared" si="12"/>
        <v>41536</v>
      </c>
      <c r="C279" s="154" t="s">
        <v>14</v>
      </c>
      <c r="D279" s="141"/>
      <c r="E279" s="238"/>
      <c r="F279" s="87"/>
      <c r="G279" s="100"/>
      <c r="H279" s="138"/>
    </row>
    <row r="280" spans="2:8">
      <c r="B280" s="74">
        <f t="shared" si="12"/>
        <v>41537</v>
      </c>
      <c r="C280" s="154" t="s">
        <v>14</v>
      </c>
      <c r="D280" s="141"/>
      <c r="E280" s="238"/>
      <c r="F280" s="87"/>
      <c r="G280" s="100"/>
      <c r="H280" s="138"/>
    </row>
    <row r="281" spans="2:8">
      <c r="B281" s="74">
        <f t="shared" si="12"/>
        <v>41538</v>
      </c>
      <c r="C281" s="154" t="s">
        <v>14</v>
      </c>
      <c r="D281" s="141"/>
      <c r="E281" s="238"/>
      <c r="F281" s="87"/>
      <c r="G281" s="100"/>
      <c r="H281" s="138"/>
    </row>
    <row r="282" spans="2:8">
      <c r="B282" s="74">
        <f t="shared" si="12"/>
        <v>41539</v>
      </c>
      <c r="C282" s="154" t="s">
        <v>14</v>
      </c>
      <c r="D282" s="141"/>
      <c r="E282" s="238"/>
      <c r="F282" s="87"/>
      <c r="G282" s="100"/>
      <c r="H282" s="138"/>
    </row>
    <row r="283" spans="2:8">
      <c r="B283" s="74">
        <f t="shared" si="12"/>
        <v>41540</v>
      </c>
      <c r="C283" s="154" t="s">
        <v>14</v>
      </c>
      <c r="D283" s="141"/>
      <c r="E283" s="238"/>
      <c r="F283" s="87"/>
      <c r="G283" s="100"/>
      <c r="H283" s="138"/>
    </row>
    <row r="284" spans="2:8">
      <c r="B284" s="74">
        <f t="shared" si="12"/>
        <v>41541</v>
      </c>
      <c r="C284" s="154" t="s">
        <v>14</v>
      </c>
      <c r="D284" s="141"/>
      <c r="E284" s="238"/>
      <c r="F284" s="87"/>
      <c r="G284" s="100"/>
      <c r="H284" s="138"/>
    </row>
    <row r="285" spans="2:8">
      <c r="B285" s="74">
        <f t="shared" si="12"/>
        <v>41542</v>
      </c>
      <c r="C285" s="154" t="s">
        <v>14</v>
      </c>
      <c r="D285" s="141"/>
      <c r="E285" s="238"/>
      <c r="F285" s="87"/>
      <c r="G285" s="100"/>
      <c r="H285" s="138"/>
    </row>
    <row r="286" spans="2:8">
      <c r="B286" s="74">
        <f t="shared" si="12"/>
        <v>41543</v>
      </c>
      <c r="C286" s="154" t="s">
        <v>14</v>
      </c>
      <c r="D286" s="141"/>
      <c r="E286" s="238"/>
      <c r="F286" s="87"/>
      <c r="G286" s="100"/>
      <c r="H286" s="138"/>
    </row>
    <row r="287" spans="2:8">
      <c r="B287" s="74">
        <f t="shared" si="12"/>
        <v>41544</v>
      </c>
      <c r="C287" s="154" t="s">
        <v>14</v>
      </c>
      <c r="D287" s="141"/>
      <c r="E287" s="238"/>
      <c r="F287" s="87"/>
      <c r="G287" s="100"/>
      <c r="H287" s="138"/>
    </row>
    <row r="288" spans="2:8">
      <c r="B288" s="74">
        <f t="shared" si="12"/>
        <v>41545</v>
      </c>
      <c r="C288" s="154" t="s">
        <v>14</v>
      </c>
      <c r="D288" s="141"/>
      <c r="E288" s="238"/>
      <c r="F288" s="87"/>
      <c r="G288" s="100"/>
      <c r="H288" s="138"/>
    </row>
    <row r="289" spans="2:8">
      <c r="B289" s="74">
        <f t="shared" si="12"/>
        <v>41546</v>
      </c>
      <c r="C289" s="154" t="s">
        <v>14</v>
      </c>
      <c r="D289" s="141"/>
      <c r="E289" s="238"/>
      <c r="F289" s="87"/>
      <c r="G289" s="100"/>
      <c r="H289" s="138"/>
    </row>
    <row r="290" spans="2:8">
      <c r="B290" s="74">
        <f t="shared" si="12"/>
        <v>41547</v>
      </c>
      <c r="C290" s="154" t="s">
        <v>14</v>
      </c>
      <c r="D290" s="141"/>
      <c r="E290" s="238"/>
      <c r="F290" s="87"/>
      <c r="G290" s="100"/>
      <c r="H290" s="138"/>
    </row>
    <row r="291" spans="2:8">
      <c r="B291" s="74">
        <f t="shared" si="12"/>
        <v>41548</v>
      </c>
      <c r="C291" s="154" t="s">
        <v>14</v>
      </c>
      <c r="D291" s="141"/>
      <c r="E291" s="238"/>
      <c r="F291" s="87"/>
      <c r="G291" s="100"/>
      <c r="H291" s="138"/>
    </row>
    <row r="292" spans="2:8">
      <c r="B292" s="74">
        <f t="shared" si="12"/>
        <v>41549</v>
      </c>
      <c r="C292" s="154" t="s">
        <v>14</v>
      </c>
      <c r="D292" s="141"/>
      <c r="E292" s="238"/>
      <c r="F292" s="87"/>
      <c r="G292" s="100"/>
      <c r="H292" s="138"/>
    </row>
    <row r="293" spans="2:8">
      <c r="B293" s="74">
        <f t="shared" si="12"/>
        <v>41550</v>
      </c>
      <c r="C293" s="154" t="s">
        <v>14</v>
      </c>
      <c r="D293" s="141"/>
      <c r="E293" s="238"/>
      <c r="F293" s="87"/>
      <c r="G293" s="100"/>
      <c r="H293" s="138"/>
    </row>
    <row r="294" spans="2:8">
      <c r="B294" s="74">
        <f t="shared" si="12"/>
        <v>41551</v>
      </c>
      <c r="C294" s="154" t="s">
        <v>14</v>
      </c>
      <c r="D294" s="141"/>
      <c r="E294" s="238"/>
      <c r="F294" s="87"/>
      <c r="G294" s="100"/>
      <c r="H294" s="138"/>
    </row>
    <row r="295" spans="2:8">
      <c r="B295" s="74">
        <f t="shared" si="12"/>
        <v>41552</v>
      </c>
      <c r="C295" s="154" t="s">
        <v>14</v>
      </c>
      <c r="D295" s="141"/>
      <c r="E295" s="238"/>
      <c r="F295" s="87"/>
      <c r="G295" s="100"/>
      <c r="H295" s="138"/>
    </row>
    <row r="296" spans="2:8">
      <c r="B296" s="74">
        <f t="shared" si="12"/>
        <v>41553</v>
      </c>
      <c r="C296" s="154" t="s">
        <v>14</v>
      </c>
      <c r="D296" s="141"/>
      <c r="E296" s="238"/>
      <c r="F296" s="87"/>
      <c r="G296" s="100"/>
      <c r="H296" s="138"/>
    </row>
    <row r="297" spans="2:8">
      <c r="B297" s="74">
        <f t="shared" si="12"/>
        <v>41554</v>
      </c>
      <c r="C297" s="154" t="s">
        <v>14</v>
      </c>
      <c r="D297" s="141"/>
      <c r="E297" s="238"/>
      <c r="F297" s="87"/>
      <c r="G297" s="100"/>
      <c r="H297" s="138"/>
    </row>
    <row r="298" spans="2:8">
      <c r="B298" s="74">
        <f t="shared" si="12"/>
        <v>41555</v>
      </c>
      <c r="C298" s="154" t="s">
        <v>14</v>
      </c>
      <c r="D298" s="141"/>
      <c r="E298" s="238"/>
      <c r="F298" s="87"/>
      <c r="G298" s="100"/>
      <c r="H298" s="138"/>
    </row>
    <row r="299" spans="2:8">
      <c r="B299" s="74">
        <f t="shared" si="12"/>
        <v>41556</v>
      </c>
      <c r="C299" s="154" t="s">
        <v>14</v>
      </c>
      <c r="D299" s="141"/>
      <c r="E299" s="238"/>
      <c r="F299" s="87"/>
      <c r="G299" s="100"/>
      <c r="H299" s="138"/>
    </row>
    <row r="300" spans="2:8">
      <c r="B300" s="74">
        <f t="shared" si="12"/>
        <v>41557</v>
      </c>
      <c r="C300" s="154" t="s">
        <v>14</v>
      </c>
      <c r="D300" s="141"/>
      <c r="E300" s="238"/>
      <c r="F300" s="87"/>
      <c r="G300" s="100"/>
      <c r="H300" s="138"/>
    </row>
    <row r="301" spans="2:8">
      <c r="B301" s="74">
        <f t="shared" si="12"/>
        <v>41558</v>
      </c>
      <c r="C301" s="154" t="s">
        <v>14</v>
      </c>
      <c r="D301" s="141"/>
      <c r="E301" s="238"/>
      <c r="F301" s="87"/>
      <c r="G301" s="100"/>
      <c r="H301" s="138"/>
    </row>
    <row r="302" spans="2:8">
      <c r="B302" s="74">
        <f t="shared" si="12"/>
        <v>41559</v>
      </c>
      <c r="C302" s="154" t="s">
        <v>14</v>
      </c>
      <c r="D302" s="141"/>
      <c r="E302" s="238"/>
      <c r="F302" s="87"/>
      <c r="G302" s="100"/>
      <c r="H302" s="138"/>
    </row>
    <row r="303" spans="2:8">
      <c r="B303" s="74">
        <f t="shared" si="12"/>
        <v>41560</v>
      </c>
      <c r="C303" s="154" t="s">
        <v>14</v>
      </c>
      <c r="D303" s="141"/>
      <c r="E303" s="238"/>
      <c r="F303" s="87"/>
      <c r="G303" s="100"/>
      <c r="H303" s="138"/>
    </row>
    <row r="304" spans="2:8">
      <c r="B304" s="74">
        <f t="shared" si="12"/>
        <v>41561</v>
      </c>
      <c r="C304" s="154" t="s">
        <v>14</v>
      </c>
      <c r="D304" s="141"/>
      <c r="E304" s="238"/>
      <c r="F304" s="87"/>
      <c r="G304" s="100"/>
      <c r="H304" s="138"/>
    </row>
    <row r="305" spans="2:8">
      <c r="B305" s="74">
        <f t="shared" si="12"/>
        <v>41562</v>
      </c>
      <c r="C305" s="154" t="s">
        <v>14</v>
      </c>
      <c r="D305" s="141"/>
      <c r="E305" s="238"/>
      <c r="F305" s="87"/>
      <c r="G305" s="100"/>
      <c r="H305" s="138"/>
    </row>
    <row r="306" spans="2:8">
      <c r="B306" s="74">
        <f t="shared" si="12"/>
        <v>41563</v>
      </c>
      <c r="C306" s="154" t="s">
        <v>14</v>
      </c>
      <c r="D306" s="141"/>
      <c r="E306" s="238"/>
      <c r="F306" s="87"/>
      <c r="G306" s="100"/>
      <c r="H306" s="138"/>
    </row>
    <row r="307" spans="2:8">
      <c r="B307" s="74">
        <f t="shared" si="12"/>
        <v>41564</v>
      </c>
      <c r="C307" s="154" t="s">
        <v>14</v>
      </c>
      <c r="D307" s="141"/>
      <c r="E307" s="238"/>
      <c r="F307" s="87"/>
      <c r="G307" s="100"/>
      <c r="H307" s="138"/>
    </row>
    <row r="308" spans="2:8">
      <c r="B308" s="74">
        <f t="shared" si="12"/>
        <v>41565</v>
      </c>
      <c r="C308" s="154" t="s">
        <v>14</v>
      </c>
      <c r="D308" s="141"/>
      <c r="E308" s="238"/>
      <c r="F308" s="87"/>
      <c r="G308" s="100"/>
      <c r="H308" s="138"/>
    </row>
    <row r="309" spans="2:8">
      <c r="B309" s="74">
        <f t="shared" si="12"/>
        <v>41566</v>
      </c>
      <c r="C309" s="154" t="s">
        <v>14</v>
      </c>
      <c r="D309" s="141"/>
      <c r="E309" s="238"/>
      <c r="F309" s="87"/>
      <c r="G309" s="100"/>
      <c r="H309" s="138"/>
    </row>
    <row r="310" spans="2:8">
      <c r="B310" s="74">
        <f t="shared" si="12"/>
        <v>41567</v>
      </c>
      <c r="C310" s="154" t="s">
        <v>14</v>
      </c>
      <c r="D310" s="141"/>
      <c r="E310" s="238"/>
      <c r="F310" s="87"/>
      <c r="G310" s="100"/>
      <c r="H310" s="138"/>
    </row>
    <row r="311" spans="2:8">
      <c r="B311" s="74">
        <f t="shared" si="12"/>
        <v>41568</v>
      </c>
      <c r="C311" s="154" t="s">
        <v>14</v>
      </c>
      <c r="D311" s="141"/>
      <c r="E311" s="238"/>
      <c r="F311" s="87"/>
      <c r="G311" s="100"/>
      <c r="H311" s="138"/>
    </row>
    <row r="312" spans="2:8">
      <c r="B312" s="74">
        <f t="shared" si="12"/>
        <v>41569</v>
      </c>
      <c r="C312" s="154" t="s">
        <v>14</v>
      </c>
      <c r="D312" s="141"/>
      <c r="E312" s="238"/>
      <c r="F312" s="87"/>
      <c r="G312" s="100"/>
      <c r="H312" s="138"/>
    </row>
    <row r="313" spans="2:8">
      <c r="B313" s="74">
        <f t="shared" si="12"/>
        <v>41570</v>
      </c>
      <c r="C313" s="154" t="s">
        <v>14</v>
      </c>
      <c r="D313" s="141"/>
      <c r="E313" s="238"/>
      <c r="F313" s="87"/>
      <c r="G313" s="100"/>
      <c r="H313" s="138"/>
    </row>
    <row r="314" spans="2:8">
      <c r="B314" s="74">
        <f t="shared" si="12"/>
        <v>41571</v>
      </c>
      <c r="C314" s="154" t="s">
        <v>14</v>
      </c>
      <c r="D314" s="141"/>
      <c r="E314" s="238"/>
      <c r="F314" s="87"/>
      <c r="G314" s="100"/>
      <c r="H314" s="138"/>
    </row>
    <row r="315" spans="2:8">
      <c r="B315" s="74">
        <f t="shared" si="12"/>
        <v>41572</v>
      </c>
      <c r="C315" s="154" t="s">
        <v>14</v>
      </c>
      <c r="D315" s="141"/>
      <c r="E315" s="238"/>
      <c r="F315" s="87"/>
      <c r="G315" s="100"/>
      <c r="H315" s="138"/>
    </row>
    <row r="316" spans="2:8">
      <c r="B316" s="74">
        <f t="shared" si="12"/>
        <v>41573</v>
      </c>
      <c r="C316" s="154" t="s">
        <v>14</v>
      </c>
      <c r="D316" s="141"/>
      <c r="E316" s="238"/>
      <c r="F316" s="87"/>
      <c r="G316" s="100"/>
      <c r="H316" s="138"/>
    </row>
    <row r="317" spans="2:8">
      <c r="B317" s="74">
        <f t="shared" si="12"/>
        <v>41574</v>
      </c>
      <c r="C317" s="154" t="s">
        <v>14</v>
      </c>
      <c r="D317" s="141"/>
      <c r="E317" s="238"/>
      <c r="F317" s="87"/>
      <c r="G317" s="100"/>
      <c r="H317" s="138"/>
    </row>
    <row r="318" spans="2:8">
      <c r="B318" s="74">
        <f t="shared" si="12"/>
        <v>41575</v>
      </c>
      <c r="C318" s="154" t="s">
        <v>14</v>
      </c>
      <c r="D318" s="141"/>
      <c r="E318" s="238"/>
      <c r="F318" s="87"/>
      <c r="G318" s="100"/>
      <c r="H318" s="138"/>
    </row>
    <row r="319" spans="2:8">
      <c r="B319" s="74">
        <f t="shared" si="12"/>
        <v>41576</v>
      </c>
      <c r="C319" s="154" t="s">
        <v>14</v>
      </c>
      <c r="D319" s="141"/>
      <c r="E319" s="238"/>
      <c r="F319" s="87"/>
      <c r="G319" s="100"/>
      <c r="H319" s="138"/>
    </row>
    <row r="320" spans="2:8">
      <c r="B320" s="74">
        <f t="shared" si="12"/>
        <v>41577</v>
      </c>
      <c r="C320" s="154" t="s">
        <v>14</v>
      </c>
      <c r="D320" s="141"/>
      <c r="E320" s="238"/>
      <c r="F320" s="87"/>
      <c r="G320" s="100"/>
      <c r="H320" s="138"/>
    </row>
    <row r="321" spans="2:8">
      <c r="B321" s="74">
        <f t="shared" si="12"/>
        <v>41578</v>
      </c>
      <c r="C321" s="154" t="s">
        <v>14</v>
      </c>
      <c r="D321" s="141"/>
      <c r="E321" s="238"/>
      <c r="F321" s="87"/>
      <c r="G321" s="100"/>
      <c r="H321" s="138"/>
    </row>
    <row r="322" spans="2:8">
      <c r="B322" s="74">
        <f t="shared" si="12"/>
        <v>41579</v>
      </c>
      <c r="C322" s="154" t="s">
        <v>14</v>
      </c>
      <c r="D322" s="141"/>
      <c r="E322" s="238"/>
      <c r="F322" s="87"/>
      <c r="G322" s="100"/>
      <c r="H322" s="138"/>
    </row>
    <row r="323" spans="2:8">
      <c r="B323" s="74">
        <f t="shared" si="12"/>
        <v>41580</v>
      </c>
      <c r="C323" s="154" t="s">
        <v>14</v>
      </c>
      <c r="D323" s="141"/>
      <c r="E323" s="238"/>
      <c r="F323" s="87"/>
      <c r="G323" s="100"/>
      <c r="H323" s="138"/>
    </row>
    <row r="324" spans="2:8">
      <c r="B324" s="74">
        <f t="shared" si="12"/>
        <v>41581</v>
      </c>
      <c r="C324" s="154" t="s">
        <v>14</v>
      </c>
      <c r="D324" s="141"/>
      <c r="E324" s="238"/>
      <c r="F324" s="87"/>
      <c r="G324" s="100"/>
      <c r="H324" s="138"/>
    </row>
    <row r="325" spans="2:8">
      <c r="B325" s="74">
        <f t="shared" si="12"/>
        <v>41582</v>
      </c>
      <c r="C325" s="154" t="s">
        <v>14</v>
      </c>
      <c r="D325" s="141"/>
      <c r="E325" s="238"/>
      <c r="F325" s="87"/>
      <c r="G325" s="100"/>
      <c r="H325" s="138"/>
    </row>
    <row r="326" spans="2:8">
      <c r="B326" s="74">
        <f t="shared" si="12"/>
        <v>41583</v>
      </c>
      <c r="C326" s="154" t="s">
        <v>14</v>
      </c>
      <c r="D326" s="141"/>
      <c r="E326" s="238"/>
      <c r="F326" s="87"/>
      <c r="G326" s="100"/>
      <c r="H326" s="138"/>
    </row>
    <row r="327" spans="2:8">
      <c r="B327" s="74">
        <f t="shared" si="12"/>
        <v>41584</v>
      </c>
      <c r="C327" s="154" t="s">
        <v>14</v>
      </c>
      <c r="D327" s="141"/>
      <c r="E327" s="238"/>
      <c r="F327" s="87"/>
      <c r="G327" s="100"/>
      <c r="H327" s="138"/>
    </row>
    <row r="328" spans="2:8">
      <c r="B328" s="74">
        <f t="shared" si="12"/>
        <v>41585</v>
      </c>
      <c r="C328" s="154" t="s">
        <v>14</v>
      </c>
      <c r="D328" s="141"/>
      <c r="E328" s="238"/>
      <c r="F328" s="87"/>
      <c r="G328" s="100"/>
      <c r="H328" s="138"/>
    </row>
    <row r="329" spans="2:8">
      <c r="B329" s="74">
        <f t="shared" si="12"/>
        <v>41586</v>
      </c>
      <c r="C329" s="154" t="s">
        <v>14</v>
      </c>
      <c r="D329" s="141"/>
      <c r="E329" s="238"/>
      <c r="F329" s="87"/>
      <c r="G329" s="100"/>
      <c r="H329" s="138"/>
    </row>
    <row r="330" spans="2:8">
      <c r="B330" s="74">
        <f t="shared" si="12"/>
        <v>41587</v>
      </c>
      <c r="C330" s="154" t="s">
        <v>14</v>
      </c>
      <c r="D330" s="141"/>
      <c r="E330" s="238"/>
      <c r="F330" s="87"/>
      <c r="G330" s="100"/>
      <c r="H330" s="138"/>
    </row>
    <row r="331" spans="2:8">
      <c r="B331" s="74">
        <f t="shared" si="12"/>
        <v>41588</v>
      </c>
      <c r="C331" s="154" t="s">
        <v>14</v>
      </c>
      <c r="D331" s="141"/>
      <c r="E331" s="238"/>
      <c r="F331" s="87"/>
      <c r="G331" s="100"/>
      <c r="H331" s="138"/>
    </row>
    <row r="332" spans="2:8">
      <c r="B332" s="74">
        <f t="shared" si="12"/>
        <v>41589</v>
      </c>
      <c r="C332" s="154" t="s">
        <v>14</v>
      </c>
      <c r="D332" s="141"/>
      <c r="E332" s="238"/>
      <c r="F332" s="87"/>
      <c r="G332" s="100"/>
      <c r="H332" s="138"/>
    </row>
    <row r="333" spans="2:8">
      <c r="B333" s="74">
        <f t="shared" si="12"/>
        <v>41590</v>
      </c>
      <c r="C333" s="154" t="s">
        <v>14</v>
      </c>
      <c r="D333" s="141"/>
      <c r="E333" s="238"/>
      <c r="F333" s="87"/>
      <c r="G333" s="100"/>
      <c r="H333" s="138"/>
    </row>
    <row r="334" spans="2:8">
      <c r="B334" s="74">
        <f t="shared" si="12"/>
        <v>41591</v>
      </c>
      <c r="C334" s="154" t="s">
        <v>14</v>
      </c>
      <c r="D334" s="141"/>
      <c r="E334" s="238"/>
      <c r="F334" s="87"/>
      <c r="G334" s="100"/>
      <c r="H334" s="138"/>
    </row>
    <row r="335" spans="2:8">
      <c r="B335" s="74">
        <f t="shared" si="12"/>
        <v>41592</v>
      </c>
      <c r="C335" s="154" t="s">
        <v>14</v>
      </c>
      <c r="D335" s="141"/>
      <c r="E335" s="238"/>
      <c r="F335" s="87"/>
      <c r="G335" s="100"/>
      <c r="H335" s="138"/>
    </row>
    <row r="336" spans="2:8">
      <c r="B336" s="74">
        <f t="shared" si="12"/>
        <v>41593</v>
      </c>
      <c r="C336" s="154" t="s">
        <v>14</v>
      </c>
      <c r="D336" s="141"/>
      <c r="E336" s="238"/>
      <c r="F336" s="87"/>
      <c r="G336" s="100"/>
      <c r="H336" s="138"/>
    </row>
    <row r="337" spans="2:8">
      <c r="B337" s="74">
        <f t="shared" si="12"/>
        <v>41594</v>
      </c>
      <c r="C337" s="154" t="s">
        <v>14</v>
      </c>
      <c r="D337" s="141"/>
      <c r="E337" s="238"/>
      <c r="F337" s="87"/>
      <c r="G337" s="100"/>
      <c r="H337" s="138"/>
    </row>
    <row r="338" spans="2:8">
      <c r="B338" s="74">
        <f t="shared" si="12"/>
        <v>41595</v>
      </c>
      <c r="C338" s="154" t="s">
        <v>14</v>
      </c>
      <c r="D338" s="141"/>
      <c r="E338" s="238"/>
      <c r="F338" s="87"/>
      <c r="G338" s="100"/>
      <c r="H338" s="138"/>
    </row>
    <row r="339" spans="2:8">
      <c r="B339" s="74">
        <f t="shared" ref="B339:B381" si="13">B338+1</f>
        <v>41596</v>
      </c>
      <c r="C339" s="154" t="s">
        <v>14</v>
      </c>
      <c r="D339" s="141"/>
      <c r="E339" s="238"/>
      <c r="F339" s="87"/>
      <c r="G339" s="100"/>
      <c r="H339" s="138"/>
    </row>
    <row r="340" spans="2:8">
      <c r="B340" s="74">
        <f t="shared" si="13"/>
        <v>41597</v>
      </c>
      <c r="C340" s="154" t="s">
        <v>14</v>
      </c>
      <c r="D340" s="141"/>
      <c r="E340" s="238"/>
      <c r="F340" s="87"/>
      <c r="G340" s="100"/>
      <c r="H340" s="138"/>
    </row>
    <row r="341" spans="2:8">
      <c r="B341" s="74">
        <f t="shared" si="13"/>
        <v>41598</v>
      </c>
      <c r="C341" s="154" t="s">
        <v>14</v>
      </c>
      <c r="D341" s="141"/>
      <c r="E341" s="238"/>
      <c r="F341" s="87"/>
      <c r="G341" s="100"/>
      <c r="H341" s="138"/>
    </row>
    <row r="342" spans="2:8">
      <c r="B342" s="74">
        <f t="shared" si="13"/>
        <v>41599</v>
      </c>
      <c r="C342" s="154" t="s">
        <v>14</v>
      </c>
      <c r="D342" s="141"/>
      <c r="E342" s="238"/>
      <c r="F342" s="87"/>
      <c r="G342" s="100"/>
      <c r="H342" s="138"/>
    </row>
    <row r="343" spans="2:8">
      <c r="B343" s="74">
        <f t="shared" si="13"/>
        <v>41600</v>
      </c>
      <c r="C343" s="154" t="s">
        <v>14</v>
      </c>
      <c r="D343" s="141"/>
      <c r="E343" s="238"/>
      <c r="F343" s="87"/>
      <c r="G343" s="100"/>
      <c r="H343" s="138"/>
    </row>
    <row r="344" spans="2:8">
      <c r="B344" s="74">
        <f t="shared" si="13"/>
        <v>41601</v>
      </c>
      <c r="C344" s="154" t="s">
        <v>14</v>
      </c>
      <c r="D344" s="141"/>
      <c r="E344" s="238"/>
      <c r="F344" s="87"/>
      <c r="G344" s="100"/>
      <c r="H344" s="138"/>
    </row>
    <row r="345" spans="2:8">
      <c r="B345" s="74">
        <f t="shared" si="13"/>
        <v>41602</v>
      </c>
      <c r="C345" s="154" t="s">
        <v>14</v>
      </c>
      <c r="D345" s="141"/>
      <c r="E345" s="238"/>
      <c r="F345" s="87"/>
      <c r="G345" s="100"/>
      <c r="H345" s="138"/>
    </row>
    <row r="346" spans="2:8">
      <c r="B346" s="74">
        <f t="shared" si="13"/>
        <v>41603</v>
      </c>
      <c r="C346" s="154" t="s">
        <v>14</v>
      </c>
      <c r="D346" s="141"/>
      <c r="E346" s="238"/>
      <c r="F346" s="87"/>
      <c r="G346" s="100"/>
      <c r="H346" s="138"/>
    </row>
    <row r="347" spans="2:8">
      <c r="B347" s="74">
        <f t="shared" si="13"/>
        <v>41604</v>
      </c>
      <c r="C347" s="154" t="s">
        <v>14</v>
      </c>
      <c r="D347" s="141"/>
      <c r="E347" s="238"/>
      <c r="F347" s="87"/>
      <c r="G347" s="100"/>
      <c r="H347" s="138"/>
    </row>
    <row r="348" spans="2:8">
      <c r="B348" s="74">
        <f t="shared" si="13"/>
        <v>41605</v>
      </c>
      <c r="C348" s="154" t="s">
        <v>14</v>
      </c>
      <c r="D348" s="141"/>
      <c r="E348" s="238"/>
      <c r="F348" s="87"/>
      <c r="G348" s="100"/>
      <c r="H348" s="138"/>
    </row>
    <row r="349" spans="2:8">
      <c r="B349" s="74">
        <f t="shared" si="13"/>
        <v>41606</v>
      </c>
      <c r="C349" s="154" t="s">
        <v>14</v>
      </c>
      <c r="D349" s="141"/>
      <c r="E349" s="238"/>
      <c r="F349" s="87"/>
      <c r="G349" s="100"/>
      <c r="H349" s="138"/>
    </row>
    <row r="350" spans="2:8">
      <c r="B350" s="74">
        <f t="shared" si="13"/>
        <v>41607</v>
      </c>
      <c r="C350" s="154" t="s">
        <v>14</v>
      </c>
      <c r="D350" s="141"/>
      <c r="E350" s="238"/>
      <c r="F350" s="87"/>
      <c r="G350" s="100"/>
      <c r="H350" s="138"/>
    </row>
    <row r="351" spans="2:8">
      <c r="B351" s="74">
        <f t="shared" si="13"/>
        <v>41608</v>
      </c>
      <c r="C351" s="154" t="s">
        <v>14</v>
      </c>
      <c r="D351" s="141"/>
      <c r="E351" s="238"/>
      <c r="F351" s="87"/>
      <c r="G351" s="100"/>
      <c r="H351" s="138"/>
    </row>
    <row r="352" spans="2:8">
      <c r="B352" s="74">
        <f t="shared" si="13"/>
        <v>41609</v>
      </c>
      <c r="C352" s="154" t="s">
        <v>14</v>
      </c>
      <c r="D352" s="141"/>
      <c r="E352" s="238"/>
      <c r="F352" s="87"/>
      <c r="G352" s="100"/>
      <c r="H352" s="138"/>
    </row>
    <row r="353" spans="2:8">
      <c r="B353" s="74">
        <f t="shared" si="13"/>
        <v>41610</v>
      </c>
      <c r="C353" s="154" t="s">
        <v>14</v>
      </c>
      <c r="D353" s="141"/>
      <c r="E353" s="238"/>
      <c r="F353" s="87"/>
      <c r="G353" s="100"/>
      <c r="H353" s="138"/>
    </row>
    <row r="354" spans="2:8">
      <c r="B354" s="74">
        <f t="shared" si="13"/>
        <v>41611</v>
      </c>
      <c r="C354" s="154" t="s">
        <v>14</v>
      </c>
      <c r="D354" s="141"/>
      <c r="E354" s="238"/>
      <c r="F354" s="87"/>
      <c r="G354" s="100"/>
      <c r="H354" s="138"/>
    </row>
    <row r="355" spans="2:8">
      <c r="B355" s="74">
        <f t="shared" si="13"/>
        <v>41612</v>
      </c>
      <c r="C355" s="154" t="s">
        <v>14</v>
      </c>
      <c r="D355" s="141"/>
      <c r="E355" s="238"/>
      <c r="F355" s="87"/>
      <c r="G355" s="100"/>
      <c r="H355" s="138"/>
    </row>
    <row r="356" spans="2:8">
      <c r="B356" s="74">
        <f t="shared" si="13"/>
        <v>41613</v>
      </c>
      <c r="C356" s="154" t="s">
        <v>14</v>
      </c>
      <c r="D356" s="141"/>
      <c r="E356" s="238"/>
      <c r="F356" s="87"/>
      <c r="G356" s="100"/>
      <c r="H356" s="138"/>
    </row>
    <row r="357" spans="2:8">
      <c r="B357" s="74">
        <f t="shared" si="13"/>
        <v>41614</v>
      </c>
      <c r="C357" s="154" t="s">
        <v>14</v>
      </c>
      <c r="D357" s="141"/>
      <c r="E357" s="238"/>
      <c r="F357" s="87"/>
      <c r="G357" s="100"/>
      <c r="H357" s="138"/>
    </row>
    <row r="358" spans="2:8">
      <c r="B358" s="74">
        <f t="shared" si="13"/>
        <v>41615</v>
      </c>
      <c r="C358" s="154" t="s">
        <v>14</v>
      </c>
      <c r="D358" s="141"/>
      <c r="E358" s="238"/>
      <c r="F358" s="87"/>
      <c r="G358" s="100"/>
      <c r="H358" s="138"/>
    </row>
    <row r="359" spans="2:8">
      <c r="B359" s="74">
        <f t="shared" si="13"/>
        <v>41616</v>
      </c>
      <c r="C359" s="154" t="s">
        <v>14</v>
      </c>
      <c r="D359" s="141"/>
      <c r="E359" s="238"/>
      <c r="F359" s="87"/>
      <c r="G359" s="100"/>
      <c r="H359" s="138"/>
    </row>
    <row r="360" spans="2:8">
      <c r="B360" s="74">
        <f t="shared" si="13"/>
        <v>41617</v>
      </c>
      <c r="C360" s="154" t="s">
        <v>14</v>
      </c>
      <c r="D360" s="141"/>
      <c r="E360" s="238"/>
      <c r="F360" s="87"/>
      <c r="G360" s="100"/>
      <c r="H360" s="138"/>
    </row>
    <row r="361" spans="2:8">
      <c r="B361" s="74">
        <f t="shared" si="13"/>
        <v>41618</v>
      </c>
      <c r="C361" s="154" t="s">
        <v>14</v>
      </c>
      <c r="D361" s="141"/>
      <c r="E361" s="238"/>
      <c r="F361" s="87"/>
      <c r="G361" s="100"/>
      <c r="H361" s="138"/>
    </row>
    <row r="362" spans="2:8">
      <c r="B362" s="74">
        <f t="shared" si="13"/>
        <v>41619</v>
      </c>
      <c r="C362" s="154" t="s">
        <v>14</v>
      </c>
      <c r="D362" s="141"/>
      <c r="E362" s="238"/>
      <c r="F362" s="87"/>
      <c r="G362" s="100"/>
      <c r="H362" s="138"/>
    </row>
    <row r="363" spans="2:8">
      <c r="B363" s="74">
        <f t="shared" si="13"/>
        <v>41620</v>
      </c>
      <c r="C363" s="154" t="s">
        <v>14</v>
      </c>
      <c r="D363" s="141"/>
      <c r="E363" s="238"/>
      <c r="F363" s="87"/>
      <c r="G363" s="100"/>
      <c r="H363" s="138"/>
    </row>
    <row r="364" spans="2:8">
      <c r="B364" s="74">
        <f t="shared" si="13"/>
        <v>41621</v>
      </c>
      <c r="C364" s="154" t="s">
        <v>14</v>
      </c>
      <c r="D364" s="141"/>
      <c r="E364" s="238"/>
      <c r="F364" s="87"/>
      <c r="G364" s="100"/>
      <c r="H364" s="138"/>
    </row>
    <row r="365" spans="2:8">
      <c r="B365" s="74">
        <f t="shared" si="13"/>
        <v>41622</v>
      </c>
      <c r="C365" s="154" t="s">
        <v>14</v>
      </c>
      <c r="D365" s="141"/>
      <c r="E365" s="238"/>
      <c r="F365" s="87"/>
      <c r="G365" s="100"/>
      <c r="H365" s="138"/>
    </row>
    <row r="366" spans="2:8">
      <c r="B366" s="74">
        <f t="shared" si="13"/>
        <v>41623</v>
      </c>
      <c r="C366" s="154" t="s">
        <v>14</v>
      </c>
      <c r="D366" s="141"/>
      <c r="E366" s="238"/>
      <c r="F366" s="87"/>
      <c r="G366" s="100"/>
      <c r="H366" s="138"/>
    </row>
    <row r="367" spans="2:8">
      <c r="B367" s="74">
        <f t="shared" si="13"/>
        <v>41624</v>
      </c>
      <c r="C367" s="154" t="s">
        <v>14</v>
      </c>
      <c r="D367" s="141"/>
      <c r="E367" s="238"/>
      <c r="F367" s="87"/>
      <c r="G367" s="100"/>
      <c r="H367" s="138"/>
    </row>
    <row r="368" spans="2:8">
      <c r="B368" s="74">
        <f t="shared" si="13"/>
        <v>41625</v>
      </c>
      <c r="C368" s="154" t="s">
        <v>14</v>
      </c>
      <c r="D368" s="141"/>
      <c r="E368" s="238"/>
      <c r="F368" s="87"/>
      <c r="G368" s="100"/>
      <c r="H368" s="138"/>
    </row>
    <row r="369" spans="2:8">
      <c r="B369" s="74">
        <f t="shared" si="13"/>
        <v>41626</v>
      </c>
      <c r="C369" s="154" t="s">
        <v>14</v>
      </c>
      <c r="D369" s="141"/>
      <c r="E369" s="238"/>
      <c r="F369" s="87"/>
      <c r="G369" s="100"/>
      <c r="H369" s="138"/>
    </row>
    <row r="370" spans="2:8">
      <c r="B370" s="74">
        <f t="shared" si="13"/>
        <v>41627</v>
      </c>
      <c r="C370" s="154" t="s">
        <v>14</v>
      </c>
      <c r="D370" s="141"/>
      <c r="E370" s="238"/>
      <c r="F370" s="87"/>
      <c r="G370" s="100"/>
      <c r="H370" s="138"/>
    </row>
    <row r="371" spans="2:8">
      <c r="B371" s="74">
        <f t="shared" si="13"/>
        <v>41628</v>
      </c>
      <c r="C371" s="154" t="s">
        <v>14</v>
      </c>
      <c r="D371" s="141"/>
      <c r="E371" s="238"/>
      <c r="F371" s="87"/>
      <c r="G371" s="100"/>
      <c r="H371" s="138"/>
    </row>
    <row r="372" spans="2:8">
      <c r="B372" s="74">
        <f t="shared" si="13"/>
        <v>41629</v>
      </c>
      <c r="C372" s="154" t="s">
        <v>14</v>
      </c>
      <c r="D372" s="141"/>
      <c r="E372" s="238"/>
      <c r="F372" s="87"/>
      <c r="G372" s="100"/>
      <c r="H372" s="138"/>
    </row>
    <row r="373" spans="2:8">
      <c r="B373" s="74">
        <f t="shared" si="13"/>
        <v>41630</v>
      </c>
      <c r="C373" s="154" t="s">
        <v>14</v>
      </c>
      <c r="D373" s="141"/>
      <c r="E373" s="238"/>
      <c r="F373" s="87"/>
      <c r="G373" s="100"/>
      <c r="H373" s="138"/>
    </row>
    <row r="374" spans="2:8">
      <c r="B374" s="74">
        <f t="shared" si="13"/>
        <v>41631</v>
      </c>
      <c r="C374" s="154" t="s">
        <v>14</v>
      </c>
      <c r="D374" s="141"/>
      <c r="E374" s="238"/>
      <c r="F374" s="87"/>
      <c r="G374" s="100"/>
      <c r="H374" s="138"/>
    </row>
    <row r="375" spans="2:8">
      <c r="B375" s="74">
        <f t="shared" si="13"/>
        <v>41632</v>
      </c>
      <c r="C375" s="154" t="s">
        <v>14</v>
      </c>
      <c r="D375" s="141"/>
      <c r="E375" s="238"/>
      <c r="F375" s="87"/>
      <c r="G375" s="100"/>
      <c r="H375" s="138"/>
    </row>
    <row r="376" spans="2:8">
      <c r="B376" s="74">
        <f t="shared" si="13"/>
        <v>41633</v>
      </c>
      <c r="C376" s="154" t="s">
        <v>14</v>
      </c>
      <c r="D376" s="141"/>
      <c r="E376" s="238"/>
      <c r="F376" s="87"/>
      <c r="G376" s="100"/>
      <c r="H376" s="138"/>
    </row>
    <row r="377" spans="2:8">
      <c r="B377" s="74">
        <f t="shared" si="13"/>
        <v>41634</v>
      </c>
      <c r="C377" s="154" t="s">
        <v>14</v>
      </c>
      <c r="D377" s="141"/>
      <c r="E377" s="238"/>
      <c r="F377" s="87"/>
      <c r="G377" s="100"/>
      <c r="H377" s="138"/>
    </row>
    <row r="378" spans="2:8">
      <c r="B378" s="74">
        <f t="shared" si="13"/>
        <v>41635</v>
      </c>
      <c r="C378" s="154" t="s">
        <v>14</v>
      </c>
      <c r="D378" s="141"/>
      <c r="E378" s="238"/>
      <c r="F378" s="87"/>
      <c r="G378" s="100"/>
      <c r="H378" s="138"/>
    </row>
    <row r="379" spans="2:8">
      <c r="B379" s="74">
        <f t="shared" si="13"/>
        <v>41636</v>
      </c>
      <c r="C379" s="154" t="s">
        <v>14</v>
      </c>
      <c r="D379" s="141"/>
      <c r="E379" s="238"/>
      <c r="F379" s="87"/>
      <c r="G379" s="100"/>
      <c r="H379" s="138"/>
    </row>
    <row r="380" spans="2:8">
      <c r="B380" s="74">
        <f t="shared" si="13"/>
        <v>41637</v>
      </c>
      <c r="C380" s="154" t="s">
        <v>14</v>
      </c>
      <c r="D380" s="141"/>
      <c r="E380" s="238"/>
      <c r="F380" s="87"/>
      <c r="G380" s="100"/>
      <c r="H380" s="138"/>
    </row>
    <row r="381" spans="2:8">
      <c r="B381" s="74">
        <f t="shared" si="13"/>
        <v>41638</v>
      </c>
      <c r="C381" s="154" t="s">
        <v>14</v>
      </c>
      <c r="D381" s="141"/>
      <c r="E381" s="238"/>
      <c r="F381" s="87"/>
      <c r="G381" s="100"/>
      <c r="H381" s="138"/>
    </row>
    <row r="401" spans="2:15">
      <c r="H401" s="138"/>
    </row>
    <row r="402" spans="2:15">
      <c r="H402" s="138"/>
    </row>
    <row r="403" spans="2:15">
      <c r="H403" s="138"/>
    </row>
    <row r="415" spans="2:15" s="8" customFormat="1">
      <c r="B415" s="146"/>
      <c r="C415" s="147"/>
      <c r="D415" s="147"/>
      <c r="E415" s="240"/>
      <c r="F415" s="144"/>
      <c r="G415" s="102"/>
      <c r="I415" s="138"/>
      <c r="J415" s="138"/>
      <c r="O415" s="157"/>
    </row>
    <row r="416" spans="2:15" s="8" customFormat="1">
      <c r="B416" s="146"/>
      <c r="C416" s="147"/>
      <c r="D416" s="147"/>
      <c r="E416" s="240"/>
      <c r="F416" s="144"/>
      <c r="G416" s="102"/>
      <c r="I416" s="138"/>
      <c r="J416" s="138"/>
      <c r="O416" s="157"/>
    </row>
    <row r="417" spans="2:15" s="8" customFormat="1">
      <c r="B417" s="146"/>
      <c r="C417" s="147"/>
      <c r="D417" s="147"/>
      <c r="E417" s="240"/>
      <c r="F417" s="144"/>
      <c r="G417" s="102"/>
      <c r="I417" s="138"/>
      <c r="J417" s="138"/>
      <c r="O417" s="157"/>
    </row>
    <row r="418" spans="2:15" s="8" customFormat="1">
      <c r="B418" s="146"/>
      <c r="C418" s="147"/>
      <c r="D418" s="147"/>
      <c r="E418" s="240"/>
      <c r="F418" s="144"/>
      <c r="G418" s="102"/>
      <c r="I418" s="138"/>
      <c r="J418" s="138"/>
      <c r="O418" s="157"/>
    </row>
    <row r="419" spans="2:15" s="8" customFormat="1">
      <c r="B419" s="146"/>
      <c r="C419" s="147"/>
      <c r="D419" s="147"/>
      <c r="E419" s="240"/>
      <c r="F419" s="144"/>
      <c r="G419" s="102"/>
      <c r="I419" s="138"/>
      <c r="J419" s="138"/>
      <c r="O419" s="157"/>
    </row>
    <row r="420" spans="2:15" s="8" customFormat="1">
      <c r="B420" s="146"/>
      <c r="C420" s="147"/>
      <c r="D420" s="147"/>
      <c r="E420" s="240"/>
      <c r="F420" s="144"/>
      <c r="G420" s="102"/>
      <c r="I420" s="138"/>
      <c r="J420" s="138"/>
      <c r="O420" s="157"/>
    </row>
    <row r="421" spans="2:15" s="8" customFormat="1">
      <c r="B421" s="146"/>
      <c r="C421" s="147"/>
      <c r="D421" s="147"/>
      <c r="E421" s="240"/>
      <c r="F421" s="144"/>
      <c r="G421" s="102"/>
      <c r="I421" s="138"/>
      <c r="J421" s="138"/>
      <c r="O421" s="157"/>
    </row>
    <row r="422" spans="2:15" s="8" customFormat="1">
      <c r="B422" s="146"/>
      <c r="C422" s="147"/>
      <c r="D422" s="147"/>
      <c r="E422" s="240"/>
      <c r="F422" s="144"/>
      <c r="G422" s="102"/>
      <c r="I422" s="138"/>
      <c r="J422" s="138"/>
      <c r="O422" s="157"/>
    </row>
    <row r="423" spans="2:15" s="8" customFormat="1">
      <c r="B423" s="146"/>
      <c r="C423" s="147"/>
      <c r="D423" s="147"/>
      <c r="E423" s="240"/>
      <c r="F423" s="144"/>
      <c r="G423" s="102"/>
      <c r="I423" s="138"/>
      <c r="J423" s="138"/>
      <c r="O423" s="157"/>
    </row>
    <row r="424" spans="2:15" s="8" customFormat="1">
      <c r="B424" s="146"/>
      <c r="C424" s="147"/>
      <c r="D424" s="147"/>
      <c r="E424" s="240"/>
      <c r="F424" s="144"/>
      <c r="G424" s="102"/>
      <c r="I424" s="138"/>
      <c r="J424" s="138"/>
      <c r="O424" s="157"/>
    </row>
    <row r="425" spans="2:15" s="8" customFormat="1">
      <c r="B425" s="146"/>
      <c r="C425" s="147"/>
      <c r="D425" s="147"/>
      <c r="E425" s="240"/>
      <c r="F425" s="144"/>
      <c r="G425" s="102"/>
      <c r="I425" s="138"/>
      <c r="J425" s="138"/>
      <c r="O425" s="157"/>
    </row>
    <row r="426" spans="2:15" s="8" customFormat="1">
      <c r="B426" s="146"/>
      <c r="C426" s="147"/>
      <c r="D426" s="147"/>
      <c r="E426" s="240"/>
      <c r="F426" s="144"/>
      <c r="G426" s="102"/>
      <c r="I426" s="138"/>
      <c r="J426" s="138"/>
      <c r="O426" s="157"/>
    </row>
    <row r="427" spans="2:15" s="8" customFormat="1">
      <c r="B427" s="146"/>
      <c r="C427" s="147"/>
      <c r="D427" s="147"/>
      <c r="E427" s="240"/>
      <c r="F427" s="144"/>
      <c r="G427" s="102"/>
      <c r="I427" s="138"/>
      <c r="J427" s="138"/>
      <c r="O427" s="157"/>
    </row>
    <row r="428" spans="2:15" s="8" customFormat="1">
      <c r="B428" s="146"/>
      <c r="C428" s="147"/>
      <c r="D428" s="147"/>
      <c r="E428" s="240"/>
      <c r="F428" s="144"/>
      <c r="G428" s="102"/>
      <c r="I428" s="138"/>
      <c r="J428" s="138"/>
      <c r="O428" s="157"/>
    </row>
    <row r="429" spans="2:15" s="8" customFormat="1">
      <c r="B429" s="146"/>
      <c r="C429" s="147"/>
      <c r="D429" s="147"/>
      <c r="E429" s="240"/>
      <c r="F429" s="144"/>
      <c r="G429" s="102"/>
      <c r="I429" s="138"/>
      <c r="J429" s="138"/>
      <c r="O429" s="157"/>
    </row>
    <row r="430" spans="2:15" s="8" customFormat="1">
      <c r="B430" s="146"/>
      <c r="C430" s="147"/>
      <c r="D430" s="147"/>
      <c r="E430" s="240"/>
      <c r="F430" s="144"/>
      <c r="G430" s="102"/>
      <c r="I430" s="138"/>
      <c r="J430" s="138"/>
      <c r="O430" s="157"/>
    </row>
    <row r="431" spans="2:15" s="8" customFormat="1">
      <c r="B431" s="146"/>
      <c r="C431" s="147"/>
      <c r="D431" s="147"/>
      <c r="E431" s="240"/>
      <c r="F431" s="144"/>
      <c r="G431" s="102"/>
      <c r="I431" s="138"/>
      <c r="J431" s="138"/>
      <c r="O431" s="157"/>
    </row>
    <row r="432" spans="2:15" s="8" customFormat="1">
      <c r="B432" s="146"/>
      <c r="C432" s="147"/>
      <c r="D432" s="147"/>
      <c r="E432" s="240"/>
      <c r="F432" s="144"/>
      <c r="G432" s="102"/>
      <c r="I432" s="138"/>
      <c r="J432" s="138"/>
      <c r="O432" s="157"/>
    </row>
    <row r="433" spans="2:15" s="8" customFormat="1">
      <c r="B433" s="146"/>
      <c r="C433" s="147"/>
      <c r="D433" s="147"/>
      <c r="E433" s="240"/>
      <c r="F433" s="144"/>
      <c r="G433" s="102"/>
      <c r="I433" s="138"/>
      <c r="J433" s="138"/>
      <c r="O433" s="157"/>
    </row>
    <row r="434" spans="2:15" s="8" customFormat="1">
      <c r="B434" s="146"/>
      <c r="C434" s="147"/>
      <c r="D434" s="147"/>
      <c r="E434" s="240"/>
      <c r="F434" s="144"/>
      <c r="G434" s="102"/>
      <c r="I434" s="138"/>
      <c r="J434" s="138"/>
      <c r="O434" s="157"/>
    </row>
    <row r="435" spans="2:15" s="8" customFormat="1">
      <c r="B435" s="146"/>
      <c r="C435" s="147"/>
      <c r="D435" s="147"/>
      <c r="E435" s="240"/>
      <c r="F435" s="144"/>
      <c r="G435" s="102"/>
      <c r="I435" s="138"/>
      <c r="J435" s="138"/>
      <c r="O435" s="157"/>
    </row>
    <row r="436" spans="2:15" s="8" customFormat="1">
      <c r="B436" s="146"/>
      <c r="C436" s="147"/>
      <c r="D436" s="147"/>
      <c r="E436" s="240"/>
      <c r="F436" s="144"/>
      <c r="G436" s="102"/>
      <c r="I436" s="138"/>
      <c r="J436" s="138"/>
      <c r="O436" s="157"/>
    </row>
    <row r="437" spans="2:15" s="8" customFormat="1">
      <c r="B437" s="146"/>
      <c r="C437" s="147"/>
      <c r="D437" s="147"/>
      <c r="E437" s="240"/>
      <c r="F437" s="144"/>
      <c r="G437" s="102"/>
      <c r="I437" s="138"/>
      <c r="J437" s="138"/>
      <c r="O437" s="157"/>
    </row>
    <row r="438" spans="2:15" s="8" customFormat="1">
      <c r="B438" s="146"/>
      <c r="C438" s="147"/>
      <c r="D438" s="147"/>
      <c r="E438" s="240"/>
      <c r="F438" s="144"/>
      <c r="G438" s="102"/>
      <c r="I438" s="138"/>
      <c r="J438" s="138"/>
      <c r="O438" s="157"/>
    </row>
    <row r="439" spans="2:15" s="8" customFormat="1">
      <c r="B439" s="146"/>
      <c r="C439" s="147"/>
      <c r="D439" s="147"/>
      <c r="E439" s="240"/>
      <c r="F439" s="144"/>
      <c r="G439" s="102"/>
      <c r="I439" s="138"/>
      <c r="J439" s="138"/>
      <c r="O439" s="157"/>
    </row>
    <row r="440" spans="2:15" s="8" customFormat="1">
      <c r="B440" s="146"/>
      <c r="C440" s="147"/>
      <c r="D440" s="147"/>
      <c r="E440" s="240"/>
      <c r="F440" s="144"/>
      <c r="G440" s="102"/>
      <c r="I440" s="138"/>
      <c r="J440" s="138"/>
      <c r="O440" s="157"/>
    </row>
    <row r="441" spans="2:15" s="8" customFormat="1">
      <c r="B441" s="146"/>
      <c r="C441" s="147"/>
      <c r="D441" s="147"/>
      <c r="E441" s="240"/>
      <c r="F441" s="144"/>
      <c r="G441" s="102"/>
      <c r="I441" s="138"/>
      <c r="J441" s="138"/>
      <c r="O441" s="157"/>
    </row>
    <row r="442" spans="2:15" s="8" customFormat="1">
      <c r="B442" s="146"/>
      <c r="C442" s="147"/>
      <c r="D442" s="147"/>
      <c r="E442" s="240"/>
      <c r="F442" s="144"/>
      <c r="G442" s="102"/>
      <c r="I442" s="138"/>
      <c r="J442" s="138"/>
      <c r="O442" s="157"/>
    </row>
    <row r="443" spans="2:15" s="8" customFormat="1">
      <c r="B443" s="146"/>
      <c r="C443" s="147"/>
      <c r="D443" s="147"/>
      <c r="E443" s="240"/>
      <c r="F443" s="144"/>
      <c r="G443" s="102"/>
      <c r="I443" s="138"/>
      <c r="J443" s="138"/>
      <c r="O443" s="157"/>
    </row>
    <row r="444" spans="2:15" s="8" customFormat="1">
      <c r="B444" s="146"/>
      <c r="C444" s="147"/>
      <c r="D444" s="147"/>
      <c r="E444" s="240"/>
      <c r="F444" s="144"/>
      <c r="G444" s="102"/>
      <c r="I444" s="138"/>
      <c r="J444" s="138"/>
      <c r="O444" s="157"/>
    </row>
    <row r="445" spans="2:15" s="8" customFormat="1">
      <c r="B445" s="146"/>
      <c r="C445" s="147"/>
      <c r="D445" s="147"/>
      <c r="E445" s="240"/>
      <c r="F445" s="144"/>
      <c r="G445" s="102"/>
      <c r="I445" s="138"/>
      <c r="J445" s="138"/>
      <c r="O445" s="157"/>
    </row>
    <row r="446" spans="2:15" s="8" customFormat="1">
      <c r="B446" s="146"/>
      <c r="C446" s="147"/>
      <c r="D446" s="147"/>
      <c r="E446" s="240"/>
      <c r="F446" s="144"/>
      <c r="G446" s="102"/>
      <c r="I446" s="138"/>
      <c r="J446" s="138"/>
      <c r="O446" s="157"/>
    </row>
    <row r="447" spans="2:15" s="8" customFormat="1">
      <c r="B447" s="146"/>
      <c r="C447" s="147"/>
      <c r="D447" s="147"/>
      <c r="E447" s="240"/>
      <c r="F447" s="144"/>
      <c r="G447" s="102"/>
      <c r="I447" s="138"/>
      <c r="J447" s="138"/>
      <c r="O447" s="157"/>
    </row>
    <row r="448" spans="2:15" s="8" customFormat="1">
      <c r="B448" s="146"/>
      <c r="C448" s="147"/>
      <c r="D448" s="147"/>
      <c r="E448" s="240"/>
      <c r="F448" s="144"/>
      <c r="G448" s="102"/>
      <c r="I448" s="138"/>
      <c r="J448" s="138"/>
      <c r="O448" s="157"/>
    </row>
    <row r="449" spans="2:15" s="8" customFormat="1">
      <c r="B449" s="146"/>
      <c r="C449" s="147"/>
      <c r="D449" s="147"/>
      <c r="E449" s="240"/>
      <c r="F449" s="144"/>
      <c r="G449" s="102"/>
      <c r="I449" s="138"/>
      <c r="J449" s="138"/>
      <c r="O449" s="157"/>
    </row>
    <row r="450" spans="2:15" s="8" customFormat="1">
      <c r="B450" s="146"/>
      <c r="C450" s="147"/>
      <c r="D450" s="147"/>
      <c r="E450" s="240"/>
      <c r="F450" s="144"/>
      <c r="G450" s="102"/>
      <c r="I450" s="138"/>
      <c r="J450" s="138"/>
      <c r="O450" s="157"/>
    </row>
    <row r="451" spans="2:15" s="8" customFormat="1">
      <c r="B451" s="146"/>
      <c r="C451" s="147"/>
      <c r="D451" s="147"/>
      <c r="E451" s="240"/>
      <c r="F451" s="144"/>
      <c r="G451" s="102"/>
      <c r="I451" s="138"/>
      <c r="J451" s="138"/>
      <c r="O451" s="157"/>
    </row>
    <row r="452" spans="2:15" s="8" customFormat="1">
      <c r="B452" s="146"/>
      <c r="C452" s="147"/>
      <c r="D452" s="147"/>
      <c r="E452" s="240"/>
      <c r="F452" s="144"/>
      <c r="G452" s="102"/>
      <c r="I452" s="138"/>
      <c r="J452" s="138"/>
      <c r="O452" s="157"/>
    </row>
    <row r="453" spans="2:15" s="8" customFormat="1">
      <c r="B453" s="146"/>
      <c r="C453" s="147"/>
      <c r="D453" s="147"/>
      <c r="E453" s="240"/>
      <c r="F453" s="144"/>
      <c r="G453" s="102"/>
      <c r="I453" s="138"/>
      <c r="J453" s="138"/>
      <c r="O453" s="157"/>
    </row>
    <row r="454" spans="2:15" s="8" customFormat="1">
      <c r="B454" s="146"/>
      <c r="C454" s="147"/>
      <c r="D454" s="147"/>
      <c r="E454" s="240"/>
      <c r="F454" s="144"/>
      <c r="G454" s="102"/>
      <c r="I454" s="138"/>
      <c r="J454" s="138"/>
      <c r="O454" s="157"/>
    </row>
    <row r="455" spans="2:15" s="8" customFormat="1">
      <c r="B455" s="146"/>
      <c r="C455" s="147"/>
      <c r="D455" s="147"/>
      <c r="E455" s="240"/>
      <c r="F455" s="144"/>
      <c r="G455" s="102"/>
      <c r="I455" s="138"/>
      <c r="J455" s="138"/>
      <c r="O455" s="157"/>
    </row>
    <row r="456" spans="2:15" s="8" customFormat="1">
      <c r="B456" s="146"/>
      <c r="C456" s="147"/>
      <c r="D456" s="147"/>
      <c r="E456" s="240"/>
      <c r="F456" s="144"/>
      <c r="G456" s="102"/>
      <c r="I456" s="138"/>
      <c r="J456" s="138"/>
      <c r="O456" s="157"/>
    </row>
    <row r="457" spans="2:15" s="8" customFormat="1">
      <c r="B457" s="146"/>
      <c r="C457" s="147"/>
      <c r="D457" s="147"/>
      <c r="E457" s="240"/>
      <c r="F457" s="144"/>
      <c r="G457" s="102"/>
      <c r="I457" s="138"/>
      <c r="J457" s="138"/>
      <c r="O457" s="157"/>
    </row>
    <row r="458" spans="2:15" s="8" customFormat="1">
      <c r="B458" s="146"/>
      <c r="C458" s="147"/>
      <c r="D458" s="147"/>
      <c r="E458" s="240"/>
      <c r="F458" s="144"/>
      <c r="G458" s="102"/>
      <c r="I458" s="138"/>
      <c r="J458" s="138"/>
      <c r="O458" s="157"/>
    </row>
    <row r="459" spans="2:15" s="8" customFormat="1">
      <c r="B459" s="146"/>
      <c r="C459" s="147"/>
      <c r="D459" s="147"/>
      <c r="E459" s="240"/>
      <c r="F459" s="144"/>
      <c r="G459" s="102"/>
      <c r="I459" s="138"/>
      <c r="J459" s="138"/>
      <c r="O459" s="157"/>
    </row>
    <row r="460" spans="2:15" s="8" customFormat="1">
      <c r="B460" s="146"/>
      <c r="C460" s="147"/>
      <c r="D460" s="147"/>
      <c r="E460" s="240"/>
      <c r="F460" s="144"/>
      <c r="G460" s="102"/>
      <c r="I460" s="138"/>
      <c r="J460" s="138"/>
      <c r="O460" s="157"/>
    </row>
    <row r="461" spans="2:15" s="8" customFormat="1">
      <c r="B461" s="146"/>
      <c r="C461" s="147"/>
      <c r="D461" s="147"/>
      <c r="E461" s="240"/>
      <c r="F461" s="144"/>
      <c r="G461" s="102"/>
      <c r="I461" s="138"/>
      <c r="J461" s="138"/>
      <c r="O461" s="157"/>
    </row>
    <row r="462" spans="2:15" s="8" customFormat="1">
      <c r="B462" s="146"/>
      <c r="C462" s="147"/>
      <c r="D462" s="147"/>
      <c r="E462" s="240"/>
      <c r="F462" s="144"/>
      <c r="G462" s="102"/>
      <c r="I462" s="138"/>
      <c r="J462" s="138"/>
      <c r="O462" s="157"/>
    </row>
    <row r="463" spans="2:15" s="8" customFormat="1">
      <c r="B463" s="146"/>
      <c r="C463" s="147"/>
      <c r="D463" s="147"/>
      <c r="E463" s="240"/>
      <c r="F463" s="144"/>
      <c r="G463" s="102"/>
      <c r="I463" s="138"/>
      <c r="J463" s="138"/>
      <c r="O463" s="157"/>
    </row>
    <row r="464" spans="2:15" s="8" customFormat="1">
      <c r="B464" s="146"/>
      <c r="C464" s="147"/>
      <c r="D464" s="147"/>
      <c r="E464" s="240"/>
      <c r="F464" s="144"/>
      <c r="G464" s="102"/>
      <c r="I464" s="138"/>
      <c r="J464" s="138"/>
      <c r="O464" s="157"/>
    </row>
    <row r="465" spans="2:15" s="8" customFormat="1">
      <c r="B465" s="146"/>
      <c r="C465" s="147"/>
      <c r="D465" s="147"/>
      <c r="E465" s="240"/>
      <c r="F465" s="144"/>
      <c r="G465" s="102"/>
      <c r="I465" s="138"/>
      <c r="J465" s="138"/>
      <c r="O465" s="157"/>
    </row>
    <row r="466" spans="2:15" s="8" customFormat="1">
      <c r="B466" s="146"/>
      <c r="C466" s="147"/>
      <c r="D466" s="147"/>
      <c r="E466" s="240"/>
      <c r="F466" s="144"/>
      <c r="G466" s="102"/>
      <c r="I466" s="138"/>
      <c r="J466" s="138"/>
      <c r="O466" s="157"/>
    </row>
    <row r="467" spans="2:15" s="8" customFormat="1">
      <c r="B467" s="146"/>
      <c r="C467" s="147"/>
      <c r="D467" s="147"/>
      <c r="E467" s="240"/>
      <c r="F467" s="144"/>
      <c r="G467" s="102"/>
      <c r="I467" s="138"/>
      <c r="J467" s="138"/>
      <c r="O467" s="157"/>
    </row>
    <row r="468" spans="2:15" s="8" customFormat="1">
      <c r="B468" s="146"/>
      <c r="C468" s="147"/>
      <c r="D468" s="147"/>
      <c r="E468" s="240"/>
      <c r="F468" s="144"/>
      <c r="G468" s="102"/>
      <c r="I468" s="138"/>
      <c r="J468" s="138"/>
      <c r="O468" s="157"/>
    </row>
    <row r="469" spans="2:15" s="8" customFormat="1">
      <c r="B469" s="146"/>
      <c r="C469" s="147"/>
      <c r="D469" s="147"/>
      <c r="E469" s="240"/>
      <c r="F469" s="144"/>
      <c r="G469" s="102"/>
      <c r="I469" s="138"/>
      <c r="J469" s="138"/>
      <c r="O469" s="157"/>
    </row>
    <row r="470" spans="2:15" s="8" customFormat="1">
      <c r="B470" s="146"/>
      <c r="C470" s="147"/>
      <c r="D470" s="147"/>
      <c r="E470" s="240"/>
      <c r="F470" s="144"/>
      <c r="G470" s="102"/>
      <c r="I470" s="138"/>
      <c r="J470" s="138"/>
      <c r="O470" s="157"/>
    </row>
    <row r="471" spans="2:15" s="8" customFormat="1">
      <c r="B471" s="146"/>
      <c r="C471" s="147"/>
      <c r="D471" s="147"/>
      <c r="E471" s="240"/>
      <c r="F471" s="144"/>
      <c r="G471" s="102"/>
      <c r="I471" s="138"/>
      <c r="J471" s="138"/>
      <c r="O471" s="157"/>
    </row>
    <row r="472" spans="2:15" s="8" customFormat="1">
      <c r="B472" s="146"/>
      <c r="C472" s="147"/>
      <c r="D472" s="147"/>
      <c r="E472" s="240"/>
      <c r="F472" s="144"/>
      <c r="G472" s="102"/>
      <c r="I472" s="138"/>
      <c r="J472" s="138"/>
      <c r="O472" s="157"/>
    </row>
    <row r="473" spans="2:15" s="8" customFormat="1">
      <c r="B473" s="146"/>
      <c r="C473" s="147"/>
      <c r="D473" s="147"/>
      <c r="E473" s="240"/>
      <c r="F473" s="144"/>
      <c r="G473" s="102"/>
      <c r="I473" s="138"/>
      <c r="J473" s="138"/>
      <c r="O473" s="157"/>
    </row>
    <row r="474" spans="2:15" s="8" customFormat="1">
      <c r="B474" s="146"/>
      <c r="C474" s="147"/>
      <c r="D474" s="147"/>
      <c r="E474" s="240"/>
      <c r="F474" s="144"/>
      <c r="G474" s="102"/>
      <c r="I474" s="138"/>
      <c r="J474" s="138"/>
      <c r="O474" s="157"/>
    </row>
    <row r="475" spans="2:15" s="8" customFormat="1">
      <c r="B475" s="146"/>
      <c r="C475" s="147"/>
      <c r="D475" s="147"/>
      <c r="E475" s="240"/>
      <c r="F475" s="144"/>
      <c r="G475" s="102"/>
      <c r="I475" s="138"/>
      <c r="J475" s="138"/>
      <c r="O475" s="157"/>
    </row>
    <row r="476" spans="2:15" s="8" customFormat="1">
      <c r="B476" s="146"/>
      <c r="C476" s="147"/>
      <c r="D476" s="147"/>
      <c r="E476" s="240"/>
      <c r="F476" s="144"/>
      <c r="G476" s="102"/>
      <c r="I476" s="138"/>
      <c r="J476" s="138"/>
      <c r="O476" s="157"/>
    </row>
    <row r="477" spans="2:15" s="8" customFormat="1">
      <c r="B477" s="146"/>
      <c r="C477" s="147"/>
      <c r="D477" s="147"/>
      <c r="E477" s="240"/>
      <c r="F477" s="144"/>
      <c r="G477" s="102"/>
      <c r="I477" s="138"/>
      <c r="J477" s="138"/>
      <c r="O477" s="157"/>
    </row>
    <row r="478" spans="2:15" s="8" customFormat="1">
      <c r="B478" s="146"/>
      <c r="C478" s="147"/>
      <c r="D478" s="147"/>
      <c r="E478" s="240"/>
      <c r="F478" s="144"/>
      <c r="G478" s="102"/>
      <c r="I478" s="138"/>
      <c r="J478" s="138"/>
      <c r="O478" s="157"/>
    </row>
    <row r="479" spans="2:15" s="8" customFormat="1">
      <c r="B479" s="146"/>
      <c r="C479" s="147"/>
      <c r="D479" s="147"/>
      <c r="E479" s="240"/>
      <c r="F479" s="144"/>
      <c r="G479" s="102"/>
      <c r="I479" s="138"/>
      <c r="J479" s="138"/>
      <c r="O479" s="157"/>
    </row>
    <row r="480" spans="2:15" s="8" customFormat="1">
      <c r="B480" s="146"/>
      <c r="C480" s="147"/>
      <c r="D480" s="147"/>
      <c r="E480" s="240"/>
      <c r="F480" s="144"/>
      <c r="G480" s="102"/>
      <c r="I480" s="138"/>
      <c r="J480" s="138"/>
      <c r="O480" s="157"/>
    </row>
    <row r="481" spans="2:15" s="8" customFormat="1">
      <c r="B481" s="146"/>
      <c r="C481" s="147"/>
      <c r="D481" s="147"/>
      <c r="E481" s="240"/>
      <c r="F481" s="144"/>
      <c r="G481" s="102"/>
      <c r="I481" s="138"/>
      <c r="J481" s="138"/>
      <c r="O481" s="157"/>
    </row>
    <row r="482" spans="2:15" s="8" customFormat="1">
      <c r="B482" s="146"/>
      <c r="C482" s="147"/>
      <c r="D482" s="147"/>
      <c r="E482" s="240"/>
      <c r="F482" s="144"/>
      <c r="G482" s="102"/>
      <c r="I482" s="138"/>
      <c r="J482" s="138"/>
      <c r="O482" s="157"/>
    </row>
    <row r="483" spans="2:15" s="8" customFormat="1">
      <c r="B483" s="146"/>
      <c r="C483" s="147"/>
      <c r="D483" s="147"/>
      <c r="E483" s="240"/>
      <c r="F483" s="144"/>
      <c r="G483" s="102"/>
      <c r="I483" s="138"/>
      <c r="J483" s="138"/>
      <c r="O483" s="157"/>
    </row>
    <row r="484" spans="2:15" s="8" customFormat="1">
      <c r="B484" s="146"/>
      <c r="C484" s="147"/>
      <c r="D484" s="147"/>
      <c r="E484" s="240"/>
      <c r="F484" s="144"/>
      <c r="G484" s="102"/>
      <c r="I484" s="138"/>
      <c r="J484" s="138"/>
      <c r="O484" s="157"/>
    </row>
    <row r="485" spans="2:15" s="8" customFormat="1">
      <c r="B485" s="146"/>
      <c r="C485" s="147"/>
      <c r="D485" s="147"/>
      <c r="E485" s="240"/>
      <c r="F485" s="144"/>
      <c r="G485" s="102"/>
      <c r="I485" s="138"/>
      <c r="J485" s="138"/>
      <c r="O485" s="157"/>
    </row>
    <row r="486" spans="2:15" s="8" customFormat="1">
      <c r="B486" s="146"/>
      <c r="C486" s="147"/>
      <c r="D486" s="147"/>
      <c r="E486" s="240"/>
      <c r="F486" s="144"/>
      <c r="G486" s="102"/>
      <c r="I486" s="138"/>
      <c r="J486" s="138"/>
      <c r="O486" s="157"/>
    </row>
    <row r="487" spans="2:15" s="8" customFormat="1">
      <c r="B487" s="146"/>
      <c r="C487" s="147"/>
      <c r="D487" s="147"/>
      <c r="E487" s="240"/>
      <c r="F487" s="144"/>
      <c r="G487" s="102"/>
      <c r="I487" s="138"/>
      <c r="J487" s="138"/>
      <c r="O487" s="157"/>
    </row>
    <row r="488" spans="2:15" s="8" customFormat="1">
      <c r="B488" s="146"/>
      <c r="C488" s="147"/>
      <c r="D488" s="147"/>
      <c r="E488" s="240"/>
      <c r="F488" s="144"/>
      <c r="G488" s="102"/>
      <c r="I488" s="138"/>
      <c r="J488" s="138"/>
      <c r="O488" s="157"/>
    </row>
    <row r="489" spans="2:15" s="8" customFormat="1">
      <c r="B489" s="146"/>
      <c r="C489" s="147"/>
      <c r="D489" s="147"/>
      <c r="E489" s="240"/>
      <c r="F489" s="144"/>
      <c r="G489" s="102"/>
      <c r="I489" s="138"/>
      <c r="J489" s="138"/>
      <c r="O489" s="157"/>
    </row>
    <row r="490" spans="2:15" s="8" customFormat="1">
      <c r="B490" s="146"/>
      <c r="C490" s="147"/>
      <c r="D490" s="147"/>
      <c r="E490" s="240"/>
      <c r="F490" s="144"/>
      <c r="G490" s="102"/>
      <c r="I490" s="138"/>
      <c r="J490" s="138"/>
      <c r="O490" s="157"/>
    </row>
    <row r="491" spans="2:15" s="8" customFormat="1">
      <c r="B491" s="146"/>
      <c r="C491" s="147"/>
      <c r="D491" s="147"/>
      <c r="E491" s="240"/>
      <c r="F491" s="144"/>
      <c r="G491" s="102"/>
      <c r="I491" s="138"/>
      <c r="J491" s="138"/>
      <c r="O491" s="157"/>
    </row>
    <row r="492" spans="2:15" s="8" customFormat="1">
      <c r="B492" s="146"/>
      <c r="C492" s="147"/>
      <c r="D492" s="147"/>
      <c r="E492" s="240"/>
      <c r="F492" s="144"/>
      <c r="G492" s="102"/>
      <c r="I492" s="138"/>
      <c r="J492" s="138"/>
      <c r="O492" s="157"/>
    </row>
    <row r="493" spans="2:15" s="8" customFormat="1">
      <c r="B493" s="146"/>
      <c r="C493" s="147"/>
      <c r="D493" s="147"/>
      <c r="E493" s="240"/>
      <c r="F493" s="144"/>
      <c r="G493" s="102"/>
      <c r="I493" s="138"/>
      <c r="J493" s="138"/>
      <c r="O493" s="157"/>
    </row>
    <row r="494" spans="2:15" s="8" customFormat="1">
      <c r="B494" s="146"/>
      <c r="C494" s="147"/>
      <c r="D494" s="147"/>
      <c r="E494" s="240"/>
      <c r="F494" s="144"/>
      <c r="G494" s="102"/>
      <c r="I494" s="138"/>
      <c r="J494" s="138"/>
      <c r="O494" s="157"/>
    </row>
    <row r="495" spans="2:15" s="8" customFormat="1">
      <c r="B495" s="146"/>
      <c r="C495" s="147"/>
      <c r="D495" s="147"/>
      <c r="E495" s="240"/>
      <c r="F495" s="144"/>
      <c r="G495" s="102"/>
      <c r="I495" s="138"/>
      <c r="J495" s="138"/>
      <c r="O495" s="157"/>
    </row>
    <row r="496" spans="2:15" s="8" customFormat="1">
      <c r="B496" s="146"/>
      <c r="C496" s="147"/>
      <c r="D496" s="147"/>
      <c r="E496" s="240"/>
      <c r="F496" s="144"/>
      <c r="G496" s="102"/>
      <c r="I496" s="138"/>
      <c r="J496" s="138"/>
      <c r="O496" s="157"/>
    </row>
    <row r="497" spans="2:15" s="8" customFormat="1">
      <c r="B497" s="146"/>
      <c r="C497" s="147"/>
      <c r="D497" s="147"/>
      <c r="E497" s="240"/>
      <c r="F497" s="144"/>
      <c r="G497" s="102"/>
      <c r="I497" s="138"/>
      <c r="J497" s="138"/>
      <c r="O497" s="157"/>
    </row>
    <row r="498" spans="2:15" s="8" customFormat="1">
      <c r="B498" s="146"/>
      <c r="C498" s="147"/>
      <c r="D498" s="147"/>
      <c r="E498" s="240"/>
      <c r="F498" s="144"/>
      <c r="G498" s="102"/>
      <c r="I498" s="138"/>
      <c r="J498" s="138"/>
      <c r="O498" s="157"/>
    </row>
    <row r="499" spans="2:15" s="8" customFormat="1">
      <c r="B499" s="146"/>
      <c r="C499" s="147"/>
      <c r="D499" s="147"/>
      <c r="E499" s="240"/>
      <c r="F499" s="144"/>
      <c r="G499" s="102"/>
      <c r="I499" s="138"/>
      <c r="J499" s="138"/>
      <c r="O499" s="157"/>
    </row>
    <row r="500" spans="2:15" s="8" customFormat="1">
      <c r="B500" s="146"/>
      <c r="C500" s="147"/>
      <c r="D500" s="147"/>
      <c r="E500" s="240"/>
      <c r="F500" s="144"/>
      <c r="G500" s="102"/>
      <c r="I500" s="138"/>
      <c r="J500" s="138"/>
      <c r="O500" s="157"/>
    </row>
    <row r="501" spans="2:15" s="8" customFormat="1">
      <c r="B501" s="146"/>
      <c r="C501" s="147"/>
      <c r="D501" s="147"/>
      <c r="E501" s="240"/>
      <c r="F501" s="144"/>
      <c r="G501" s="102"/>
      <c r="I501" s="138"/>
      <c r="J501" s="138"/>
      <c r="O501" s="157"/>
    </row>
    <row r="502" spans="2:15" s="8" customFormat="1">
      <c r="B502" s="146"/>
      <c r="C502" s="147"/>
      <c r="D502" s="147"/>
      <c r="E502" s="240"/>
      <c r="F502" s="144"/>
      <c r="G502" s="102"/>
      <c r="I502" s="138"/>
      <c r="J502" s="138"/>
      <c r="O502" s="157"/>
    </row>
    <row r="503" spans="2:15" s="8" customFormat="1">
      <c r="B503" s="146"/>
      <c r="C503" s="147"/>
      <c r="D503" s="147"/>
      <c r="E503" s="240"/>
      <c r="F503" s="144"/>
      <c r="G503" s="102"/>
      <c r="I503" s="138"/>
      <c r="J503" s="138"/>
      <c r="O503" s="157"/>
    </row>
    <row r="504" spans="2:15" s="8" customFormat="1">
      <c r="B504" s="146"/>
      <c r="C504" s="147"/>
      <c r="D504" s="147"/>
      <c r="E504" s="240"/>
      <c r="F504" s="144"/>
      <c r="G504" s="102"/>
      <c r="I504" s="138"/>
      <c r="J504" s="138"/>
      <c r="O504" s="157"/>
    </row>
    <row r="505" spans="2:15" s="8" customFormat="1">
      <c r="B505" s="146"/>
      <c r="C505" s="147"/>
      <c r="D505" s="147"/>
      <c r="E505" s="240"/>
      <c r="F505" s="144"/>
      <c r="G505" s="102"/>
      <c r="I505" s="138"/>
      <c r="J505" s="138"/>
      <c r="O505" s="157"/>
    </row>
    <row r="506" spans="2:15" s="8" customFormat="1">
      <c r="B506" s="146"/>
      <c r="C506" s="147"/>
      <c r="D506" s="147"/>
      <c r="E506" s="240"/>
      <c r="F506" s="144"/>
      <c r="G506" s="102"/>
      <c r="I506" s="138"/>
      <c r="J506" s="138"/>
      <c r="O506" s="157"/>
    </row>
    <row r="507" spans="2:15" s="8" customFormat="1">
      <c r="B507" s="146"/>
      <c r="C507" s="147"/>
      <c r="D507" s="147"/>
      <c r="E507" s="240"/>
      <c r="F507" s="144"/>
      <c r="G507" s="102"/>
      <c r="I507" s="138"/>
      <c r="J507" s="138"/>
      <c r="O507" s="157"/>
    </row>
    <row r="508" spans="2:15" s="8" customFormat="1">
      <c r="B508" s="146"/>
      <c r="C508" s="147"/>
      <c r="D508" s="147"/>
      <c r="E508" s="240"/>
      <c r="F508" s="144"/>
      <c r="G508" s="102"/>
      <c r="I508" s="138"/>
      <c r="J508" s="138"/>
      <c r="O508" s="157"/>
    </row>
    <row r="509" spans="2:15" s="8" customFormat="1">
      <c r="B509" s="146"/>
      <c r="C509" s="147"/>
      <c r="D509" s="147"/>
      <c r="E509" s="240"/>
      <c r="F509" s="144"/>
      <c r="G509" s="102"/>
      <c r="I509" s="138"/>
      <c r="J509" s="138"/>
      <c r="O509" s="157"/>
    </row>
    <row r="510" spans="2:15" s="8" customFormat="1">
      <c r="B510" s="146"/>
      <c r="C510" s="147"/>
      <c r="D510" s="147"/>
      <c r="E510" s="240"/>
      <c r="F510" s="144"/>
      <c r="G510" s="102"/>
      <c r="I510" s="138"/>
      <c r="J510" s="138"/>
      <c r="O510" s="157"/>
    </row>
    <row r="511" spans="2:15" s="8" customFormat="1">
      <c r="B511" s="146"/>
      <c r="C511" s="147"/>
      <c r="D511" s="147"/>
      <c r="E511" s="240"/>
      <c r="F511" s="144"/>
      <c r="G511" s="102"/>
      <c r="I511" s="138"/>
      <c r="J511" s="138"/>
      <c r="O511" s="157"/>
    </row>
    <row r="512" spans="2:15" s="8" customFormat="1">
      <c r="B512" s="146"/>
      <c r="C512" s="147"/>
      <c r="D512" s="147"/>
      <c r="E512" s="240"/>
      <c r="F512" s="144"/>
      <c r="G512" s="102"/>
      <c r="I512" s="138"/>
      <c r="J512" s="138"/>
      <c r="O512" s="157"/>
    </row>
    <row r="513" spans="2:15" s="8" customFormat="1">
      <c r="B513" s="146"/>
      <c r="C513" s="147"/>
      <c r="D513" s="147"/>
      <c r="E513" s="240"/>
      <c r="F513" s="144"/>
      <c r="G513" s="102"/>
      <c r="I513" s="138"/>
      <c r="J513" s="138"/>
      <c r="O513" s="157"/>
    </row>
    <row r="514" spans="2:15" s="8" customFormat="1">
      <c r="B514" s="146"/>
      <c r="C514" s="147"/>
      <c r="D514" s="147"/>
      <c r="E514" s="240"/>
      <c r="F514" s="144"/>
      <c r="G514" s="102"/>
      <c r="I514" s="138"/>
      <c r="J514" s="138"/>
      <c r="O514" s="157"/>
    </row>
    <row r="515" spans="2:15" s="8" customFormat="1">
      <c r="B515" s="146"/>
      <c r="C515" s="147"/>
      <c r="D515" s="147"/>
      <c r="E515" s="240"/>
      <c r="F515" s="144"/>
      <c r="G515" s="102"/>
      <c r="I515" s="138"/>
      <c r="J515" s="138"/>
      <c r="O515" s="157"/>
    </row>
    <row r="516" spans="2:15" s="8" customFormat="1">
      <c r="B516" s="146"/>
      <c r="C516" s="147"/>
      <c r="D516" s="147"/>
      <c r="E516" s="240"/>
      <c r="F516" s="144"/>
      <c r="G516" s="102"/>
      <c r="I516" s="138"/>
      <c r="J516" s="138"/>
      <c r="O516" s="157"/>
    </row>
    <row r="517" spans="2:15" s="8" customFormat="1">
      <c r="B517" s="146"/>
      <c r="C517" s="147"/>
      <c r="D517" s="147"/>
      <c r="E517" s="240"/>
      <c r="F517" s="144"/>
      <c r="G517" s="102"/>
      <c r="I517" s="138"/>
      <c r="J517" s="138"/>
      <c r="O517" s="157"/>
    </row>
    <row r="518" spans="2:15" s="8" customFormat="1">
      <c r="B518" s="146"/>
      <c r="C518" s="147"/>
      <c r="D518" s="147"/>
      <c r="E518" s="240"/>
      <c r="F518" s="144"/>
      <c r="G518" s="102"/>
      <c r="I518" s="138"/>
      <c r="J518" s="138"/>
      <c r="O518" s="157"/>
    </row>
    <row r="519" spans="2:15" s="8" customFormat="1">
      <c r="B519" s="146"/>
      <c r="C519" s="147"/>
      <c r="D519" s="147"/>
      <c r="E519" s="240"/>
      <c r="F519" s="144"/>
      <c r="G519" s="102"/>
      <c r="I519" s="138"/>
      <c r="J519" s="138"/>
      <c r="O519" s="157"/>
    </row>
    <row r="520" spans="2:15" s="8" customFormat="1">
      <c r="B520" s="146"/>
      <c r="C520" s="147"/>
      <c r="D520" s="147"/>
      <c r="E520" s="240"/>
      <c r="F520" s="144"/>
      <c r="G520" s="102"/>
      <c r="I520" s="138"/>
      <c r="J520" s="138"/>
      <c r="O520" s="157"/>
    </row>
    <row r="521" spans="2:15" s="8" customFormat="1">
      <c r="B521" s="146"/>
      <c r="C521" s="147"/>
      <c r="D521" s="147"/>
      <c r="E521" s="240"/>
      <c r="F521" s="144"/>
      <c r="G521" s="102"/>
      <c r="I521" s="138"/>
      <c r="J521" s="138"/>
      <c r="O521" s="157"/>
    </row>
    <row r="522" spans="2:15" s="8" customFormat="1">
      <c r="B522" s="146"/>
      <c r="C522" s="147"/>
      <c r="D522" s="147"/>
      <c r="E522" s="240"/>
      <c r="F522" s="144"/>
      <c r="G522" s="102"/>
      <c r="I522" s="138"/>
      <c r="J522" s="138"/>
      <c r="O522" s="157"/>
    </row>
    <row r="523" spans="2:15" s="8" customFormat="1">
      <c r="B523" s="146"/>
      <c r="C523" s="147"/>
      <c r="D523" s="147"/>
      <c r="E523" s="240"/>
      <c r="F523" s="144"/>
      <c r="G523" s="102"/>
      <c r="I523" s="138"/>
      <c r="J523" s="138"/>
      <c r="O523" s="157"/>
    </row>
    <row r="524" spans="2:15" s="8" customFormat="1">
      <c r="B524" s="146"/>
      <c r="C524" s="147"/>
      <c r="D524" s="147"/>
      <c r="E524" s="240"/>
      <c r="F524" s="144"/>
      <c r="G524" s="102"/>
      <c r="I524" s="138"/>
      <c r="J524" s="138"/>
      <c r="O524" s="157"/>
    </row>
    <row r="525" spans="2:15" s="8" customFormat="1">
      <c r="B525" s="146"/>
      <c r="C525" s="147"/>
      <c r="D525" s="147"/>
      <c r="E525" s="240"/>
      <c r="F525" s="144"/>
      <c r="G525" s="102"/>
      <c r="I525" s="138"/>
      <c r="J525" s="138"/>
      <c r="O525" s="157"/>
    </row>
    <row r="526" spans="2:15" s="8" customFormat="1">
      <c r="B526" s="146"/>
      <c r="C526" s="147"/>
      <c r="D526" s="147"/>
      <c r="E526" s="240"/>
      <c r="F526" s="144"/>
      <c r="G526" s="102"/>
      <c r="I526" s="138"/>
      <c r="J526" s="138"/>
      <c r="O526" s="157"/>
    </row>
    <row r="527" spans="2:15" s="8" customFormat="1">
      <c r="B527" s="146"/>
      <c r="C527" s="147"/>
      <c r="D527" s="147"/>
      <c r="E527" s="240"/>
      <c r="F527" s="144"/>
      <c r="G527" s="102"/>
      <c r="I527" s="138"/>
      <c r="J527" s="138"/>
      <c r="O527" s="157"/>
    </row>
    <row r="528" spans="2:15" s="8" customFormat="1">
      <c r="B528" s="146"/>
      <c r="C528" s="147"/>
      <c r="D528" s="147"/>
      <c r="E528" s="240"/>
      <c r="F528" s="144"/>
      <c r="G528" s="102"/>
      <c r="I528" s="138"/>
      <c r="J528" s="138"/>
      <c r="O528" s="157"/>
    </row>
    <row r="529" spans="2:15" s="8" customFormat="1">
      <c r="B529" s="146"/>
      <c r="C529" s="147"/>
      <c r="D529" s="147"/>
      <c r="E529" s="240"/>
      <c r="F529" s="144"/>
      <c r="G529" s="102"/>
      <c r="I529" s="138"/>
      <c r="J529" s="138"/>
      <c r="O529" s="157"/>
    </row>
    <row r="530" spans="2:15" s="8" customFormat="1">
      <c r="B530" s="146"/>
      <c r="C530" s="147"/>
      <c r="D530" s="147"/>
      <c r="E530" s="240"/>
      <c r="F530" s="144"/>
      <c r="G530" s="102"/>
      <c r="I530" s="138"/>
      <c r="J530" s="138"/>
      <c r="O530" s="157"/>
    </row>
    <row r="531" spans="2:15" s="8" customFormat="1">
      <c r="B531" s="146"/>
      <c r="C531" s="147"/>
      <c r="D531" s="147"/>
      <c r="E531" s="240"/>
      <c r="F531" s="144"/>
      <c r="G531" s="102"/>
      <c r="I531" s="138"/>
      <c r="J531" s="138"/>
      <c r="O531" s="157"/>
    </row>
    <row r="532" spans="2:15" s="8" customFormat="1">
      <c r="B532" s="146"/>
      <c r="C532" s="147"/>
      <c r="D532" s="147"/>
      <c r="E532" s="240"/>
      <c r="F532" s="144"/>
      <c r="G532" s="102"/>
      <c r="I532" s="138"/>
      <c r="J532" s="138"/>
      <c r="O532" s="157"/>
    </row>
    <row r="533" spans="2:15" s="8" customFormat="1">
      <c r="B533" s="146"/>
      <c r="C533" s="147"/>
      <c r="D533" s="147"/>
      <c r="E533" s="240"/>
      <c r="F533" s="144"/>
      <c r="G533" s="102"/>
      <c r="I533" s="138"/>
      <c r="J533" s="138"/>
      <c r="O533" s="157"/>
    </row>
    <row r="534" spans="2:15" s="8" customFormat="1">
      <c r="B534" s="146"/>
      <c r="C534" s="147"/>
      <c r="D534" s="147"/>
      <c r="E534" s="240"/>
      <c r="F534" s="144"/>
      <c r="G534" s="102"/>
      <c r="I534" s="138"/>
      <c r="J534" s="138"/>
      <c r="O534" s="157"/>
    </row>
    <row r="535" spans="2:15" s="8" customFormat="1">
      <c r="B535" s="146"/>
      <c r="C535" s="147"/>
      <c r="D535" s="147"/>
      <c r="E535" s="240"/>
      <c r="F535" s="144"/>
      <c r="G535" s="102"/>
      <c r="I535" s="138"/>
      <c r="J535" s="138"/>
      <c r="O535" s="157"/>
    </row>
    <row r="536" spans="2:15" s="8" customFormat="1">
      <c r="B536" s="146"/>
      <c r="C536" s="147"/>
      <c r="D536" s="147"/>
      <c r="E536" s="240"/>
      <c r="F536" s="144"/>
      <c r="G536" s="102"/>
      <c r="I536" s="138"/>
      <c r="J536" s="138"/>
      <c r="O536" s="157"/>
    </row>
    <row r="537" spans="2:15" s="8" customFormat="1">
      <c r="B537" s="146"/>
      <c r="C537" s="147"/>
      <c r="D537" s="147"/>
      <c r="E537" s="240"/>
      <c r="F537" s="144"/>
      <c r="G537" s="102"/>
      <c r="I537" s="138"/>
      <c r="J537" s="138"/>
      <c r="O537" s="157"/>
    </row>
    <row r="538" spans="2:15" s="8" customFormat="1">
      <c r="B538" s="146"/>
      <c r="C538" s="147"/>
      <c r="D538" s="147"/>
      <c r="E538" s="240"/>
      <c r="F538" s="144"/>
      <c r="G538" s="102"/>
      <c r="I538" s="138"/>
      <c r="J538" s="138"/>
      <c r="O538" s="157"/>
    </row>
    <row r="539" spans="2:15" s="8" customFormat="1">
      <c r="B539" s="146"/>
      <c r="C539" s="147"/>
      <c r="D539" s="147"/>
      <c r="E539" s="240"/>
      <c r="F539" s="144"/>
      <c r="G539" s="102"/>
      <c r="I539" s="138"/>
      <c r="J539" s="138"/>
      <c r="O539" s="157"/>
    </row>
    <row r="540" spans="2:15" s="8" customFormat="1">
      <c r="B540" s="146"/>
      <c r="C540" s="147"/>
      <c r="D540" s="147"/>
      <c r="E540" s="240"/>
      <c r="F540" s="144"/>
      <c r="G540" s="102"/>
      <c r="I540" s="138"/>
      <c r="J540" s="138"/>
      <c r="O540" s="157"/>
    </row>
    <row r="541" spans="2:15" s="8" customFormat="1">
      <c r="B541" s="146"/>
      <c r="C541" s="147"/>
      <c r="D541" s="147"/>
      <c r="E541" s="240"/>
      <c r="F541" s="144"/>
      <c r="G541" s="102"/>
      <c r="I541" s="138"/>
      <c r="J541" s="138"/>
      <c r="O541" s="157"/>
    </row>
    <row r="542" spans="2:15" s="8" customFormat="1">
      <c r="B542" s="146"/>
      <c r="C542" s="147"/>
      <c r="D542" s="147"/>
      <c r="E542" s="240"/>
      <c r="F542" s="144"/>
      <c r="G542" s="102"/>
      <c r="I542" s="138"/>
      <c r="J542" s="138"/>
      <c r="O542" s="157"/>
    </row>
    <row r="543" spans="2:15" s="8" customFormat="1">
      <c r="B543" s="146"/>
      <c r="C543" s="147"/>
      <c r="D543" s="147"/>
      <c r="E543" s="240"/>
      <c r="F543" s="144"/>
      <c r="G543" s="102"/>
      <c r="I543" s="138"/>
      <c r="J543" s="138"/>
      <c r="O543" s="157"/>
    </row>
    <row r="544" spans="2:15" s="8" customFormat="1">
      <c r="B544" s="146"/>
      <c r="C544" s="147"/>
      <c r="D544" s="147"/>
      <c r="E544" s="240"/>
      <c r="F544" s="144"/>
      <c r="G544" s="102"/>
      <c r="I544" s="138"/>
      <c r="J544" s="138"/>
      <c r="O544" s="157"/>
    </row>
    <row r="545" spans="2:15" s="8" customFormat="1">
      <c r="B545" s="146"/>
      <c r="C545" s="147"/>
      <c r="D545" s="147"/>
      <c r="E545" s="240"/>
      <c r="F545" s="144"/>
      <c r="G545" s="102"/>
      <c r="I545" s="138"/>
      <c r="J545" s="138"/>
      <c r="O545" s="157"/>
    </row>
    <row r="546" spans="2:15" s="8" customFormat="1">
      <c r="B546" s="146"/>
      <c r="C546" s="147"/>
      <c r="D546" s="147"/>
      <c r="E546" s="240"/>
      <c r="F546" s="144"/>
      <c r="G546" s="102"/>
      <c r="I546" s="138"/>
      <c r="J546" s="138"/>
      <c r="O546" s="157"/>
    </row>
    <row r="547" spans="2:15" s="8" customFormat="1">
      <c r="B547" s="146"/>
      <c r="C547" s="147"/>
      <c r="D547" s="147"/>
      <c r="E547" s="240"/>
      <c r="F547" s="144"/>
      <c r="G547" s="102"/>
      <c r="I547" s="138"/>
      <c r="J547" s="138"/>
      <c r="O547" s="157"/>
    </row>
    <row r="548" spans="2:15" s="8" customFormat="1">
      <c r="B548" s="146"/>
      <c r="C548" s="147"/>
      <c r="D548" s="147"/>
      <c r="E548" s="240"/>
      <c r="F548" s="144"/>
      <c r="G548" s="102"/>
      <c r="I548" s="138"/>
      <c r="J548" s="138"/>
      <c r="O548" s="157"/>
    </row>
    <row r="549" spans="2:15" s="8" customFormat="1">
      <c r="B549" s="146"/>
      <c r="C549" s="147"/>
      <c r="D549" s="147"/>
      <c r="E549" s="240"/>
      <c r="F549" s="144"/>
      <c r="G549" s="102"/>
      <c r="I549" s="138"/>
      <c r="J549" s="138"/>
      <c r="O549" s="157"/>
    </row>
    <row r="550" spans="2:15" s="8" customFormat="1">
      <c r="B550" s="146"/>
      <c r="C550" s="147"/>
      <c r="D550" s="147"/>
      <c r="E550" s="240"/>
      <c r="F550" s="144"/>
      <c r="G550" s="102"/>
      <c r="I550" s="138"/>
      <c r="J550" s="138"/>
      <c r="O550" s="157"/>
    </row>
    <row r="551" spans="2:15" s="8" customFormat="1">
      <c r="B551" s="146"/>
      <c r="C551" s="147"/>
      <c r="D551" s="147"/>
      <c r="E551" s="240"/>
      <c r="F551" s="144"/>
      <c r="G551" s="102"/>
      <c r="I551" s="138"/>
      <c r="J551" s="138"/>
      <c r="O551" s="157"/>
    </row>
    <row r="552" spans="2:15" s="8" customFormat="1">
      <c r="B552" s="146"/>
      <c r="C552" s="147"/>
      <c r="D552" s="147"/>
      <c r="E552" s="240"/>
      <c r="F552" s="144"/>
      <c r="G552" s="102"/>
      <c r="I552" s="138"/>
      <c r="J552" s="138"/>
      <c r="O552" s="157"/>
    </row>
    <row r="553" spans="2:15" s="8" customFormat="1">
      <c r="B553" s="146"/>
      <c r="C553" s="147"/>
      <c r="D553" s="147"/>
      <c r="E553" s="240"/>
      <c r="F553" s="144"/>
      <c r="G553" s="102"/>
      <c r="I553" s="138"/>
      <c r="J553" s="138"/>
      <c r="O553" s="157"/>
    </row>
    <row r="554" spans="2:15" s="8" customFormat="1">
      <c r="B554" s="146"/>
      <c r="C554" s="147"/>
      <c r="D554" s="147"/>
      <c r="E554" s="240"/>
      <c r="F554" s="144"/>
      <c r="G554" s="102"/>
      <c r="I554" s="138"/>
      <c r="J554" s="138"/>
      <c r="O554" s="157"/>
    </row>
    <row r="555" spans="2:15" s="8" customFormat="1">
      <c r="B555" s="146"/>
      <c r="C555" s="147"/>
      <c r="D555" s="147"/>
      <c r="E555" s="240"/>
      <c r="F555" s="144"/>
      <c r="G555" s="102"/>
      <c r="I555" s="138"/>
      <c r="J555" s="138"/>
      <c r="O555" s="157"/>
    </row>
    <row r="556" spans="2:15" s="8" customFormat="1">
      <c r="B556" s="146"/>
      <c r="C556" s="147"/>
      <c r="D556" s="147"/>
      <c r="E556" s="240"/>
      <c r="F556" s="144"/>
      <c r="G556" s="102"/>
      <c r="I556" s="138"/>
      <c r="J556" s="138"/>
      <c r="O556" s="157"/>
    </row>
    <row r="557" spans="2:15" s="8" customFormat="1">
      <c r="B557" s="146"/>
      <c r="C557" s="147"/>
      <c r="D557" s="147"/>
      <c r="E557" s="240"/>
      <c r="F557" s="144"/>
      <c r="G557" s="102"/>
      <c r="I557" s="138"/>
      <c r="J557" s="138"/>
      <c r="O557" s="157"/>
    </row>
    <row r="558" spans="2:15" s="8" customFormat="1">
      <c r="B558" s="146"/>
      <c r="C558" s="147"/>
      <c r="D558" s="147"/>
      <c r="E558" s="240"/>
      <c r="F558" s="144"/>
      <c r="G558" s="102"/>
      <c r="I558" s="138"/>
      <c r="J558" s="138"/>
      <c r="O558" s="157"/>
    </row>
    <row r="559" spans="2:15" s="8" customFormat="1">
      <c r="B559" s="146"/>
      <c r="C559" s="147"/>
      <c r="D559" s="147"/>
      <c r="E559" s="240"/>
      <c r="F559" s="144"/>
      <c r="G559" s="102"/>
      <c r="I559" s="138"/>
      <c r="J559" s="138"/>
      <c r="O559" s="157"/>
    </row>
    <row r="560" spans="2:15" s="8" customFormat="1">
      <c r="B560" s="146"/>
      <c r="C560" s="147"/>
      <c r="D560" s="147"/>
      <c r="E560" s="240"/>
      <c r="F560" s="144"/>
      <c r="G560" s="102"/>
      <c r="I560" s="138"/>
      <c r="J560" s="138"/>
      <c r="O560" s="157"/>
    </row>
    <row r="561" spans="2:15" s="8" customFormat="1">
      <c r="B561" s="146"/>
      <c r="C561" s="147"/>
      <c r="D561" s="147"/>
      <c r="E561" s="240"/>
      <c r="F561" s="144"/>
      <c r="G561" s="102"/>
      <c r="I561" s="138"/>
      <c r="J561" s="138"/>
      <c r="O561" s="157"/>
    </row>
    <row r="562" spans="2:15" s="8" customFormat="1">
      <c r="B562" s="146"/>
      <c r="C562" s="147"/>
      <c r="D562" s="147"/>
      <c r="E562" s="240"/>
      <c r="F562" s="144"/>
      <c r="G562" s="102"/>
      <c r="I562" s="138"/>
      <c r="J562" s="138"/>
      <c r="O562" s="157"/>
    </row>
    <row r="563" spans="2:15" s="8" customFormat="1">
      <c r="B563" s="146"/>
      <c r="C563" s="147"/>
      <c r="D563" s="147"/>
      <c r="E563" s="240"/>
      <c r="F563" s="144"/>
      <c r="G563" s="102"/>
      <c r="I563" s="138"/>
      <c r="J563" s="138"/>
      <c r="O563" s="157"/>
    </row>
    <row r="564" spans="2:15" s="8" customFormat="1">
      <c r="B564" s="146"/>
      <c r="C564" s="147"/>
      <c r="D564" s="147"/>
      <c r="E564" s="240"/>
      <c r="F564" s="144"/>
      <c r="G564" s="102"/>
      <c r="I564" s="138"/>
      <c r="J564" s="138"/>
      <c r="O564" s="157"/>
    </row>
    <row r="565" spans="2:15" s="8" customFormat="1">
      <c r="B565" s="146"/>
      <c r="C565" s="147"/>
      <c r="D565" s="147"/>
      <c r="E565" s="240"/>
      <c r="F565" s="144"/>
      <c r="G565" s="102"/>
      <c r="I565" s="138"/>
      <c r="J565" s="138"/>
      <c r="O565" s="157"/>
    </row>
    <row r="566" spans="2:15" s="8" customFormat="1">
      <c r="B566" s="146"/>
      <c r="C566" s="147"/>
      <c r="D566" s="147"/>
      <c r="E566" s="240"/>
      <c r="F566" s="144"/>
      <c r="G566" s="102"/>
      <c r="I566" s="138"/>
      <c r="J566" s="138"/>
      <c r="O566" s="157"/>
    </row>
    <row r="567" spans="2:15" s="8" customFormat="1">
      <c r="B567" s="146"/>
      <c r="C567" s="147"/>
      <c r="D567" s="147"/>
      <c r="E567" s="240"/>
      <c r="F567" s="144"/>
      <c r="G567" s="102"/>
      <c r="I567" s="138"/>
      <c r="J567" s="138"/>
      <c r="O567" s="157"/>
    </row>
    <row r="568" spans="2:15" s="8" customFormat="1">
      <c r="B568" s="146"/>
      <c r="C568" s="147"/>
      <c r="D568" s="147"/>
      <c r="E568" s="240"/>
      <c r="F568" s="144"/>
      <c r="G568" s="102"/>
      <c r="I568" s="138"/>
      <c r="J568" s="138"/>
      <c r="O568" s="157"/>
    </row>
    <row r="569" spans="2:15" s="8" customFormat="1">
      <c r="B569" s="146"/>
      <c r="C569" s="147"/>
      <c r="D569" s="147"/>
      <c r="E569" s="240"/>
      <c r="F569" s="144"/>
      <c r="G569" s="102"/>
      <c r="I569" s="138"/>
      <c r="J569" s="138"/>
      <c r="O569" s="157"/>
    </row>
    <row r="570" spans="2:15" s="8" customFormat="1">
      <c r="B570" s="146"/>
      <c r="C570" s="147"/>
      <c r="D570" s="147"/>
      <c r="E570" s="240"/>
      <c r="F570" s="144"/>
      <c r="G570" s="102"/>
      <c r="I570" s="138"/>
      <c r="J570" s="138"/>
      <c r="O570" s="157"/>
    </row>
    <row r="571" spans="2:15" s="8" customFormat="1">
      <c r="B571" s="146"/>
      <c r="C571" s="147"/>
      <c r="D571" s="147"/>
      <c r="E571" s="240"/>
      <c r="F571" s="144"/>
      <c r="G571" s="102"/>
      <c r="I571" s="138"/>
      <c r="J571" s="138"/>
      <c r="O571" s="157"/>
    </row>
    <row r="572" spans="2:15" s="8" customFormat="1">
      <c r="B572" s="146"/>
      <c r="C572" s="147"/>
      <c r="D572" s="147"/>
      <c r="E572" s="240"/>
      <c r="F572" s="144"/>
      <c r="G572" s="102"/>
      <c r="I572" s="138"/>
      <c r="J572" s="138"/>
      <c r="O572" s="157"/>
    </row>
    <row r="573" spans="2:15" s="8" customFormat="1">
      <c r="B573" s="146"/>
      <c r="C573" s="147"/>
      <c r="D573" s="147"/>
      <c r="E573" s="240"/>
      <c r="F573" s="144"/>
      <c r="G573" s="102"/>
      <c r="I573" s="138"/>
      <c r="J573" s="138"/>
      <c r="O573" s="157"/>
    </row>
    <row r="574" spans="2:15" s="8" customFormat="1">
      <c r="B574" s="146"/>
      <c r="C574" s="147"/>
      <c r="D574" s="147"/>
      <c r="E574" s="240"/>
      <c r="F574" s="144"/>
      <c r="G574" s="102"/>
      <c r="I574" s="138"/>
      <c r="J574" s="138"/>
      <c r="O574" s="157"/>
    </row>
    <row r="575" spans="2:15" s="8" customFormat="1">
      <c r="B575" s="146"/>
      <c r="C575" s="147"/>
      <c r="D575" s="147"/>
      <c r="E575" s="240"/>
      <c r="F575" s="144"/>
      <c r="G575" s="102"/>
      <c r="I575" s="138"/>
      <c r="J575" s="138"/>
      <c r="O575" s="157"/>
    </row>
    <row r="576" spans="2:15" s="8" customFormat="1">
      <c r="B576" s="146"/>
      <c r="C576" s="147"/>
      <c r="D576" s="147"/>
      <c r="E576" s="240"/>
      <c r="F576" s="144"/>
      <c r="G576" s="102"/>
      <c r="I576" s="138"/>
      <c r="J576" s="138"/>
      <c r="O576" s="157"/>
    </row>
    <row r="577" spans="2:15" s="8" customFormat="1">
      <c r="B577" s="146"/>
      <c r="C577" s="147"/>
      <c r="D577" s="147"/>
      <c r="E577" s="240"/>
      <c r="F577" s="144"/>
      <c r="G577" s="102"/>
      <c r="I577" s="138"/>
      <c r="J577" s="138"/>
      <c r="O577" s="157"/>
    </row>
    <row r="578" spans="2:15" s="8" customFormat="1">
      <c r="B578" s="146"/>
      <c r="C578" s="147"/>
      <c r="D578" s="147"/>
      <c r="E578" s="240"/>
      <c r="F578" s="144"/>
      <c r="G578" s="102"/>
      <c r="I578" s="138"/>
      <c r="J578" s="138"/>
      <c r="O578" s="157"/>
    </row>
    <row r="579" spans="2:15" s="8" customFormat="1">
      <c r="B579" s="146"/>
      <c r="C579" s="147"/>
      <c r="D579" s="147"/>
      <c r="E579" s="240"/>
      <c r="F579" s="144"/>
      <c r="G579" s="102"/>
      <c r="I579" s="138"/>
      <c r="J579" s="138"/>
      <c r="O579" s="157"/>
    </row>
    <row r="580" spans="2:15" s="8" customFormat="1">
      <c r="B580" s="146"/>
      <c r="C580" s="147"/>
      <c r="D580" s="147"/>
      <c r="E580" s="240"/>
      <c r="F580" s="144"/>
      <c r="G580" s="102"/>
      <c r="I580" s="138"/>
      <c r="J580" s="138"/>
      <c r="O580" s="157"/>
    </row>
    <row r="581" spans="2:15" s="8" customFormat="1">
      <c r="B581" s="146"/>
      <c r="C581" s="147"/>
      <c r="D581" s="147"/>
      <c r="E581" s="240"/>
      <c r="F581" s="144"/>
      <c r="G581" s="102"/>
      <c r="I581" s="138"/>
      <c r="J581" s="138"/>
      <c r="O581" s="157"/>
    </row>
    <row r="582" spans="2:15" s="8" customFormat="1">
      <c r="B582" s="146"/>
      <c r="C582" s="147"/>
      <c r="D582" s="147"/>
      <c r="E582" s="240"/>
      <c r="F582" s="144"/>
      <c r="G582" s="102"/>
      <c r="I582" s="138"/>
      <c r="J582" s="138"/>
      <c r="O582" s="157"/>
    </row>
    <row r="583" spans="2:15" s="8" customFormat="1">
      <c r="B583" s="146"/>
      <c r="C583" s="147"/>
      <c r="D583" s="147"/>
      <c r="E583" s="240"/>
      <c r="F583" s="144"/>
      <c r="G583" s="102"/>
      <c r="I583" s="138"/>
      <c r="J583" s="138"/>
      <c r="O583" s="157"/>
    </row>
    <row r="584" spans="2:15" s="8" customFormat="1">
      <c r="B584" s="146"/>
      <c r="C584" s="147"/>
      <c r="D584" s="147"/>
      <c r="E584" s="240"/>
      <c r="F584" s="144"/>
      <c r="G584" s="102"/>
      <c r="I584" s="138"/>
      <c r="J584" s="138"/>
      <c r="O584" s="157"/>
    </row>
    <row r="585" spans="2:15" s="8" customFormat="1">
      <c r="B585" s="146"/>
      <c r="C585" s="147"/>
      <c r="D585" s="147"/>
      <c r="E585" s="240"/>
      <c r="F585" s="144"/>
      <c r="G585" s="102"/>
      <c r="I585" s="138"/>
      <c r="J585" s="138"/>
      <c r="O585" s="157"/>
    </row>
    <row r="586" spans="2:15" s="8" customFormat="1">
      <c r="B586" s="146"/>
      <c r="C586" s="147"/>
      <c r="D586" s="147"/>
      <c r="E586" s="240"/>
      <c r="F586" s="144"/>
      <c r="G586" s="102"/>
      <c r="I586" s="138"/>
      <c r="J586" s="138"/>
      <c r="O586" s="157"/>
    </row>
    <row r="587" spans="2:15" s="8" customFormat="1">
      <c r="B587" s="146"/>
      <c r="C587" s="147"/>
      <c r="D587" s="147"/>
      <c r="E587" s="240"/>
      <c r="F587" s="144"/>
      <c r="G587" s="102"/>
      <c r="I587" s="138"/>
      <c r="J587" s="138"/>
      <c r="O587" s="157"/>
    </row>
    <row r="588" spans="2:15" s="8" customFormat="1">
      <c r="B588" s="146"/>
      <c r="C588" s="147"/>
      <c r="D588" s="147"/>
      <c r="E588" s="240"/>
      <c r="F588" s="144"/>
      <c r="G588" s="102"/>
      <c r="I588" s="138"/>
      <c r="J588" s="138"/>
      <c r="O588" s="157"/>
    </row>
    <row r="589" spans="2:15" s="8" customFormat="1">
      <c r="B589" s="146"/>
      <c r="C589" s="147"/>
      <c r="D589" s="147"/>
      <c r="E589" s="240"/>
      <c r="F589" s="144"/>
      <c r="G589" s="102"/>
      <c r="I589" s="138"/>
      <c r="J589" s="138"/>
      <c r="O589" s="157"/>
    </row>
    <row r="590" spans="2:15" s="8" customFormat="1">
      <c r="B590" s="146"/>
      <c r="C590" s="147"/>
      <c r="D590" s="147"/>
      <c r="E590" s="240"/>
      <c r="F590" s="144"/>
      <c r="G590" s="102"/>
      <c r="I590" s="138"/>
      <c r="J590" s="138"/>
      <c r="O590" s="157"/>
    </row>
    <row r="591" spans="2:15" s="8" customFormat="1">
      <c r="B591" s="146"/>
      <c r="C591" s="147"/>
      <c r="D591" s="147"/>
      <c r="E591" s="240"/>
      <c r="F591" s="144"/>
      <c r="G591" s="102"/>
      <c r="I591" s="138"/>
      <c r="J591" s="138"/>
      <c r="O591" s="157"/>
    </row>
    <row r="592" spans="2:15" s="8" customFormat="1">
      <c r="B592" s="146"/>
      <c r="C592" s="147"/>
      <c r="D592" s="147"/>
      <c r="E592" s="240"/>
      <c r="F592" s="144"/>
      <c r="G592" s="102"/>
      <c r="I592" s="138"/>
      <c r="J592" s="138"/>
      <c r="O592" s="157"/>
    </row>
    <row r="593" spans="2:15" s="8" customFormat="1">
      <c r="B593" s="146"/>
      <c r="C593" s="147"/>
      <c r="D593" s="147"/>
      <c r="E593" s="240"/>
      <c r="F593" s="144"/>
      <c r="G593" s="102"/>
      <c r="I593" s="138"/>
      <c r="J593" s="138"/>
      <c r="O593" s="157"/>
    </row>
    <row r="594" spans="2:15" s="8" customFormat="1">
      <c r="B594" s="146"/>
      <c r="C594" s="147"/>
      <c r="D594" s="147"/>
      <c r="E594" s="240"/>
      <c r="F594" s="144"/>
      <c r="G594" s="102"/>
      <c r="I594" s="138"/>
      <c r="J594" s="138"/>
      <c r="O594" s="157"/>
    </row>
    <row r="595" spans="2:15" s="8" customFormat="1">
      <c r="B595" s="146"/>
      <c r="C595" s="147"/>
      <c r="D595" s="147"/>
      <c r="E595" s="240"/>
      <c r="F595" s="144"/>
      <c r="G595" s="102"/>
      <c r="I595" s="138"/>
      <c r="J595" s="138"/>
      <c r="O595" s="157"/>
    </row>
    <row r="596" spans="2:15" s="8" customFormat="1">
      <c r="B596" s="146"/>
      <c r="C596" s="147"/>
      <c r="D596" s="147"/>
      <c r="E596" s="240"/>
      <c r="F596" s="144"/>
      <c r="G596" s="102"/>
      <c r="I596" s="138"/>
      <c r="J596" s="138"/>
      <c r="O596" s="157"/>
    </row>
    <row r="597" spans="2:15" s="8" customFormat="1">
      <c r="B597" s="146"/>
      <c r="C597" s="147"/>
      <c r="D597" s="147"/>
      <c r="E597" s="240"/>
      <c r="F597" s="144"/>
      <c r="G597" s="102"/>
      <c r="I597" s="138"/>
      <c r="J597" s="138"/>
      <c r="O597" s="157"/>
    </row>
    <row r="598" spans="2:15" s="8" customFormat="1">
      <c r="B598" s="146"/>
      <c r="C598" s="147"/>
      <c r="D598" s="147"/>
      <c r="E598" s="240"/>
      <c r="F598" s="144"/>
      <c r="G598" s="102"/>
      <c r="I598" s="138"/>
      <c r="J598" s="138"/>
      <c r="O598" s="157"/>
    </row>
    <row r="599" spans="2:15" s="8" customFormat="1">
      <c r="B599" s="146"/>
      <c r="C599" s="147"/>
      <c r="D599" s="147"/>
      <c r="E599" s="240"/>
      <c r="F599" s="144"/>
      <c r="G599" s="102"/>
      <c r="I599" s="138"/>
      <c r="J599" s="138"/>
      <c r="O599" s="157"/>
    </row>
    <row r="600" spans="2:15" s="8" customFormat="1">
      <c r="B600" s="146"/>
      <c r="C600" s="147"/>
      <c r="D600" s="147"/>
      <c r="E600" s="240"/>
      <c r="F600" s="144"/>
      <c r="G600" s="102"/>
      <c r="I600" s="138"/>
      <c r="J600" s="138"/>
      <c r="O600" s="157"/>
    </row>
    <row r="601" spans="2:15" s="8" customFormat="1">
      <c r="B601" s="146"/>
      <c r="C601" s="147"/>
      <c r="D601" s="147"/>
      <c r="E601" s="240"/>
      <c r="F601" s="144"/>
      <c r="G601" s="102"/>
      <c r="I601" s="138"/>
      <c r="J601" s="138"/>
      <c r="O601" s="157"/>
    </row>
    <row r="602" spans="2:15" s="8" customFormat="1">
      <c r="B602" s="146"/>
      <c r="C602" s="147"/>
      <c r="D602" s="147"/>
      <c r="E602" s="240"/>
      <c r="F602" s="144"/>
      <c r="G602" s="102"/>
      <c r="I602" s="138"/>
      <c r="J602" s="138"/>
      <c r="O602" s="157"/>
    </row>
    <row r="603" spans="2:15" s="8" customFormat="1">
      <c r="B603" s="146"/>
      <c r="C603" s="147"/>
      <c r="D603" s="147"/>
      <c r="E603" s="240"/>
      <c r="F603" s="144"/>
      <c r="G603" s="102"/>
      <c r="I603" s="138"/>
      <c r="J603" s="138"/>
      <c r="O603" s="157"/>
    </row>
    <row r="604" spans="2:15" s="8" customFormat="1">
      <c r="B604" s="146"/>
      <c r="C604" s="147"/>
      <c r="D604" s="147"/>
      <c r="E604" s="240"/>
      <c r="F604" s="144"/>
      <c r="G604" s="102"/>
      <c r="I604" s="138"/>
      <c r="J604" s="138"/>
      <c r="O604" s="157"/>
    </row>
    <row r="605" spans="2:15" s="8" customFormat="1">
      <c r="B605" s="146"/>
      <c r="C605" s="147"/>
      <c r="D605" s="147"/>
      <c r="E605" s="240"/>
      <c r="F605" s="144"/>
      <c r="G605" s="102"/>
      <c r="I605" s="138"/>
      <c r="J605" s="138"/>
      <c r="O605" s="157"/>
    </row>
    <row r="606" spans="2:15" s="8" customFormat="1">
      <c r="B606" s="146"/>
      <c r="C606" s="147"/>
      <c r="D606" s="147"/>
      <c r="E606" s="240"/>
      <c r="F606" s="144"/>
      <c r="G606" s="102"/>
      <c r="I606" s="138"/>
      <c r="J606" s="138"/>
      <c r="O606" s="157"/>
    </row>
    <row r="607" spans="2:15" s="8" customFormat="1">
      <c r="B607" s="146"/>
      <c r="C607" s="147"/>
      <c r="D607" s="147"/>
      <c r="E607" s="240"/>
      <c r="F607" s="144"/>
      <c r="G607" s="102"/>
      <c r="I607" s="138"/>
      <c r="J607" s="138"/>
      <c r="O607" s="157"/>
    </row>
    <row r="608" spans="2:15" s="8" customFormat="1">
      <c r="B608" s="146"/>
      <c r="C608" s="147"/>
      <c r="D608" s="147"/>
      <c r="E608" s="240"/>
      <c r="F608" s="144"/>
      <c r="G608" s="102"/>
      <c r="I608" s="138"/>
      <c r="J608" s="138"/>
      <c r="O608" s="157"/>
    </row>
    <row r="609" spans="2:15" s="8" customFormat="1">
      <c r="B609" s="146"/>
      <c r="C609" s="147"/>
      <c r="D609" s="147"/>
      <c r="E609" s="240"/>
      <c r="F609" s="144"/>
      <c r="G609" s="102"/>
      <c r="I609" s="138"/>
      <c r="J609" s="138"/>
      <c r="O609" s="157"/>
    </row>
    <row r="610" spans="2:15" s="8" customFormat="1">
      <c r="B610" s="146"/>
      <c r="C610" s="147"/>
      <c r="D610" s="147"/>
      <c r="E610" s="240"/>
      <c r="F610" s="144"/>
      <c r="G610" s="102"/>
      <c r="I610" s="138"/>
      <c r="J610" s="138"/>
      <c r="O610" s="157"/>
    </row>
    <row r="611" spans="2:15" s="8" customFormat="1">
      <c r="B611" s="146"/>
      <c r="C611" s="147"/>
      <c r="D611" s="147"/>
      <c r="E611" s="240"/>
      <c r="F611" s="144"/>
      <c r="G611" s="102"/>
      <c r="I611" s="138"/>
      <c r="J611" s="138"/>
      <c r="O611" s="157"/>
    </row>
    <row r="612" spans="2:15" s="8" customFormat="1">
      <c r="B612" s="146"/>
      <c r="C612" s="147"/>
      <c r="D612" s="147"/>
      <c r="E612" s="240"/>
      <c r="F612" s="144"/>
      <c r="G612" s="102"/>
      <c r="I612" s="138"/>
      <c r="J612" s="138"/>
      <c r="O612" s="157"/>
    </row>
    <row r="613" spans="2:15" s="8" customFormat="1">
      <c r="B613" s="146"/>
      <c r="C613" s="147"/>
      <c r="D613" s="147"/>
      <c r="E613" s="240"/>
      <c r="F613" s="144"/>
      <c r="G613" s="102"/>
      <c r="I613" s="138"/>
      <c r="J613" s="138"/>
      <c r="O613" s="157"/>
    </row>
    <row r="614" spans="2:15" s="8" customFormat="1">
      <c r="B614" s="146"/>
      <c r="C614" s="147"/>
      <c r="D614" s="147"/>
      <c r="E614" s="240"/>
      <c r="F614" s="144"/>
      <c r="G614" s="102"/>
      <c r="I614" s="138"/>
      <c r="J614" s="138"/>
      <c r="O614" s="157"/>
    </row>
    <row r="615" spans="2:15" s="8" customFormat="1">
      <c r="B615" s="146"/>
      <c r="C615" s="147"/>
      <c r="D615" s="147"/>
      <c r="E615" s="240"/>
      <c r="F615" s="144"/>
      <c r="G615" s="102"/>
      <c r="I615" s="138"/>
      <c r="J615" s="138"/>
      <c r="O615" s="157"/>
    </row>
    <row r="616" spans="2:15" s="8" customFormat="1">
      <c r="B616" s="146"/>
      <c r="C616" s="147"/>
      <c r="D616" s="147"/>
      <c r="E616" s="240"/>
      <c r="F616" s="144"/>
      <c r="G616" s="102"/>
      <c r="I616" s="138"/>
      <c r="J616" s="138"/>
      <c r="O616" s="157"/>
    </row>
    <row r="617" spans="2:15" s="8" customFormat="1">
      <c r="B617" s="146"/>
      <c r="C617" s="147"/>
      <c r="D617" s="147"/>
      <c r="E617" s="240"/>
      <c r="F617" s="144"/>
      <c r="G617" s="102"/>
      <c r="I617" s="138"/>
      <c r="J617" s="138"/>
      <c r="O617" s="157"/>
    </row>
    <row r="618" spans="2:15" s="8" customFormat="1">
      <c r="B618" s="146"/>
      <c r="C618" s="147"/>
      <c r="D618" s="147"/>
      <c r="E618" s="240"/>
      <c r="F618" s="144"/>
      <c r="G618" s="102"/>
      <c r="I618" s="138"/>
      <c r="J618" s="138"/>
      <c r="O618" s="157"/>
    </row>
    <row r="619" spans="2:15" s="8" customFormat="1">
      <c r="B619" s="146"/>
      <c r="C619" s="147"/>
      <c r="D619" s="147"/>
      <c r="E619" s="240"/>
      <c r="F619" s="144"/>
      <c r="G619" s="102"/>
      <c r="I619" s="138"/>
      <c r="J619" s="138"/>
      <c r="O619" s="157"/>
    </row>
    <row r="620" spans="2:15" s="8" customFormat="1">
      <c r="B620" s="146"/>
      <c r="C620" s="147"/>
      <c r="D620" s="147"/>
      <c r="E620" s="240"/>
      <c r="F620" s="144"/>
      <c r="G620" s="102"/>
      <c r="I620" s="138"/>
      <c r="J620" s="138"/>
      <c r="O620" s="157"/>
    </row>
    <row r="621" spans="2:15" s="8" customFormat="1">
      <c r="B621" s="146"/>
      <c r="C621" s="147"/>
      <c r="D621" s="147"/>
      <c r="E621" s="240"/>
      <c r="F621" s="144"/>
      <c r="G621" s="102"/>
      <c r="I621" s="138"/>
      <c r="J621" s="138"/>
      <c r="O621" s="157"/>
    </row>
    <row r="622" spans="2:15" s="8" customFormat="1">
      <c r="B622" s="146"/>
      <c r="C622" s="147"/>
      <c r="D622" s="147"/>
      <c r="E622" s="240"/>
      <c r="F622" s="144"/>
      <c r="G622" s="102"/>
      <c r="I622" s="138"/>
      <c r="J622" s="138"/>
      <c r="O622" s="157"/>
    </row>
    <row r="623" spans="2:15" s="8" customFormat="1">
      <c r="B623" s="146"/>
      <c r="C623" s="147"/>
      <c r="D623" s="147"/>
      <c r="E623" s="240"/>
      <c r="F623" s="144"/>
      <c r="G623" s="102"/>
      <c r="I623" s="138"/>
      <c r="J623" s="138"/>
      <c r="O623" s="157"/>
    </row>
    <row r="624" spans="2:15" s="8" customFormat="1">
      <c r="B624" s="146"/>
      <c r="C624" s="147"/>
      <c r="D624" s="147"/>
      <c r="E624" s="240"/>
      <c r="F624" s="144"/>
      <c r="G624" s="102"/>
      <c r="I624" s="138"/>
      <c r="J624" s="138"/>
      <c r="O624" s="157"/>
    </row>
    <row r="625" spans="2:15" s="8" customFormat="1">
      <c r="B625" s="146"/>
      <c r="C625" s="147"/>
      <c r="D625" s="147"/>
      <c r="E625" s="240"/>
      <c r="F625" s="144"/>
      <c r="G625" s="102"/>
      <c r="I625" s="138"/>
      <c r="J625" s="138"/>
      <c r="O625" s="157"/>
    </row>
    <row r="626" spans="2:15" s="8" customFormat="1">
      <c r="B626" s="146"/>
      <c r="C626" s="147"/>
      <c r="D626" s="147"/>
      <c r="E626" s="240"/>
      <c r="F626" s="144"/>
      <c r="G626" s="102"/>
      <c r="I626" s="138"/>
      <c r="J626" s="138"/>
      <c r="O626" s="157"/>
    </row>
    <row r="627" spans="2:15" s="8" customFormat="1">
      <c r="B627" s="146"/>
      <c r="C627" s="147"/>
      <c r="D627" s="147"/>
      <c r="E627" s="240"/>
      <c r="F627" s="144"/>
      <c r="G627" s="102"/>
      <c r="I627" s="138"/>
      <c r="J627" s="138"/>
      <c r="O627" s="157"/>
    </row>
    <row r="628" spans="2:15" s="8" customFormat="1">
      <c r="B628" s="146"/>
      <c r="C628" s="147"/>
      <c r="D628" s="147"/>
      <c r="E628" s="240"/>
      <c r="F628" s="144"/>
      <c r="G628" s="102"/>
      <c r="I628" s="138"/>
      <c r="J628" s="138"/>
      <c r="O628" s="157"/>
    </row>
    <row r="629" spans="2:15" s="8" customFormat="1">
      <c r="B629" s="146"/>
      <c r="C629" s="147"/>
      <c r="D629" s="147"/>
      <c r="E629" s="240"/>
      <c r="F629" s="144"/>
      <c r="G629" s="102"/>
      <c r="I629" s="138"/>
      <c r="J629" s="138"/>
      <c r="O629" s="157"/>
    </row>
    <row r="630" spans="2:15" s="8" customFormat="1">
      <c r="B630" s="146"/>
      <c r="C630" s="147"/>
      <c r="D630" s="147"/>
      <c r="E630" s="240"/>
      <c r="F630" s="144"/>
      <c r="G630" s="102"/>
      <c r="I630" s="138"/>
      <c r="J630" s="138"/>
      <c r="O630" s="157"/>
    </row>
    <row r="631" spans="2:15" s="8" customFormat="1">
      <c r="B631" s="146"/>
      <c r="C631" s="147"/>
      <c r="D631" s="147"/>
      <c r="E631" s="240"/>
      <c r="F631" s="144"/>
      <c r="G631" s="102"/>
      <c r="I631" s="138"/>
      <c r="J631" s="138"/>
      <c r="O631" s="157"/>
    </row>
    <row r="632" spans="2:15" s="8" customFormat="1">
      <c r="B632" s="146"/>
      <c r="C632" s="147"/>
      <c r="D632" s="147"/>
      <c r="E632" s="240"/>
      <c r="F632" s="144"/>
      <c r="G632" s="102"/>
      <c r="I632" s="138"/>
      <c r="J632" s="138"/>
      <c r="O632" s="157"/>
    </row>
    <row r="633" spans="2:15" s="8" customFormat="1">
      <c r="B633" s="146"/>
      <c r="C633" s="147"/>
      <c r="D633" s="147"/>
      <c r="E633" s="240"/>
      <c r="F633" s="144"/>
      <c r="G633" s="102"/>
      <c r="I633" s="138"/>
      <c r="J633" s="138"/>
      <c r="O633" s="157"/>
    </row>
    <row r="634" spans="2:15" s="8" customFormat="1">
      <c r="B634" s="146"/>
      <c r="C634" s="147"/>
      <c r="D634" s="147"/>
      <c r="E634" s="240"/>
      <c r="F634" s="144"/>
      <c r="G634" s="102"/>
      <c r="I634" s="138"/>
      <c r="J634" s="138"/>
      <c r="O634" s="157"/>
    </row>
    <row r="635" spans="2:15" s="8" customFormat="1">
      <c r="B635" s="146"/>
      <c r="C635" s="147"/>
      <c r="D635" s="147"/>
      <c r="E635" s="240"/>
      <c r="F635" s="144"/>
      <c r="G635" s="102"/>
      <c r="I635" s="138"/>
      <c r="J635" s="138"/>
      <c r="O635" s="157"/>
    </row>
    <row r="636" spans="2:15" s="8" customFormat="1">
      <c r="B636" s="146"/>
      <c r="C636" s="147"/>
      <c r="D636" s="147"/>
      <c r="E636" s="240"/>
      <c r="F636" s="144"/>
      <c r="G636" s="102"/>
      <c r="I636" s="138"/>
      <c r="J636" s="138"/>
      <c r="O636" s="157"/>
    </row>
    <row r="637" spans="2:15" s="8" customFormat="1">
      <c r="B637" s="146"/>
      <c r="C637" s="147"/>
      <c r="D637" s="147"/>
      <c r="E637" s="240"/>
      <c r="F637" s="144"/>
      <c r="G637" s="102"/>
      <c r="I637" s="138"/>
      <c r="J637" s="138"/>
      <c r="O637" s="157"/>
    </row>
    <row r="638" spans="2:15" s="8" customFormat="1">
      <c r="B638" s="146"/>
      <c r="C638" s="147"/>
      <c r="D638" s="147"/>
      <c r="E638" s="240"/>
      <c r="F638" s="144"/>
      <c r="G638" s="102"/>
      <c r="I638" s="138"/>
      <c r="J638" s="138"/>
      <c r="O638" s="157"/>
    </row>
    <row r="639" spans="2:15" s="8" customFormat="1">
      <c r="B639" s="146"/>
      <c r="C639" s="147"/>
      <c r="D639" s="147"/>
      <c r="E639" s="240"/>
      <c r="F639" s="144"/>
      <c r="G639" s="102"/>
      <c r="I639" s="138"/>
      <c r="J639" s="138"/>
      <c r="O639" s="157"/>
    </row>
    <row r="640" spans="2:15" s="8" customFormat="1">
      <c r="B640" s="146"/>
      <c r="C640" s="147"/>
      <c r="D640" s="147"/>
      <c r="E640" s="240"/>
      <c r="F640" s="144"/>
      <c r="G640" s="102"/>
      <c r="I640" s="138"/>
      <c r="J640" s="138"/>
      <c r="O640" s="157"/>
    </row>
    <row r="641" spans="2:15" s="8" customFormat="1">
      <c r="B641" s="146"/>
      <c r="C641" s="147"/>
      <c r="D641" s="147"/>
      <c r="E641" s="240"/>
      <c r="F641" s="144"/>
      <c r="G641" s="102"/>
      <c r="I641" s="138"/>
      <c r="J641" s="138"/>
      <c r="O641" s="157"/>
    </row>
    <row r="642" spans="2:15" s="8" customFormat="1">
      <c r="B642" s="146"/>
      <c r="C642" s="147"/>
      <c r="D642" s="147"/>
      <c r="E642" s="240"/>
      <c r="F642" s="144"/>
      <c r="G642" s="102"/>
      <c r="I642" s="138"/>
      <c r="J642" s="138"/>
      <c r="O642" s="157"/>
    </row>
    <row r="643" spans="2:15" s="8" customFormat="1">
      <c r="B643" s="146"/>
      <c r="C643" s="147"/>
      <c r="D643" s="147"/>
      <c r="E643" s="240"/>
      <c r="F643" s="144"/>
      <c r="G643" s="102"/>
      <c r="I643" s="138"/>
      <c r="J643" s="138"/>
      <c r="O643" s="157"/>
    </row>
    <row r="644" spans="2:15" s="8" customFormat="1">
      <c r="B644" s="146"/>
      <c r="C644" s="147"/>
      <c r="D644" s="147"/>
      <c r="E644" s="240"/>
      <c r="F644" s="144"/>
      <c r="G644" s="102"/>
      <c r="I644" s="138"/>
      <c r="J644" s="138"/>
      <c r="O644" s="157"/>
    </row>
    <row r="645" spans="2:15" s="8" customFormat="1">
      <c r="B645" s="146"/>
      <c r="C645" s="147"/>
      <c r="D645" s="147"/>
      <c r="E645" s="240"/>
      <c r="F645" s="144"/>
      <c r="G645" s="102"/>
      <c r="I645" s="138"/>
      <c r="J645" s="138"/>
      <c r="O645" s="157"/>
    </row>
    <row r="646" spans="2:15" s="8" customFormat="1">
      <c r="B646" s="146"/>
      <c r="C646" s="147"/>
      <c r="D646" s="147"/>
      <c r="E646" s="240"/>
      <c r="F646" s="144"/>
      <c r="G646" s="102"/>
      <c r="I646" s="138"/>
      <c r="J646" s="138"/>
      <c r="O646" s="157"/>
    </row>
    <row r="647" spans="2:15" s="8" customFormat="1">
      <c r="B647" s="146"/>
      <c r="C647" s="147"/>
      <c r="D647" s="147"/>
      <c r="E647" s="240"/>
      <c r="F647" s="144"/>
      <c r="G647" s="102"/>
      <c r="I647" s="138"/>
      <c r="J647" s="138"/>
      <c r="O647" s="157"/>
    </row>
    <row r="648" spans="2:15" s="8" customFormat="1">
      <c r="B648" s="146"/>
      <c r="C648" s="147"/>
      <c r="D648" s="147"/>
      <c r="E648" s="240"/>
      <c r="F648" s="144"/>
      <c r="G648" s="102"/>
      <c r="I648" s="138"/>
      <c r="J648" s="138"/>
      <c r="O648" s="157"/>
    </row>
    <row r="649" spans="2:15" s="8" customFormat="1">
      <c r="B649" s="146"/>
      <c r="C649" s="147"/>
      <c r="D649" s="147"/>
      <c r="E649" s="240"/>
      <c r="F649" s="144"/>
      <c r="G649" s="102"/>
      <c r="I649" s="138"/>
      <c r="J649" s="138"/>
      <c r="O649" s="157"/>
    </row>
    <row r="650" spans="2:15" s="8" customFormat="1">
      <c r="B650" s="146"/>
      <c r="C650" s="147"/>
      <c r="D650" s="147"/>
      <c r="E650" s="240"/>
      <c r="F650" s="144"/>
      <c r="G650" s="102"/>
      <c r="I650" s="138"/>
      <c r="J650" s="138"/>
      <c r="O650" s="157"/>
    </row>
    <row r="651" spans="2:15" s="8" customFormat="1">
      <c r="B651" s="146"/>
      <c r="C651" s="147"/>
      <c r="D651" s="147"/>
      <c r="E651" s="240"/>
      <c r="F651" s="144"/>
      <c r="G651" s="102"/>
      <c r="I651" s="138"/>
      <c r="J651" s="138"/>
      <c r="O651" s="157"/>
    </row>
    <row r="652" spans="2:15" s="8" customFormat="1">
      <c r="B652" s="146"/>
      <c r="C652" s="147"/>
      <c r="D652" s="147"/>
      <c r="E652" s="240"/>
      <c r="F652" s="144"/>
      <c r="G652" s="102"/>
      <c r="I652" s="138"/>
      <c r="J652" s="138"/>
      <c r="O652" s="157"/>
    </row>
    <row r="653" spans="2:15" s="8" customFormat="1">
      <c r="B653" s="146"/>
      <c r="C653" s="147"/>
      <c r="D653" s="147"/>
      <c r="E653" s="240"/>
      <c r="F653" s="144"/>
      <c r="G653" s="102"/>
      <c r="I653" s="138"/>
      <c r="J653" s="138"/>
      <c r="O653" s="157"/>
    </row>
    <row r="654" spans="2:15" s="8" customFormat="1">
      <c r="B654" s="146"/>
      <c r="C654" s="147"/>
      <c r="D654" s="147"/>
      <c r="E654" s="240"/>
      <c r="F654" s="144"/>
      <c r="G654" s="102"/>
      <c r="I654" s="138"/>
      <c r="J654" s="138"/>
      <c r="O654" s="157"/>
    </row>
    <row r="655" spans="2:15" s="8" customFormat="1">
      <c r="B655" s="146"/>
      <c r="C655" s="147"/>
      <c r="D655" s="147"/>
      <c r="E655" s="240"/>
      <c r="F655" s="144"/>
      <c r="G655" s="102"/>
      <c r="I655" s="138"/>
      <c r="J655" s="138"/>
      <c r="O655" s="157"/>
    </row>
    <row r="656" spans="2:15" s="8" customFormat="1">
      <c r="B656" s="146"/>
      <c r="C656" s="147"/>
      <c r="D656" s="147"/>
      <c r="E656" s="240"/>
      <c r="F656" s="144"/>
      <c r="G656" s="102"/>
      <c r="I656" s="138"/>
      <c r="J656" s="138"/>
      <c r="O656" s="157"/>
    </row>
    <row r="657" spans="2:15" s="8" customFormat="1">
      <c r="B657" s="146"/>
      <c r="C657" s="147"/>
      <c r="D657" s="147"/>
      <c r="E657" s="240"/>
      <c r="F657" s="144"/>
      <c r="G657" s="102"/>
      <c r="I657" s="138"/>
      <c r="J657" s="138"/>
      <c r="O657" s="157"/>
    </row>
    <row r="658" spans="2:15" s="8" customFormat="1">
      <c r="B658" s="146"/>
      <c r="C658" s="147"/>
      <c r="D658" s="147"/>
      <c r="E658" s="240"/>
      <c r="F658" s="144"/>
      <c r="G658" s="102"/>
      <c r="I658" s="138"/>
      <c r="J658" s="138"/>
      <c r="O658" s="157"/>
    </row>
    <row r="659" spans="2:15" s="8" customFormat="1">
      <c r="B659" s="146"/>
      <c r="C659" s="147"/>
      <c r="D659" s="147"/>
      <c r="E659" s="240"/>
      <c r="F659" s="144"/>
      <c r="G659" s="102"/>
      <c r="I659" s="138"/>
      <c r="J659" s="138"/>
      <c r="O659" s="157"/>
    </row>
    <row r="660" spans="2:15" s="8" customFormat="1">
      <c r="B660" s="146"/>
      <c r="C660" s="147"/>
      <c r="D660" s="147"/>
      <c r="E660" s="240"/>
      <c r="F660" s="144"/>
      <c r="G660" s="102"/>
      <c r="I660" s="138"/>
      <c r="J660" s="138"/>
      <c r="O660" s="157"/>
    </row>
    <row r="661" spans="2:15" s="8" customFormat="1">
      <c r="B661" s="146"/>
      <c r="C661" s="147"/>
      <c r="D661" s="147"/>
      <c r="E661" s="240"/>
      <c r="F661" s="144"/>
      <c r="G661" s="102"/>
      <c r="I661" s="138"/>
      <c r="J661" s="138"/>
      <c r="O661" s="157"/>
    </row>
    <row r="662" spans="2:15" s="8" customFormat="1">
      <c r="B662" s="146"/>
      <c r="C662" s="147"/>
      <c r="D662" s="147"/>
      <c r="E662" s="240"/>
      <c r="F662" s="144"/>
      <c r="G662" s="102"/>
      <c r="I662" s="138"/>
      <c r="J662" s="138"/>
      <c r="O662" s="157"/>
    </row>
    <row r="663" spans="2:15" s="8" customFormat="1">
      <c r="B663" s="146"/>
      <c r="C663" s="147"/>
      <c r="D663" s="147"/>
      <c r="E663" s="240"/>
      <c r="F663" s="144"/>
      <c r="G663" s="102"/>
      <c r="I663" s="138"/>
      <c r="J663" s="138"/>
      <c r="O663" s="157"/>
    </row>
    <row r="664" spans="2:15" s="8" customFormat="1">
      <c r="B664" s="146"/>
      <c r="C664" s="147"/>
      <c r="D664" s="147"/>
      <c r="E664" s="240"/>
      <c r="F664" s="144"/>
      <c r="G664" s="102"/>
      <c r="I664" s="138"/>
      <c r="J664" s="138"/>
      <c r="O664" s="157"/>
    </row>
    <row r="665" spans="2:15" s="8" customFormat="1">
      <c r="B665" s="146"/>
      <c r="C665" s="147"/>
      <c r="D665" s="147"/>
      <c r="E665" s="240"/>
      <c r="F665" s="144"/>
      <c r="G665" s="102"/>
      <c r="I665" s="138"/>
      <c r="J665" s="138"/>
      <c r="O665" s="157"/>
    </row>
    <row r="666" spans="2:15" s="8" customFormat="1">
      <c r="B666" s="146"/>
      <c r="C666" s="147"/>
      <c r="D666" s="147"/>
      <c r="E666" s="240"/>
      <c r="F666" s="144"/>
      <c r="G666" s="102"/>
      <c r="I666" s="138"/>
      <c r="J666" s="138"/>
      <c r="O666" s="157"/>
    </row>
    <row r="667" spans="2:15" s="8" customFormat="1">
      <c r="B667" s="146"/>
      <c r="C667" s="147"/>
      <c r="D667" s="147"/>
      <c r="E667" s="240"/>
      <c r="F667" s="144"/>
      <c r="G667" s="102"/>
      <c r="I667" s="138"/>
      <c r="J667" s="138"/>
      <c r="O667" s="157"/>
    </row>
    <row r="668" spans="2:15" s="8" customFormat="1">
      <c r="B668" s="146"/>
      <c r="C668" s="147"/>
      <c r="D668" s="147"/>
      <c r="E668" s="240"/>
      <c r="F668" s="144"/>
      <c r="G668" s="102"/>
      <c r="I668" s="138"/>
      <c r="J668" s="138"/>
      <c r="O668" s="157"/>
    </row>
    <row r="669" spans="2:15" s="8" customFormat="1">
      <c r="B669" s="146"/>
      <c r="C669" s="147"/>
      <c r="D669" s="147"/>
      <c r="E669" s="240"/>
      <c r="F669" s="144"/>
      <c r="G669" s="102"/>
      <c r="I669" s="138"/>
      <c r="J669" s="138"/>
      <c r="O669" s="157"/>
    </row>
    <row r="670" spans="2:15" s="8" customFormat="1">
      <c r="B670" s="146"/>
      <c r="C670" s="147"/>
      <c r="D670" s="147"/>
      <c r="E670" s="240"/>
      <c r="F670" s="144"/>
      <c r="G670" s="102"/>
      <c r="I670" s="138"/>
      <c r="J670" s="138"/>
      <c r="O670" s="157"/>
    </row>
    <row r="671" spans="2:15" s="8" customFormat="1">
      <c r="B671" s="146"/>
      <c r="C671" s="147"/>
      <c r="D671" s="147"/>
      <c r="E671" s="240"/>
      <c r="F671" s="144"/>
      <c r="G671" s="102"/>
      <c r="I671" s="138"/>
      <c r="J671" s="138"/>
      <c r="O671" s="157"/>
    </row>
    <row r="672" spans="2:15" s="8" customFormat="1">
      <c r="B672" s="146"/>
      <c r="C672" s="147"/>
      <c r="D672" s="147"/>
      <c r="E672" s="240"/>
      <c r="F672" s="144"/>
      <c r="G672" s="102"/>
      <c r="I672" s="138"/>
      <c r="J672" s="138"/>
      <c r="O672" s="157"/>
    </row>
    <row r="673" spans="2:15" s="8" customFormat="1">
      <c r="B673" s="146"/>
      <c r="C673" s="147"/>
      <c r="D673" s="147"/>
      <c r="E673" s="240"/>
      <c r="F673" s="144"/>
      <c r="G673" s="102"/>
      <c r="I673" s="138"/>
      <c r="J673" s="138"/>
      <c r="O673" s="157"/>
    </row>
    <row r="674" spans="2:15" s="8" customFormat="1">
      <c r="B674" s="146"/>
      <c r="C674" s="147"/>
      <c r="D674" s="147"/>
      <c r="E674" s="240"/>
      <c r="F674" s="144"/>
      <c r="G674" s="102"/>
      <c r="I674" s="138"/>
      <c r="J674" s="138"/>
      <c r="O674" s="157"/>
    </row>
    <row r="675" spans="2:15" s="8" customFormat="1">
      <c r="B675" s="146"/>
      <c r="C675" s="147"/>
      <c r="D675" s="147"/>
      <c r="E675" s="240"/>
      <c r="F675" s="144"/>
      <c r="G675" s="102"/>
      <c r="I675" s="138"/>
      <c r="J675" s="138"/>
      <c r="O675" s="157"/>
    </row>
    <row r="676" spans="2:15" s="8" customFormat="1">
      <c r="B676" s="146"/>
      <c r="C676" s="147"/>
      <c r="D676" s="147"/>
      <c r="E676" s="240"/>
      <c r="F676" s="144"/>
      <c r="G676" s="102"/>
      <c r="I676" s="138"/>
      <c r="J676" s="138"/>
      <c r="O676" s="157"/>
    </row>
    <row r="677" spans="2:15" s="8" customFormat="1">
      <c r="B677" s="146"/>
      <c r="C677" s="147"/>
      <c r="D677" s="147"/>
      <c r="E677" s="240"/>
      <c r="F677" s="144"/>
      <c r="G677" s="102"/>
      <c r="I677" s="138"/>
      <c r="J677" s="138"/>
      <c r="O677" s="157"/>
    </row>
    <row r="678" spans="2:15" s="8" customFormat="1">
      <c r="B678" s="146"/>
      <c r="C678" s="147"/>
      <c r="D678" s="147"/>
      <c r="E678" s="240"/>
      <c r="F678" s="144"/>
      <c r="G678" s="102"/>
      <c r="I678" s="138"/>
      <c r="J678" s="138"/>
      <c r="O678" s="157"/>
    </row>
    <row r="679" spans="2:15" s="8" customFormat="1">
      <c r="B679" s="146"/>
      <c r="C679" s="147"/>
      <c r="D679" s="147"/>
      <c r="E679" s="240"/>
      <c r="F679" s="144"/>
      <c r="G679" s="102"/>
      <c r="I679" s="138"/>
      <c r="J679" s="138"/>
      <c r="O679" s="157"/>
    </row>
    <row r="680" spans="2:15" s="8" customFormat="1">
      <c r="B680" s="146"/>
      <c r="C680" s="147"/>
      <c r="D680" s="147"/>
      <c r="E680" s="240"/>
      <c r="F680" s="144"/>
      <c r="G680" s="102"/>
      <c r="I680" s="138"/>
      <c r="J680" s="138"/>
      <c r="O680" s="157"/>
    </row>
    <row r="681" spans="2:15" s="8" customFormat="1">
      <c r="B681" s="146"/>
      <c r="C681" s="147"/>
      <c r="D681" s="147"/>
      <c r="E681" s="240"/>
      <c r="F681" s="144"/>
      <c r="G681" s="102"/>
      <c r="I681" s="138"/>
      <c r="J681" s="138"/>
      <c r="O681" s="157"/>
    </row>
    <row r="682" spans="2:15" s="8" customFormat="1">
      <c r="B682" s="146"/>
      <c r="C682" s="147"/>
      <c r="D682" s="147"/>
      <c r="E682" s="240"/>
      <c r="F682" s="144"/>
      <c r="G682" s="102"/>
      <c r="I682" s="138"/>
      <c r="J682" s="138"/>
      <c r="O682" s="157"/>
    </row>
    <row r="683" spans="2:15" s="8" customFormat="1">
      <c r="B683" s="146"/>
      <c r="C683" s="147"/>
      <c r="D683" s="147"/>
      <c r="E683" s="240"/>
      <c r="F683" s="144"/>
      <c r="G683" s="102"/>
      <c r="I683" s="138"/>
      <c r="J683" s="138"/>
      <c r="O683" s="157"/>
    </row>
    <row r="684" spans="2:15" s="8" customFormat="1">
      <c r="B684" s="146"/>
      <c r="C684" s="147"/>
      <c r="D684" s="147"/>
      <c r="E684" s="240"/>
      <c r="F684" s="144"/>
      <c r="G684" s="102"/>
      <c r="I684" s="138"/>
      <c r="J684" s="138"/>
      <c r="O684" s="157"/>
    </row>
    <row r="685" spans="2:15" s="8" customFormat="1">
      <c r="B685" s="146"/>
      <c r="C685" s="147"/>
      <c r="D685" s="147"/>
      <c r="E685" s="240"/>
      <c r="F685" s="144"/>
      <c r="G685" s="102"/>
      <c r="I685" s="138"/>
      <c r="J685" s="138"/>
      <c r="O685" s="157"/>
    </row>
    <row r="686" spans="2:15" s="8" customFormat="1">
      <c r="B686" s="146"/>
      <c r="C686" s="147"/>
      <c r="D686" s="147"/>
      <c r="E686" s="240"/>
      <c r="F686" s="144"/>
      <c r="G686" s="102"/>
      <c r="I686" s="138"/>
      <c r="J686" s="138"/>
      <c r="O686" s="157"/>
    </row>
    <row r="687" spans="2:15" s="8" customFormat="1">
      <c r="B687" s="146"/>
      <c r="C687" s="147"/>
      <c r="D687" s="147"/>
      <c r="E687" s="240"/>
      <c r="F687" s="144"/>
      <c r="G687" s="102"/>
      <c r="I687" s="138"/>
      <c r="J687" s="138"/>
      <c r="O687" s="157"/>
    </row>
    <row r="688" spans="2:15" s="8" customFormat="1">
      <c r="B688" s="146"/>
      <c r="C688" s="147"/>
      <c r="D688" s="147"/>
      <c r="E688" s="240"/>
      <c r="F688" s="144"/>
      <c r="G688" s="102"/>
      <c r="I688" s="138"/>
      <c r="J688" s="138"/>
      <c r="O688" s="157"/>
    </row>
    <row r="689" spans="2:15" s="8" customFormat="1">
      <c r="B689" s="146"/>
      <c r="C689" s="147"/>
      <c r="D689" s="147"/>
      <c r="E689" s="240"/>
      <c r="F689" s="144"/>
      <c r="G689" s="102"/>
      <c r="I689" s="138"/>
      <c r="J689" s="138"/>
      <c r="O689" s="157"/>
    </row>
    <row r="690" spans="2:15" s="8" customFormat="1">
      <c r="B690" s="146"/>
      <c r="C690" s="147"/>
      <c r="D690" s="147"/>
      <c r="E690" s="240"/>
      <c r="F690" s="144"/>
      <c r="G690" s="102"/>
      <c r="I690" s="138"/>
      <c r="J690" s="138"/>
      <c r="O690" s="157"/>
    </row>
    <row r="691" spans="2:15" s="8" customFormat="1">
      <c r="B691" s="146"/>
      <c r="C691" s="147"/>
      <c r="D691" s="147"/>
      <c r="E691" s="240"/>
      <c r="F691" s="144"/>
      <c r="G691" s="102"/>
      <c r="I691" s="138"/>
      <c r="J691" s="138"/>
      <c r="O691" s="157"/>
    </row>
    <row r="692" spans="2:15" s="8" customFormat="1">
      <c r="B692" s="146"/>
      <c r="C692" s="147"/>
      <c r="D692" s="147"/>
      <c r="E692" s="240"/>
      <c r="F692" s="144"/>
      <c r="G692" s="102"/>
      <c r="I692" s="138"/>
      <c r="J692" s="138"/>
      <c r="O692" s="157"/>
    </row>
    <row r="693" spans="2:15" s="8" customFormat="1">
      <c r="B693" s="146"/>
      <c r="C693" s="147"/>
      <c r="D693" s="147"/>
      <c r="E693" s="240"/>
      <c r="F693" s="144"/>
      <c r="G693" s="102"/>
      <c r="I693" s="138"/>
      <c r="J693" s="138"/>
      <c r="O693" s="157"/>
    </row>
    <row r="694" spans="2:15" s="8" customFormat="1">
      <c r="B694" s="146"/>
      <c r="C694" s="147"/>
      <c r="D694" s="147"/>
      <c r="E694" s="240"/>
      <c r="F694" s="144"/>
      <c r="G694" s="102"/>
      <c r="I694" s="138"/>
      <c r="J694" s="138"/>
      <c r="O694" s="157"/>
    </row>
    <row r="695" spans="2:15" s="8" customFormat="1">
      <c r="B695" s="146"/>
      <c r="C695" s="147"/>
      <c r="D695" s="147"/>
      <c r="E695" s="240"/>
      <c r="F695" s="144"/>
      <c r="G695" s="102"/>
      <c r="I695" s="138"/>
      <c r="J695" s="138"/>
      <c r="O695" s="157"/>
    </row>
    <row r="696" spans="2:15" s="8" customFormat="1">
      <c r="B696" s="146"/>
      <c r="C696" s="147"/>
      <c r="D696" s="147"/>
      <c r="E696" s="240"/>
      <c r="F696" s="144"/>
      <c r="G696" s="102"/>
      <c r="I696" s="138"/>
      <c r="J696" s="138"/>
      <c r="O696" s="157"/>
    </row>
    <row r="697" spans="2:15" s="8" customFormat="1">
      <c r="B697" s="146"/>
      <c r="C697" s="147"/>
      <c r="D697" s="147"/>
      <c r="E697" s="240"/>
      <c r="F697" s="144"/>
      <c r="G697" s="102"/>
      <c r="I697" s="138"/>
      <c r="J697" s="138"/>
      <c r="O697" s="157"/>
    </row>
    <row r="698" spans="2:15" s="8" customFormat="1">
      <c r="B698" s="146"/>
      <c r="C698" s="147"/>
      <c r="D698" s="147"/>
      <c r="E698" s="240"/>
      <c r="F698" s="144"/>
      <c r="G698" s="102"/>
      <c r="I698" s="138"/>
      <c r="J698" s="138"/>
      <c r="O698" s="157"/>
    </row>
    <row r="699" spans="2:15" s="8" customFormat="1">
      <c r="B699" s="146"/>
      <c r="C699" s="147"/>
      <c r="D699" s="147"/>
      <c r="E699" s="240"/>
      <c r="F699" s="144"/>
      <c r="G699" s="102"/>
      <c r="I699" s="138"/>
      <c r="J699" s="138"/>
      <c r="O699" s="157"/>
    </row>
    <row r="700" spans="2:15" s="8" customFormat="1">
      <c r="B700" s="146"/>
      <c r="C700" s="147"/>
      <c r="D700" s="147"/>
      <c r="E700" s="240"/>
      <c r="F700" s="144"/>
      <c r="G700" s="102"/>
      <c r="I700" s="138"/>
      <c r="J700" s="138"/>
      <c r="O700" s="157"/>
    </row>
    <row r="701" spans="2:15" s="8" customFormat="1">
      <c r="B701" s="146"/>
      <c r="C701" s="147"/>
      <c r="D701" s="147"/>
      <c r="E701" s="240"/>
      <c r="F701" s="144"/>
      <c r="G701" s="102"/>
      <c r="I701" s="138"/>
      <c r="J701" s="138"/>
      <c r="O701" s="157"/>
    </row>
    <row r="702" spans="2:15" s="8" customFormat="1">
      <c r="B702" s="146"/>
      <c r="C702" s="147"/>
      <c r="D702" s="147"/>
      <c r="E702" s="240"/>
      <c r="F702" s="144"/>
      <c r="G702" s="102"/>
      <c r="I702" s="138"/>
      <c r="J702" s="138"/>
      <c r="O702" s="157"/>
    </row>
    <row r="703" spans="2:15" s="8" customFormat="1">
      <c r="B703" s="146"/>
      <c r="C703" s="147"/>
      <c r="D703" s="147"/>
      <c r="E703" s="240"/>
      <c r="F703" s="144"/>
      <c r="G703" s="102"/>
      <c r="I703" s="138"/>
      <c r="J703" s="138"/>
      <c r="O703" s="157"/>
    </row>
    <row r="704" spans="2:15" s="8" customFormat="1">
      <c r="B704" s="146"/>
      <c r="C704" s="147"/>
      <c r="D704" s="147"/>
      <c r="E704" s="240"/>
      <c r="F704" s="144"/>
      <c r="G704" s="102"/>
      <c r="I704" s="138"/>
      <c r="J704" s="138"/>
      <c r="O704" s="157"/>
    </row>
    <row r="705" spans="2:15" s="8" customFormat="1">
      <c r="B705" s="146"/>
      <c r="C705" s="147"/>
      <c r="D705" s="147"/>
      <c r="E705" s="240"/>
      <c r="F705" s="144"/>
      <c r="G705" s="102"/>
      <c r="I705" s="138"/>
      <c r="J705" s="138"/>
      <c r="O705" s="157"/>
    </row>
    <row r="706" spans="2:15" s="8" customFormat="1">
      <c r="B706" s="146"/>
      <c r="C706" s="147"/>
      <c r="D706" s="147"/>
      <c r="E706" s="240"/>
      <c r="F706" s="144"/>
      <c r="G706" s="102"/>
      <c r="I706" s="138"/>
      <c r="J706" s="138"/>
      <c r="O706" s="157"/>
    </row>
    <row r="707" spans="2:15" s="8" customFormat="1">
      <c r="B707" s="146"/>
      <c r="C707" s="147"/>
      <c r="D707" s="147"/>
      <c r="E707" s="240"/>
      <c r="F707" s="144"/>
      <c r="G707" s="102"/>
      <c r="I707" s="138"/>
      <c r="J707" s="138"/>
      <c r="O707" s="157"/>
    </row>
    <row r="708" spans="2:15" s="8" customFormat="1">
      <c r="B708" s="146"/>
      <c r="C708" s="147"/>
      <c r="D708" s="147"/>
      <c r="E708" s="240"/>
      <c r="F708" s="144"/>
      <c r="G708" s="102"/>
      <c r="I708" s="138"/>
      <c r="J708" s="138"/>
      <c r="O708" s="157"/>
    </row>
    <row r="709" spans="2:15" s="8" customFormat="1">
      <c r="B709" s="146"/>
      <c r="C709" s="147"/>
      <c r="D709" s="147"/>
      <c r="E709" s="240"/>
      <c r="F709" s="144"/>
      <c r="G709" s="102"/>
      <c r="I709" s="138"/>
      <c r="J709" s="138"/>
      <c r="O709" s="157"/>
    </row>
    <row r="710" spans="2:15" s="8" customFormat="1">
      <c r="B710" s="146"/>
      <c r="C710" s="147"/>
      <c r="D710" s="147"/>
      <c r="E710" s="240"/>
      <c r="F710" s="144"/>
      <c r="G710" s="102"/>
      <c r="I710" s="138"/>
      <c r="J710" s="138"/>
      <c r="O710" s="157"/>
    </row>
    <row r="711" spans="2:15" s="8" customFormat="1">
      <c r="B711" s="146"/>
      <c r="C711" s="147"/>
      <c r="D711" s="147"/>
      <c r="E711" s="240"/>
      <c r="F711" s="144"/>
      <c r="G711" s="102"/>
      <c r="I711" s="138"/>
      <c r="J711" s="138"/>
      <c r="O711" s="157"/>
    </row>
    <row r="712" spans="2:15" s="8" customFormat="1">
      <c r="B712" s="146"/>
      <c r="C712" s="147"/>
      <c r="D712" s="147"/>
      <c r="E712" s="240"/>
      <c r="F712" s="144"/>
      <c r="G712" s="102"/>
      <c r="I712" s="138"/>
      <c r="J712" s="138"/>
      <c r="O712" s="157"/>
    </row>
    <row r="713" spans="2:15" s="8" customFormat="1">
      <c r="B713" s="146"/>
      <c r="C713" s="147"/>
      <c r="D713" s="147"/>
      <c r="E713" s="240"/>
      <c r="F713" s="144"/>
      <c r="G713" s="102"/>
      <c r="I713" s="138"/>
      <c r="J713" s="138"/>
      <c r="O713" s="157"/>
    </row>
    <row r="714" spans="2:15" s="8" customFormat="1">
      <c r="B714" s="146"/>
      <c r="C714" s="147"/>
      <c r="D714" s="147"/>
      <c r="E714" s="240"/>
      <c r="F714" s="144"/>
      <c r="G714" s="102"/>
      <c r="I714" s="138"/>
      <c r="J714" s="138"/>
      <c r="O714" s="157"/>
    </row>
    <row r="715" spans="2:15" s="8" customFormat="1">
      <c r="B715" s="146"/>
      <c r="C715" s="147"/>
      <c r="D715" s="147"/>
      <c r="E715" s="240"/>
      <c r="F715" s="144"/>
      <c r="G715" s="102"/>
      <c r="I715" s="138"/>
      <c r="J715" s="138"/>
      <c r="O715" s="157"/>
    </row>
    <row r="716" spans="2:15" s="8" customFormat="1">
      <c r="B716" s="146"/>
      <c r="C716" s="147"/>
      <c r="D716" s="147"/>
      <c r="E716" s="240"/>
      <c r="F716" s="144"/>
      <c r="G716" s="102"/>
      <c r="I716" s="138"/>
      <c r="J716" s="138"/>
      <c r="O716" s="157"/>
    </row>
    <row r="717" spans="2:15" s="8" customFormat="1">
      <c r="B717" s="146"/>
      <c r="C717" s="147"/>
      <c r="D717" s="147"/>
      <c r="E717" s="240"/>
      <c r="F717" s="144"/>
      <c r="G717" s="102"/>
      <c r="I717" s="138"/>
      <c r="J717" s="138"/>
      <c r="O717" s="157"/>
    </row>
    <row r="718" spans="2:15" s="8" customFormat="1">
      <c r="B718" s="146"/>
      <c r="C718" s="147"/>
      <c r="D718" s="147"/>
      <c r="E718" s="240"/>
      <c r="F718" s="144"/>
      <c r="G718" s="102"/>
      <c r="I718" s="138"/>
      <c r="J718" s="138"/>
      <c r="O718" s="157"/>
    </row>
    <row r="719" spans="2:15" s="8" customFormat="1">
      <c r="B719" s="146"/>
      <c r="C719" s="147"/>
      <c r="D719" s="147"/>
      <c r="E719" s="240"/>
      <c r="F719" s="144"/>
      <c r="G719" s="102"/>
      <c r="I719" s="138"/>
      <c r="J719" s="138"/>
      <c r="O719" s="157"/>
    </row>
    <row r="720" spans="2:15" s="8" customFormat="1">
      <c r="B720" s="146"/>
      <c r="C720" s="147"/>
      <c r="D720" s="147"/>
      <c r="E720" s="240"/>
      <c r="F720" s="144"/>
      <c r="G720" s="102"/>
      <c r="I720" s="138"/>
      <c r="J720" s="138"/>
      <c r="O720" s="157"/>
    </row>
    <row r="721" spans="2:15" s="8" customFormat="1">
      <c r="B721" s="146"/>
      <c r="C721" s="147"/>
      <c r="D721" s="147"/>
      <c r="E721" s="240"/>
      <c r="F721" s="144"/>
      <c r="G721" s="102"/>
      <c r="I721" s="138"/>
      <c r="J721" s="138"/>
      <c r="O721" s="157"/>
    </row>
    <row r="722" spans="2:15" s="8" customFormat="1">
      <c r="B722" s="146"/>
      <c r="C722" s="147"/>
      <c r="D722" s="147"/>
      <c r="E722" s="240"/>
      <c r="F722" s="144"/>
      <c r="G722" s="102"/>
      <c r="I722" s="138"/>
      <c r="J722" s="138"/>
      <c r="O722" s="157"/>
    </row>
    <row r="723" spans="2:15" s="8" customFormat="1">
      <c r="B723" s="146"/>
      <c r="C723" s="147"/>
      <c r="D723" s="147"/>
      <c r="E723" s="240"/>
      <c r="F723" s="144"/>
      <c r="G723" s="102"/>
      <c r="I723" s="138"/>
      <c r="J723" s="138"/>
      <c r="O723" s="157"/>
    </row>
    <row r="724" spans="2:15" s="8" customFormat="1">
      <c r="B724" s="146"/>
      <c r="C724" s="147"/>
      <c r="D724" s="147"/>
      <c r="E724" s="240"/>
      <c r="F724" s="144"/>
      <c r="G724" s="102"/>
      <c r="I724" s="138"/>
      <c r="J724" s="138"/>
      <c r="O724" s="157"/>
    </row>
    <row r="725" spans="2:15" s="8" customFormat="1">
      <c r="B725" s="146"/>
      <c r="C725" s="147"/>
      <c r="D725" s="147"/>
      <c r="E725" s="240"/>
      <c r="F725" s="144"/>
      <c r="G725" s="102"/>
      <c r="I725" s="138"/>
      <c r="J725" s="138"/>
      <c r="O725" s="157"/>
    </row>
    <row r="726" spans="2:15" s="8" customFormat="1">
      <c r="B726" s="146"/>
      <c r="C726" s="147"/>
      <c r="D726" s="147"/>
      <c r="E726" s="240"/>
      <c r="F726" s="144"/>
      <c r="G726" s="102"/>
      <c r="I726" s="138"/>
      <c r="J726" s="138"/>
      <c r="O726" s="157"/>
    </row>
    <row r="727" spans="2:15" s="8" customFormat="1">
      <c r="B727" s="146"/>
      <c r="C727" s="147"/>
      <c r="D727" s="147"/>
      <c r="E727" s="240"/>
      <c r="F727" s="144"/>
      <c r="G727" s="102"/>
      <c r="I727" s="138"/>
      <c r="J727" s="138"/>
      <c r="O727" s="157"/>
    </row>
    <row r="728" spans="2:15" s="8" customFormat="1">
      <c r="B728" s="146"/>
      <c r="C728" s="147"/>
      <c r="D728" s="147"/>
      <c r="E728" s="240"/>
      <c r="F728" s="144"/>
      <c r="G728" s="102"/>
      <c r="I728" s="138"/>
      <c r="J728" s="138"/>
      <c r="O728" s="157"/>
    </row>
    <row r="729" spans="2:15" s="8" customFormat="1">
      <c r="B729" s="146"/>
      <c r="C729" s="147"/>
      <c r="D729" s="147"/>
      <c r="E729" s="240"/>
      <c r="F729" s="144"/>
      <c r="G729" s="102"/>
      <c r="I729" s="138"/>
      <c r="J729" s="138"/>
      <c r="O729" s="157"/>
    </row>
    <row r="730" spans="2:15" s="8" customFormat="1">
      <c r="B730" s="146"/>
      <c r="C730" s="147"/>
      <c r="D730" s="147"/>
      <c r="E730" s="240"/>
      <c r="F730" s="144"/>
      <c r="G730" s="102"/>
      <c r="I730" s="138"/>
      <c r="J730" s="138"/>
      <c r="O730" s="157"/>
    </row>
    <row r="731" spans="2:15" s="8" customFormat="1">
      <c r="B731" s="146"/>
      <c r="C731" s="147"/>
      <c r="D731" s="147"/>
      <c r="E731" s="240"/>
      <c r="F731" s="144"/>
      <c r="G731" s="102"/>
      <c r="I731" s="138"/>
      <c r="J731" s="138"/>
      <c r="O731" s="157"/>
    </row>
    <row r="732" spans="2:15" s="8" customFormat="1">
      <c r="B732" s="146"/>
      <c r="C732" s="147"/>
      <c r="D732" s="147"/>
      <c r="E732" s="240"/>
      <c r="F732" s="144"/>
      <c r="G732" s="102"/>
      <c r="I732" s="138"/>
      <c r="J732" s="138"/>
      <c r="O732" s="157"/>
    </row>
    <row r="733" spans="2:15" s="8" customFormat="1">
      <c r="B733" s="146"/>
      <c r="C733" s="147"/>
      <c r="D733" s="147"/>
      <c r="E733" s="240"/>
      <c r="F733" s="144"/>
      <c r="G733" s="102"/>
      <c r="I733" s="138"/>
      <c r="J733" s="138"/>
      <c r="O733" s="157"/>
    </row>
    <row r="734" spans="2:15" s="8" customFormat="1">
      <c r="B734" s="146"/>
      <c r="C734" s="147"/>
      <c r="D734" s="147"/>
      <c r="E734" s="240"/>
      <c r="F734" s="144"/>
      <c r="G734" s="102"/>
      <c r="I734" s="138"/>
      <c r="J734" s="138"/>
      <c r="O734" s="157"/>
    </row>
    <row r="735" spans="2:15" s="8" customFormat="1">
      <c r="B735" s="146"/>
      <c r="C735" s="147"/>
      <c r="D735" s="147"/>
      <c r="E735" s="240"/>
      <c r="F735" s="144"/>
      <c r="G735" s="102"/>
      <c r="I735" s="138"/>
      <c r="J735" s="138"/>
      <c r="O735" s="157"/>
    </row>
    <row r="736" spans="2:15" s="8" customFormat="1">
      <c r="B736" s="146"/>
      <c r="C736" s="147"/>
      <c r="D736" s="147"/>
      <c r="E736" s="240"/>
      <c r="F736" s="144"/>
      <c r="G736" s="102"/>
      <c r="I736" s="138"/>
      <c r="J736" s="138"/>
      <c r="O736" s="157"/>
    </row>
    <row r="737" spans="2:15" s="8" customFormat="1">
      <c r="B737" s="146"/>
      <c r="C737" s="147"/>
      <c r="D737" s="147"/>
      <c r="E737" s="240"/>
      <c r="F737" s="144"/>
      <c r="G737" s="102"/>
      <c r="I737" s="138"/>
      <c r="J737" s="138"/>
      <c r="O737" s="157"/>
    </row>
    <row r="738" spans="2:15" s="8" customFormat="1">
      <c r="B738" s="146"/>
      <c r="C738" s="147"/>
      <c r="D738" s="147"/>
      <c r="E738" s="240"/>
      <c r="F738" s="144"/>
      <c r="G738" s="102"/>
      <c r="I738" s="138"/>
      <c r="J738" s="138"/>
      <c r="O738" s="157"/>
    </row>
    <row r="739" spans="2:15" s="8" customFormat="1">
      <c r="B739" s="146"/>
      <c r="C739" s="147"/>
      <c r="D739" s="147"/>
      <c r="E739" s="240"/>
      <c r="F739" s="144"/>
      <c r="G739" s="102"/>
      <c r="I739" s="138"/>
      <c r="J739" s="138"/>
      <c r="O739" s="157"/>
    </row>
    <row r="740" spans="2:15" s="8" customFormat="1">
      <c r="B740" s="146"/>
      <c r="C740" s="147"/>
      <c r="D740" s="147"/>
      <c r="E740" s="240"/>
      <c r="F740" s="144"/>
      <c r="G740" s="102"/>
      <c r="I740" s="138"/>
      <c r="J740" s="138"/>
      <c r="O740" s="157"/>
    </row>
    <row r="741" spans="2:15" s="8" customFormat="1">
      <c r="B741" s="146"/>
      <c r="C741" s="147"/>
      <c r="D741" s="147"/>
      <c r="E741" s="240"/>
      <c r="F741" s="144"/>
      <c r="G741" s="102"/>
      <c r="I741" s="138"/>
      <c r="J741" s="138"/>
      <c r="O741" s="157"/>
    </row>
    <row r="742" spans="2:15" s="8" customFormat="1">
      <c r="B742" s="146"/>
      <c r="C742" s="147"/>
      <c r="D742" s="147"/>
      <c r="E742" s="240"/>
      <c r="F742" s="144"/>
      <c r="G742" s="102"/>
      <c r="I742" s="138"/>
      <c r="J742" s="138"/>
      <c r="O742" s="157"/>
    </row>
    <row r="743" spans="2:15" s="8" customFormat="1">
      <c r="B743" s="146"/>
      <c r="C743" s="147"/>
      <c r="D743" s="147"/>
      <c r="E743" s="240"/>
      <c r="F743" s="144"/>
      <c r="G743" s="102"/>
      <c r="I743" s="138"/>
      <c r="J743" s="138"/>
      <c r="O743" s="157"/>
    </row>
    <row r="744" spans="2:15" s="8" customFormat="1">
      <c r="B744" s="146"/>
      <c r="C744" s="147"/>
      <c r="D744" s="147"/>
      <c r="E744" s="240"/>
      <c r="F744" s="144"/>
      <c r="G744" s="102"/>
      <c r="I744" s="138"/>
      <c r="J744" s="138"/>
      <c r="O744" s="157"/>
    </row>
    <row r="745" spans="2:15" s="8" customFormat="1">
      <c r="B745" s="146"/>
      <c r="C745" s="147"/>
      <c r="D745" s="147"/>
      <c r="E745" s="240"/>
      <c r="F745" s="144"/>
      <c r="G745" s="102"/>
      <c r="I745" s="138"/>
      <c r="J745" s="138"/>
      <c r="O745" s="157"/>
    </row>
    <row r="746" spans="2:15" s="8" customFormat="1">
      <c r="B746" s="146"/>
      <c r="C746" s="147"/>
      <c r="D746" s="147"/>
      <c r="E746" s="240"/>
      <c r="F746" s="144"/>
      <c r="G746" s="102"/>
      <c r="I746" s="138"/>
      <c r="J746" s="138"/>
      <c r="O746" s="157"/>
    </row>
    <row r="747" spans="2:15" s="8" customFormat="1">
      <c r="B747" s="146"/>
      <c r="C747" s="147"/>
      <c r="D747" s="147"/>
      <c r="E747" s="240"/>
      <c r="F747" s="144"/>
      <c r="G747" s="102"/>
      <c r="I747" s="138"/>
      <c r="J747" s="138"/>
      <c r="O747" s="157"/>
    </row>
    <row r="748" spans="2:15" s="8" customFormat="1">
      <c r="B748" s="146"/>
      <c r="C748" s="147"/>
      <c r="D748" s="147"/>
      <c r="E748" s="240"/>
      <c r="F748" s="144"/>
      <c r="G748" s="102"/>
      <c r="I748" s="138"/>
      <c r="J748" s="138"/>
      <c r="O748" s="157"/>
    </row>
    <row r="749" spans="2:15" s="8" customFormat="1">
      <c r="B749" s="146"/>
      <c r="C749" s="147"/>
      <c r="D749" s="147"/>
      <c r="E749" s="240"/>
      <c r="F749" s="144"/>
      <c r="G749" s="102"/>
      <c r="I749" s="138"/>
      <c r="J749" s="138"/>
      <c r="O749" s="157"/>
    </row>
    <row r="750" spans="2:15" s="8" customFormat="1">
      <c r="B750" s="146"/>
      <c r="C750" s="147"/>
      <c r="D750" s="147"/>
      <c r="E750" s="240"/>
      <c r="F750" s="144"/>
      <c r="G750" s="102"/>
      <c r="I750" s="138"/>
      <c r="J750" s="138"/>
      <c r="O750" s="157"/>
    </row>
    <row r="751" spans="2:15" s="8" customFormat="1">
      <c r="B751" s="146"/>
      <c r="C751" s="147"/>
      <c r="D751" s="147"/>
      <c r="E751" s="240"/>
      <c r="F751" s="144"/>
      <c r="G751" s="102"/>
      <c r="I751" s="138"/>
      <c r="J751" s="138"/>
      <c r="O751" s="157"/>
    </row>
    <row r="752" spans="2:15" s="8" customFormat="1">
      <c r="B752" s="146"/>
      <c r="C752" s="147"/>
      <c r="D752" s="147"/>
      <c r="E752" s="240"/>
      <c r="F752" s="144"/>
      <c r="G752" s="102"/>
      <c r="I752" s="138"/>
      <c r="J752" s="138"/>
      <c r="O752" s="157"/>
    </row>
    <row r="753" spans="2:15" s="8" customFormat="1">
      <c r="B753" s="146"/>
      <c r="C753" s="147"/>
      <c r="D753" s="147"/>
      <c r="E753" s="240"/>
      <c r="F753" s="144"/>
      <c r="G753" s="102"/>
      <c r="I753" s="138"/>
      <c r="J753" s="138"/>
      <c r="O753" s="157"/>
    </row>
    <row r="754" spans="2:15" s="8" customFormat="1">
      <c r="B754" s="146"/>
      <c r="C754" s="147"/>
      <c r="D754" s="147"/>
      <c r="E754" s="240"/>
      <c r="F754" s="144"/>
      <c r="G754" s="102"/>
      <c r="I754" s="138"/>
      <c r="J754" s="138"/>
      <c r="O754" s="157"/>
    </row>
    <row r="755" spans="2:15" s="8" customFormat="1">
      <c r="B755" s="146"/>
      <c r="C755" s="147"/>
      <c r="D755" s="147"/>
      <c r="E755" s="240"/>
      <c r="F755" s="144"/>
      <c r="G755" s="102"/>
      <c r="I755" s="138"/>
      <c r="J755" s="138"/>
      <c r="O755" s="157"/>
    </row>
    <row r="756" spans="2:15" s="8" customFormat="1">
      <c r="B756" s="146"/>
      <c r="C756" s="147"/>
      <c r="D756" s="147"/>
      <c r="E756" s="240"/>
      <c r="F756" s="144"/>
      <c r="G756" s="102"/>
      <c r="I756" s="138"/>
      <c r="J756" s="138"/>
      <c r="O756" s="157"/>
    </row>
    <row r="757" spans="2:15" s="8" customFormat="1">
      <c r="B757" s="146"/>
      <c r="C757" s="147"/>
      <c r="D757" s="147"/>
      <c r="E757" s="240"/>
      <c r="F757" s="144"/>
      <c r="G757" s="102"/>
      <c r="I757" s="138"/>
      <c r="J757" s="138"/>
      <c r="O757" s="157"/>
    </row>
    <row r="758" spans="2:15" s="8" customFormat="1">
      <c r="B758" s="146"/>
      <c r="C758" s="147"/>
      <c r="D758" s="147"/>
      <c r="E758" s="240"/>
      <c r="F758" s="144"/>
      <c r="G758" s="102"/>
      <c r="I758" s="138"/>
      <c r="J758" s="138"/>
      <c r="O758" s="157"/>
    </row>
    <row r="759" spans="2:15" s="8" customFormat="1">
      <c r="B759" s="146"/>
      <c r="C759" s="147"/>
      <c r="D759" s="147"/>
      <c r="E759" s="240"/>
      <c r="F759" s="144"/>
      <c r="G759" s="102"/>
      <c r="I759" s="138"/>
      <c r="J759" s="138"/>
      <c r="O759" s="157"/>
    </row>
    <row r="760" spans="2:15" s="8" customFormat="1">
      <c r="B760" s="146"/>
      <c r="C760" s="147"/>
      <c r="D760" s="147"/>
      <c r="E760" s="240"/>
      <c r="F760" s="144"/>
      <c r="G760" s="102"/>
      <c r="I760" s="138"/>
      <c r="J760" s="138"/>
      <c r="O760" s="157"/>
    </row>
    <row r="761" spans="2:15" s="8" customFormat="1">
      <c r="B761" s="146"/>
      <c r="C761" s="147"/>
      <c r="D761" s="147"/>
      <c r="E761" s="240"/>
      <c r="F761" s="144"/>
      <c r="G761" s="102"/>
      <c r="I761" s="138"/>
      <c r="J761" s="138"/>
      <c r="O761" s="157"/>
    </row>
    <row r="762" spans="2:15" s="8" customFormat="1">
      <c r="B762" s="146"/>
      <c r="C762" s="147"/>
      <c r="D762" s="147"/>
      <c r="E762" s="240"/>
      <c r="F762" s="144"/>
      <c r="G762" s="102"/>
      <c r="I762" s="138"/>
      <c r="J762" s="138"/>
      <c r="O762" s="157"/>
    </row>
    <row r="763" spans="2:15" s="8" customFormat="1">
      <c r="B763" s="146"/>
      <c r="C763" s="147"/>
      <c r="D763" s="147"/>
      <c r="E763" s="240"/>
      <c r="F763" s="144"/>
      <c r="G763" s="102"/>
      <c r="I763" s="138"/>
      <c r="J763" s="138"/>
      <c r="O763" s="157"/>
    </row>
    <row r="764" spans="2:15" s="8" customFormat="1">
      <c r="B764" s="146"/>
      <c r="C764" s="147"/>
      <c r="D764" s="147"/>
      <c r="E764" s="240"/>
      <c r="F764" s="144"/>
      <c r="G764" s="102"/>
      <c r="I764" s="138"/>
      <c r="J764" s="138"/>
      <c r="O764" s="157"/>
    </row>
    <row r="765" spans="2:15" s="8" customFormat="1">
      <c r="B765" s="146"/>
      <c r="C765" s="147"/>
      <c r="D765" s="147"/>
      <c r="E765" s="240"/>
      <c r="F765" s="144"/>
      <c r="G765" s="102"/>
      <c r="I765" s="138"/>
      <c r="J765" s="138"/>
      <c r="O765" s="157"/>
    </row>
    <row r="766" spans="2:15" s="8" customFormat="1">
      <c r="B766" s="146"/>
      <c r="C766" s="147"/>
      <c r="D766" s="147"/>
      <c r="E766" s="240"/>
      <c r="F766" s="144"/>
      <c r="G766" s="102"/>
      <c r="I766" s="138"/>
      <c r="J766" s="138"/>
      <c r="O766" s="157"/>
    </row>
    <row r="767" spans="2:15" s="8" customFormat="1">
      <c r="B767" s="146"/>
      <c r="C767" s="147"/>
      <c r="D767" s="147"/>
      <c r="E767" s="240"/>
      <c r="F767" s="144"/>
      <c r="G767" s="102"/>
      <c r="I767" s="138"/>
      <c r="J767" s="138"/>
      <c r="O767" s="157"/>
    </row>
    <row r="768" spans="2:15" s="8" customFormat="1">
      <c r="B768" s="146"/>
      <c r="C768" s="147"/>
      <c r="D768" s="147"/>
      <c r="E768" s="240"/>
      <c r="F768" s="144"/>
      <c r="G768" s="102"/>
      <c r="I768" s="138"/>
      <c r="J768" s="138"/>
      <c r="O768" s="157"/>
    </row>
    <row r="769" spans="2:15" s="8" customFormat="1">
      <c r="B769" s="146"/>
      <c r="C769" s="147"/>
      <c r="D769" s="147"/>
      <c r="E769" s="240"/>
      <c r="F769" s="144"/>
      <c r="G769" s="102"/>
      <c r="I769" s="138"/>
      <c r="J769" s="138"/>
      <c r="O769" s="157"/>
    </row>
    <row r="770" spans="2:15" s="8" customFormat="1">
      <c r="B770" s="146"/>
      <c r="C770" s="147"/>
      <c r="D770" s="147"/>
      <c r="E770" s="240"/>
      <c r="F770" s="144"/>
      <c r="G770" s="102"/>
      <c r="I770" s="138"/>
      <c r="J770" s="138"/>
      <c r="O770" s="157"/>
    </row>
    <row r="771" spans="2:15" s="8" customFormat="1">
      <c r="B771" s="146"/>
      <c r="C771" s="147"/>
      <c r="D771" s="147"/>
      <c r="E771" s="240"/>
      <c r="F771" s="144"/>
      <c r="G771" s="102"/>
      <c r="I771" s="138"/>
      <c r="J771" s="138"/>
      <c r="O771" s="157"/>
    </row>
    <row r="772" spans="2:15" s="8" customFormat="1">
      <c r="B772" s="146"/>
      <c r="C772" s="147"/>
      <c r="D772" s="147"/>
      <c r="E772" s="240"/>
      <c r="F772" s="144"/>
      <c r="G772" s="102"/>
      <c r="I772" s="138"/>
      <c r="J772" s="138"/>
      <c r="O772" s="157"/>
    </row>
    <row r="773" spans="2:15" s="8" customFormat="1">
      <c r="B773" s="146"/>
      <c r="C773" s="147"/>
      <c r="D773" s="147"/>
      <c r="E773" s="240"/>
      <c r="F773" s="144"/>
      <c r="G773" s="102"/>
      <c r="I773" s="138"/>
      <c r="J773" s="138"/>
      <c r="O773" s="157"/>
    </row>
    <row r="774" spans="2:15" s="8" customFormat="1">
      <c r="B774" s="146"/>
      <c r="C774" s="147"/>
      <c r="D774" s="147"/>
      <c r="E774" s="240"/>
      <c r="F774" s="144"/>
      <c r="G774" s="102"/>
      <c r="I774" s="138"/>
      <c r="J774" s="138"/>
      <c r="O774" s="157"/>
    </row>
    <row r="775" spans="2:15" s="8" customFormat="1">
      <c r="B775" s="146"/>
      <c r="C775" s="147"/>
      <c r="D775" s="147"/>
      <c r="E775" s="240"/>
      <c r="F775" s="144"/>
      <c r="G775" s="102"/>
      <c r="I775" s="138"/>
      <c r="J775" s="138"/>
      <c r="O775" s="157"/>
    </row>
    <row r="776" spans="2:15" s="8" customFormat="1">
      <c r="B776" s="146"/>
      <c r="C776" s="147"/>
      <c r="D776" s="147"/>
      <c r="E776" s="240"/>
      <c r="F776" s="144"/>
      <c r="G776" s="102"/>
      <c r="I776" s="138"/>
      <c r="J776" s="138"/>
      <c r="O776" s="157"/>
    </row>
    <row r="777" spans="2:15" s="8" customFormat="1">
      <c r="B777" s="146"/>
      <c r="C777" s="147"/>
      <c r="D777" s="147"/>
      <c r="E777" s="240"/>
      <c r="F777" s="144"/>
      <c r="G777" s="102"/>
      <c r="I777" s="138"/>
      <c r="J777" s="138"/>
      <c r="O777" s="157"/>
    </row>
    <row r="778" spans="2:15" s="8" customFormat="1">
      <c r="B778" s="146"/>
      <c r="C778" s="147"/>
      <c r="D778" s="147"/>
      <c r="E778" s="240"/>
      <c r="F778" s="144"/>
      <c r="G778" s="102"/>
      <c r="I778" s="138"/>
      <c r="J778" s="138"/>
      <c r="O778" s="157"/>
    </row>
    <row r="779" spans="2:15" s="8" customFormat="1">
      <c r="B779" s="146"/>
      <c r="C779" s="147"/>
      <c r="D779" s="147"/>
      <c r="E779" s="240"/>
      <c r="F779" s="144"/>
      <c r="G779" s="102"/>
      <c r="I779" s="138"/>
      <c r="J779" s="138"/>
      <c r="O779" s="157"/>
    </row>
    <row r="780" spans="2:15" s="8" customFormat="1">
      <c r="B780" s="146"/>
      <c r="C780" s="147"/>
      <c r="D780" s="147"/>
      <c r="E780" s="240"/>
      <c r="F780" s="144"/>
      <c r="G780" s="102"/>
      <c r="I780" s="138"/>
      <c r="J780" s="138"/>
      <c r="O780" s="157"/>
    </row>
    <row r="781" spans="2:15" s="8" customFormat="1">
      <c r="B781" s="146"/>
      <c r="C781" s="147"/>
      <c r="D781" s="147"/>
      <c r="E781" s="240"/>
      <c r="F781" s="144"/>
      <c r="G781" s="102"/>
      <c r="I781" s="138"/>
      <c r="J781" s="138"/>
      <c r="O781" s="157"/>
    </row>
    <row r="782" spans="2:15" s="8" customFormat="1">
      <c r="B782" s="146"/>
      <c r="C782" s="147"/>
      <c r="D782" s="147"/>
      <c r="E782" s="240"/>
      <c r="F782" s="144"/>
      <c r="G782" s="102"/>
      <c r="I782" s="138"/>
      <c r="J782" s="138"/>
      <c r="O782" s="157"/>
    </row>
    <row r="783" spans="2:15" s="8" customFormat="1">
      <c r="B783" s="146"/>
      <c r="C783" s="147"/>
      <c r="D783" s="147"/>
      <c r="E783" s="240"/>
      <c r="F783" s="144"/>
      <c r="G783" s="102"/>
      <c r="I783" s="138"/>
      <c r="J783" s="138"/>
      <c r="O783" s="157"/>
    </row>
    <row r="784" spans="2:15" s="8" customFormat="1">
      <c r="B784" s="146"/>
      <c r="C784" s="147"/>
      <c r="D784" s="147"/>
      <c r="E784" s="240"/>
      <c r="F784" s="144"/>
      <c r="G784" s="102"/>
      <c r="I784" s="138"/>
      <c r="J784" s="138"/>
      <c r="O784" s="157"/>
    </row>
    <row r="785" spans="2:15" s="8" customFormat="1">
      <c r="B785" s="146"/>
      <c r="C785" s="147"/>
      <c r="D785" s="147"/>
      <c r="E785" s="240"/>
      <c r="F785" s="144"/>
      <c r="G785" s="102"/>
      <c r="I785" s="138"/>
      <c r="J785" s="138"/>
      <c r="O785" s="157"/>
    </row>
    <row r="786" spans="2:15" s="8" customFormat="1">
      <c r="B786" s="146"/>
      <c r="C786" s="147"/>
      <c r="D786" s="147"/>
      <c r="E786" s="240"/>
      <c r="F786" s="144"/>
      <c r="G786" s="102"/>
      <c r="I786" s="138"/>
      <c r="J786" s="138"/>
      <c r="O786" s="157"/>
    </row>
    <row r="787" spans="2:15" s="8" customFormat="1">
      <c r="B787" s="146"/>
      <c r="C787" s="147"/>
      <c r="D787" s="147"/>
      <c r="E787" s="240"/>
      <c r="F787" s="144"/>
      <c r="G787" s="102"/>
      <c r="I787" s="138"/>
      <c r="J787" s="138"/>
      <c r="O787" s="157"/>
    </row>
    <row r="788" spans="2:15" s="8" customFormat="1">
      <c r="B788" s="146"/>
      <c r="C788" s="147"/>
      <c r="D788" s="147"/>
      <c r="E788" s="240"/>
      <c r="F788" s="144"/>
      <c r="G788" s="102"/>
      <c r="I788" s="138"/>
      <c r="J788" s="138"/>
      <c r="O788" s="157"/>
    </row>
    <row r="789" spans="2:15" s="8" customFormat="1">
      <c r="B789" s="146"/>
      <c r="C789" s="147"/>
      <c r="D789" s="147"/>
      <c r="E789" s="240"/>
      <c r="F789" s="144"/>
      <c r="G789" s="102"/>
      <c r="I789" s="138"/>
      <c r="J789" s="138"/>
      <c r="O789" s="157"/>
    </row>
    <row r="790" spans="2:15" s="8" customFormat="1">
      <c r="B790" s="146"/>
      <c r="C790" s="147"/>
      <c r="D790" s="147"/>
      <c r="E790" s="240"/>
      <c r="F790" s="144"/>
      <c r="G790" s="102"/>
      <c r="I790" s="138"/>
      <c r="J790" s="138"/>
      <c r="O790" s="157"/>
    </row>
    <row r="791" spans="2:15" s="8" customFormat="1">
      <c r="B791" s="146"/>
      <c r="C791" s="147"/>
      <c r="D791" s="147"/>
      <c r="E791" s="240"/>
      <c r="F791" s="144"/>
      <c r="G791" s="102"/>
      <c r="I791" s="138"/>
      <c r="J791" s="138"/>
      <c r="O791" s="157"/>
    </row>
    <row r="792" spans="2:15" s="8" customFormat="1">
      <c r="B792" s="146"/>
      <c r="C792" s="147"/>
      <c r="D792" s="147"/>
      <c r="E792" s="240"/>
      <c r="F792" s="144"/>
      <c r="G792" s="102"/>
      <c r="I792" s="138"/>
      <c r="J792" s="138"/>
      <c r="O792" s="157"/>
    </row>
    <row r="793" spans="2:15" s="8" customFormat="1">
      <c r="B793" s="146"/>
      <c r="C793" s="147"/>
      <c r="D793" s="147"/>
      <c r="E793" s="240"/>
      <c r="F793" s="144"/>
      <c r="G793" s="102"/>
      <c r="I793" s="138"/>
      <c r="J793" s="138"/>
      <c r="O793" s="157"/>
    </row>
    <row r="794" spans="2:15" s="8" customFormat="1">
      <c r="B794" s="146"/>
      <c r="C794" s="147"/>
      <c r="D794" s="147"/>
      <c r="E794" s="240"/>
      <c r="F794" s="144"/>
      <c r="G794" s="102"/>
      <c r="I794" s="138"/>
      <c r="J794" s="138"/>
      <c r="O794" s="157"/>
    </row>
    <row r="795" spans="2:15" s="8" customFormat="1">
      <c r="B795" s="146"/>
      <c r="C795" s="147"/>
      <c r="D795" s="147"/>
      <c r="E795" s="240"/>
      <c r="F795" s="144"/>
      <c r="G795" s="102"/>
      <c r="I795" s="138"/>
      <c r="J795" s="138"/>
      <c r="O795" s="157"/>
    </row>
    <row r="796" spans="2:15" s="8" customFormat="1">
      <c r="B796" s="146"/>
      <c r="C796" s="147"/>
      <c r="D796" s="147"/>
      <c r="E796" s="240"/>
      <c r="F796" s="144"/>
      <c r="G796" s="102"/>
      <c r="I796" s="138"/>
      <c r="J796" s="138"/>
      <c r="O796" s="157"/>
    </row>
    <row r="797" spans="2:15" s="8" customFormat="1">
      <c r="B797" s="146"/>
      <c r="C797" s="147"/>
      <c r="D797" s="147"/>
      <c r="E797" s="240"/>
      <c r="F797" s="144"/>
      <c r="G797" s="102"/>
      <c r="I797" s="138"/>
      <c r="J797" s="138"/>
      <c r="O797" s="157"/>
    </row>
    <row r="798" spans="2:15" s="8" customFormat="1">
      <c r="B798" s="146"/>
      <c r="C798" s="147"/>
      <c r="D798" s="147"/>
      <c r="E798" s="240"/>
      <c r="F798" s="144"/>
      <c r="G798" s="102"/>
      <c r="I798" s="138"/>
      <c r="J798" s="138"/>
      <c r="O798" s="157"/>
    </row>
    <row r="799" spans="2:15" s="8" customFormat="1">
      <c r="B799" s="146"/>
      <c r="C799" s="147"/>
      <c r="D799" s="147"/>
      <c r="E799" s="240"/>
      <c r="F799" s="144"/>
      <c r="G799" s="102"/>
      <c r="I799" s="138"/>
      <c r="J799" s="138"/>
      <c r="O799" s="157"/>
    </row>
    <row r="800" spans="2:15" s="8" customFormat="1">
      <c r="B800" s="146"/>
      <c r="C800" s="147"/>
      <c r="D800" s="147"/>
      <c r="E800" s="240"/>
      <c r="F800" s="144"/>
      <c r="G800" s="102"/>
      <c r="I800" s="138"/>
      <c r="J800" s="138"/>
      <c r="O800" s="157"/>
    </row>
    <row r="801" spans="2:15" s="8" customFormat="1">
      <c r="B801" s="146"/>
      <c r="C801" s="147"/>
      <c r="D801" s="147"/>
      <c r="E801" s="240"/>
      <c r="F801" s="144"/>
      <c r="G801" s="102"/>
      <c r="I801" s="138"/>
      <c r="J801" s="138"/>
      <c r="O801" s="157"/>
    </row>
    <row r="802" spans="2:15" s="8" customFormat="1">
      <c r="B802" s="146"/>
      <c r="C802" s="147"/>
      <c r="D802" s="147"/>
      <c r="E802" s="240"/>
      <c r="F802" s="144"/>
      <c r="G802" s="102"/>
      <c r="I802" s="138"/>
      <c r="J802" s="138"/>
      <c r="O802" s="157"/>
    </row>
    <row r="803" spans="2:15" s="8" customFormat="1">
      <c r="B803" s="146"/>
      <c r="C803" s="147"/>
      <c r="D803" s="147"/>
      <c r="E803" s="240"/>
      <c r="F803" s="144"/>
      <c r="G803" s="102"/>
      <c r="I803" s="138"/>
      <c r="J803" s="138"/>
      <c r="O803" s="157"/>
    </row>
    <row r="804" spans="2:15" s="8" customFormat="1">
      <c r="B804" s="146"/>
      <c r="C804" s="147"/>
      <c r="D804" s="147"/>
      <c r="E804" s="240"/>
      <c r="F804" s="144"/>
      <c r="G804" s="102"/>
      <c r="I804" s="138"/>
      <c r="J804" s="138"/>
      <c r="O804" s="157"/>
    </row>
    <row r="805" spans="2:15" s="8" customFormat="1">
      <c r="B805" s="146"/>
      <c r="C805" s="147"/>
      <c r="D805" s="147"/>
      <c r="E805" s="240"/>
      <c r="F805" s="144"/>
      <c r="G805" s="102"/>
      <c r="I805" s="138"/>
      <c r="J805" s="138"/>
      <c r="O805" s="157"/>
    </row>
    <row r="806" spans="2:15" s="8" customFormat="1">
      <c r="B806" s="146"/>
      <c r="C806" s="147"/>
      <c r="D806" s="147"/>
      <c r="E806" s="240"/>
      <c r="F806" s="144"/>
      <c r="G806" s="102"/>
      <c r="I806" s="138"/>
      <c r="J806" s="138"/>
      <c r="O806" s="157"/>
    </row>
    <row r="807" spans="2:15" s="8" customFormat="1">
      <c r="B807" s="146"/>
      <c r="C807" s="147"/>
      <c r="D807" s="147"/>
      <c r="E807" s="240"/>
      <c r="F807" s="144"/>
      <c r="G807" s="102"/>
      <c r="I807" s="138"/>
      <c r="J807" s="138"/>
      <c r="O807" s="157"/>
    </row>
    <row r="808" spans="2:15" s="8" customFormat="1">
      <c r="B808" s="146"/>
      <c r="C808" s="147"/>
      <c r="D808" s="147"/>
      <c r="E808" s="240"/>
      <c r="F808" s="144"/>
      <c r="G808" s="102"/>
      <c r="I808" s="138"/>
      <c r="J808" s="138"/>
      <c r="O808" s="157"/>
    </row>
    <row r="809" spans="2:15" s="8" customFormat="1">
      <c r="B809" s="146"/>
      <c r="C809" s="147"/>
      <c r="D809" s="147"/>
      <c r="E809" s="240"/>
      <c r="F809" s="144"/>
      <c r="G809" s="102"/>
      <c r="I809" s="138"/>
      <c r="J809" s="138"/>
      <c r="O809" s="157"/>
    </row>
    <row r="810" spans="2:15" s="8" customFormat="1">
      <c r="B810" s="146"/>
      <c r="C810" s="147"/>
      <c r="D810" s="147"/>
      <c r="E810" s="240"/>
      <c r="F810" s="144"/>
      <c r="G810" s="102"/>
      <c r="I810" s="138"/>
      <c r="J810" s="138"/>
      <c r="O810" s="157"/>
    </row>
    <row r="811" spans="2:15" s="8" customFormat="1">
      <c r="B811" s="146"/>
      <c r="C811" s="147"/>
      <c r="D811" s="147"/>
      <c r="E811" s="240"/>
      <c r="F811" s="144"/>
      <c r="G811" s="102"/>
      <c r="I811" s="138"/>
      <c r="J811" s="138"/>
      <c r="O811" s="157"/>
    </row>
    <row r="812" spans="2:15" s="8" customFormat="1">
      <c r="B812" s="146"/>
      <c r="C812" s="147"/>
      <c r="D812" s="147"/>
      <c r="E812" s="240"/>
      <c r="F812" s="144"/>
      <c r="G812" s="102"/>
      <c r="I812" s="138"/>
      <c r="J812" s="138"/>
      <c r="O812" s="157"/>
    </row>
    <row r="813" spans="2:15" s="8" customFormat="1">
      <c r="B813" s="146"/>
      <c r="C813" s="147"/>
      <c r="D813" s="147"/>
      <c r="E813" s="240"/>
      <c r="F813" s="144"/>
      <c r="G813" s="102"/>
      <c r="I813" s="138"/>
      <c r="J813" s="138"/>
      <c r="O813" s="157"/>
    </row>
    <row r="814" spans="2:15" s="8" customFormat="1">
      <c r="B814" s="146"/>
      <c r="C814" s="147"/>
      <c r="D814" s="147"/>
      <c r="E814" s="240"/>
      <c r="F814" s="144"/>
      <c r="G814" s="102"/>
      <c r="I814" s="138"/>
      <c r="J814" s="138"/>
      <c r="O814" s="157"/>
    </row>
    <row r="815" spans="2:15" s="8" customFormat="1">
      <c r="B815" s="146"/>
      <c r="C815" s="147"/>
      <c r="D815" s="147"/>
      <c r="E815" s="240"/>
      <c r="F815" s="144"/>
      <c r="G815" s="102"/>
      <c r="I815" s="138"/>
      <c r="J815" s="138"/>
      <c r="O815" s="157"/>
    </row>
    <row r="816" spans="2:15" s="8" customFormat="1">
      <c r="B816" s="146"/>
      <c r="C816" s="147"/>
      <c r="D816" s="147"/>
      <c r="E816" s="240"/>
      <c r="F816" s="144"/>
      <c r="G816" s="102"/>
      <c r="I816" s="138"/>
      <c r="J816" s="138"/>
      <c r="O816" s="157"/>
    </row>
    <row r="817" spans="2:15" s="8" customFormat="1">
      <c r="B817" s="146"/>
      <c r="C817" s="147"/>
      <c r="D817" s="147"/>
      <c r="E817" s="240"/>
      <c r="F817" s="144"/>
      <c r="G817" s="102"/>
      <c r="I817" s="138"/>
      <c r="J817" s="138"/>
      <c r="O817" s="157"/>
    </row>
    <row r="818" spans="2:15" s="8" customFormat="1">
      <c r="B818" s="146"/>
      <c r="C818" s="147"/>
      <c r="D818" s="147"/>
      <c r="E818" s="240"/>
      <c r="F818" s="144"/>
      <c r="G818" s="102"/>
      <c r="I818" s="138"/>
      <c r="J818" s="138"/>
      <c r="O818" s="157"/>
    </row>
    <row r="819" spans="2:15" s="8" customFormat="1">
      <c r="B819" s="146"/>
      <c r="C819" s="147"/>
      <c r="D819" s="147"/>
      <c r="E819" s="240"/>
      <c r="F819" s="144"/>
      <c r="G819" s="102"/>
      <c r="I819" s="138"/>
      <c r="J819" s="138"/>
      <c r="O819" s="157"/>
    </row>
    <row r="820" spans="2:15" s="8" customFormat="1">
      <c r="B820" s="146"/>
      <c r="C820" s="147"/>
      <c r="D820" s="147"/>
      <c r="E820" s="240"/>
      <c r="F820" s="144"/>
      <c r="G820" s="102"/>
      <c r="I820" s="138"/>
      <c r="J820" s="138"/>
      <c r="O820" s="157"/>
    </row>
    <row r="821" spans="2:15" s="8" customFormat="1">
      <c r="B821" s="146"/>
      <c r="C821" s="147"/>
      <c r="D821" s="147"/>
      <c r="E821" s="240"/>
      <c r="F821" s="144"/>
      <c r="G821" s="102"/>
      <c r="I821" s="138"/>
      <c r="J821" s="138"/>
      <c r="O821" s="157"/>
    </row>
    <row r="822" spans="2:15" s="8" customFormat="1">
      <c r="B822" s="146"/>
      <c r="C822" s="147"/>
      <c r="D822" s="147"/>
      <c r="E822" s="240"/>
      <c r="F822" s="144"/>
      <c r="G822" s="102"/>
      <c r="I822" s="138"/>
      <c r="J822" s="138"/>
      <c r="O822" s="157"/>
    </row>
    <row r="823" spans="2:15" s="8" customFormat="1">
      <c r="B823" s="146"/>
      <c r="C823" s="147"/>
      <c r="D823" s="147"/>
      <c r="E823" s="240"/>
      <c r="F823" s="144"/>
      <c r="G823" s="102"/>
      <c r="I823" s="138"/>
      <c r="J823" s="138"/>
      <c r="O823" s="157"/>
    </row>
    <row r="824" spans="2:15" s="8" customFormat="1">
      <c r="B824" s="146"/>
      <c r="C824" s="147"/>
      <c r="D824" s="147"/>
      <c r="E824" s="240"/>
      <c r="F824" s="144"/>
      <c r="G824" s="102"/>
      <c r="I824" s="138"/>
      <c r="J824" s="138"/>
      <c r="O824" s="157"/>
    </row>
    <row r="825" spans="2:15" s="8" customFormat="1">
      <c r="B825" s="146"/>
      <c r="C825" s="147"/>
      <c r="D825" s="147"/>
      <c r="E825" s="240"/>
      <c r="F825" s="144"/>
      <c r="G825" s="102"/>
      <c r="I825" s="138"/>
      <c r="J825" s="138"/>
      <c r="O825" s="157"/>
    </row>
    <row r="826" spans="2:15" s="8" customFormat="1">
      <c r="B826" s="146"/>
      <c r="C826" s="147"/>
      <c r="D826" s="147"/>
      <c r="E826" s="240"/>
      <c r="F826" s="144"/>
      <c r="G826" s="102"/>
      <c r="I826" s="138"/>
      <c r="J826" s="138"/>
      <c r="O826" s="157"/>
    </row>
    <row r="827" spans="2:15" s="8" customFormat="1">
      <c r="B827" s="146"/>
      <c r="C827" s="147"/>
      <c r="D827" s="147"/>
      <c r="E827" s="240"/>
      <c r="F827" s="144"/>
      <c r="G827" s="102"/>
      <c r="I827" s="138"/>
      <c r="J827" s="138"/>
      <c r="O827" s="157"/>
    </row>
    <row r="828" spans="2:15" s="8" customFormat="1">
      <c r="B828" s="146"/>
      <c r="C828" s="147"/>
      <c r="D828" s="147"/>
      <c r="E828" s="240"/>
      <c r="F828" s="144"/>
      <c r="G828" s="102"/>
      <c r="I828" s="138"/>
      <c r="J828" s="138"/>
      <c r="O828" s="157"/>
    </row>
    <row r="829" spans="2:15" s="8" customFormat="1">
      <c r="B829" s="146"/>
      <c r="C829" s="147"/>
      <c r="D829" s="147"/>
      <c r="E829" s="240"/>
      <c r="F829" s="144"/>
      <c r="G829" s="102"/>
      <c r="I829" s="138"/>
      <c r="J829" s="138"/>
      <c r="O829" s="157"/>
    </row>
    <row r="830" spans="2:15" s="8" customFormat="1">
      <c r="B830" s="146"/>
      <c r="C830" s="147"/>
      <c r="D830" s="147"/>
      <c r="E830" s="240"/>
      <c r="F830" s="144"/>
      <c r="G830" s="102"/>
      <c r="I830" s="138"/>
      <c r="J830" s="138"/>
      <c r="O830" s="157"/>
    </row>
    <row r="831" spans="2:15" s="8" customFormat="1">
      <c r="B831" s="146"/>
      <c r="C831" s="147"/>
      <c r="D831" s="147"/>
      <c r="E831" s="240"/>
      <c r="F831" s="144"/>
      <c r="G831" s="102"/>
      <c r="I831" s="138"/>
      <c r="J831" s="138"/>
      <c r="O831" s="157"/>
    </row>
    <row r="832" spans="2:15" s="8" customFormat="1">
      <c r="B832" s="146"/>
      <c r="C832" s="147"/>
      <c r="D832" s="147"/>
      <c r="E832" s="240"/>
      <c r="F832" s="144"/>
      <c r="G832" s="102"/>
      <c r="I832" s="138"/>
      <c r="J832" s="138"/>
      <c r="O832" s="157"/>
    </row>
    <row r="833" spans="2:15" s="8" customFormat="1">
      <c r="B833" s="146"/>
      <c r="C833" s="147"/>
      <c r="D833" s="147"/>
      <c r="E833" s="240"/>
      <c r="F833" s="144"/>
      <c r="G833" s="102"/>
      <c r="I833" s="138"/>
      <c r="J833" s="138"/>
      <c r="O833" s="157"/>
    </row>
    <row r="834" spans="2:15" s="8" customFormat="1">
      <c r="B834" s="146"/>
      <c r="C834" s="147"/>
      <c r="D834" s="147"/>
      <c r="E834" s="240"/>
      <c r="F834" s="144"/>
      <c r="G834" s="102"/>
      <c r="I834" s="138"/>
      <c r="J834" s="138"/>
      <c r="O834" s="157"/>
    </row>
    <row r="835" spans="2:15" s="8" customFormat="1">
      <c r="B835" s="146"/>
      <c r="C835" s="147"/>
      <c r="D835" s="147"/>
      <c r="E835" s="240"/>
      <c r="F835" s="144"/>
      <c r="G835" s="102"/>
      <c r="I835" s="138"/>
      <c r="J835" s="138"/>
      <c r="O835" s="157"/>
    </row>
    <row r="836" spans="2:15" s="8" customFormat="1">
      <c r="B836" s="146"/>
      <c r="C836" s="147"/>
      <c r="D836" s="147"/>
      <c r="E836" s="240"/>
      <c r="F836" s="144"/>
      <c r="G836" s="102"/>
      <c r="I836" s="138"/>
      <c r="J836" s="138"/>
      <c r="O836" s="157"/>
    </row>
    <row r="837" spans="2:15" s="8" customFormat="1">
      <c r="B837" s="146"/>
      <c r="C837" s="147"/>
      <c r="D837" s="147"/>
      <c r="E837" s="240"/>
      <c r="F837" s="144"/>
      <c r="G837" s="102"/>
      <c r="I837" s="138"/>
      <c r="J837" s="138"/>
      <c r="O837" s="157"/>
    </row>
    <row r="838" spans="2:15" s="8" customFormat="1">
      <c r="B838" s="146"/>
      <c r="C838" s="147"/>
      <c r="D838" s="147"/>
      <c r="E838" s="240"/>
      <c r="F838" s="144"/>
      <c r="G838" s="102"/>
      <c r="I838" s="138"/>
      <c r="J838" s="138"/>
      <c r="O838" s="157"/>
    </row>
    <row r="839" spans="2:15" s="8" customFormat="1">
      <c r="B839" s="146"/>
      <c r="C839" s="147"/>
      <c r="D839" s="147"/>
      <c r="E839" s="240"/>
      <c r="F839" s="144"/>
      <c r="G839" s="102"/>
      <c r="I839" s="138"/>
      <c r="J839" s="138"/>
      <c r="O839" s="157"/>
    </row>
    <row r="840" spans="2:15" s="8" customFormat="1">
      <c r="B840" s="146"/>
      <c r="C840" s="147"/>
      <c r="D840" s="147"/>
      <c r="E840" s="240"/>
      <c r="F840" s="144"/>
      <c r="G840" s="102"/>
      <c r="I840" s="138"/>
      <c r="J840" s="138"/>
      <c r="O840" s="157"/>
    </row>
    <row r="841" spans="2:15" s="8" customFormat="1">
      <c r="B841" s="146"/>
      <c r="C841" s="147"/>
      <c r="D841" s="147"/>
      <c r="E841" s="240"/>
      <c r="F841" s="144"/>
      <c r="G841" s="102"/>
      <c r="I841" s="138"/>
      <c r="J841" s="138"/>
      <c r="O841" s="157"/>
    </row>
    <row r="842" spans="2:15" s="8" customFormat="1">
      <c r="B842" s="146"/>
      <c r="C842" s="147"/>
      <c r="D842" s="147"/>
      <c r="E842" s="240"/>
      <c r="F842" s="144"/>
      <c r="G842" s="102"/>
      <c r="I842" s="138"/>
      <c r="J842" s="138"/>
      <c r="O842" s="157"/>
    </row>
    <row r="843" spans="2:15" s="8" customFormat="1">
      <c r="B843" s="146"/>
      <c r="C843" s="147"/>
      <c r="D843" s="147"/>
      <c r="E843" s="240"/>
      <c r="F843" s="144"/>
      <c r="G843" s="102"/>
      <c r="I843" s="138"/>
      <c r="J843" s="138"/>
      <c r="O843" s="157"/>
    </row>
    <row r="844" spans="2:15" s="8" customFormat="1">
      <c r="B844" s="146"/>
      <c r="C844" s="147"/>
      <c r="D844" s="147"/>
      <c r="E844" s="240"/>
      <c r="F844" s="144"/>
      <c r="G844" s="102"/>
      <c r="I844" s="138"/>
      <c r="J844" s="138"/>
      <c r="O844" s="157"/>
    </row>
    <row r="845" spans="2:15" s="8" customFormat="1">
      <c r="B845" s="146"/>
      <c r="C845" s="147"/>
      <c r="D845" s="147"/>
      <c r="E845" s="240"/>
      <c r="F845" s="144"/>
      <c r="G845" s="102"/>
      <c r="I845" s="138"/>
      <c r="J845" s="138"/>
      <c r="O845" s="157"/>
    </row>
    <row r="846" spans="2:15" s="8" customFormat="1">
      <c r="B846" s="146"/>
      <c r="C846" s="147"/>
      <c r="D846" s="147"/>
      <c r="E846" s="240"/>
      <c r="F846" s="144"/>
      <c r="G846" s="102"/>
      <c r="I846" s="138"/>
      <c r="J846" s="138"/>
      <c r="O846" s="157"/>
    </row>
    <row r="847" spans="2:15" s="8" customFormat="1">
      <c r="B847" s="146"/>
      <c r="C847" s="147"/>
      <c r="D847" s="147"/>
      <c r="E847" s="240"/>
      <c r="F847" s="144"/>
      <c r="G847" s="102"/>
      <c r="I847" s="138"/>
      <c r="J847" s="138"/>
      <c r="O847" s="157"/>
    </row>
    <row r="848" spans="2:15" s="8" customFormat="1">
      <c r="B848" s="146"/>
      <c r="C848" s="147"/>
      <c r="D848" s="147"/>
      <c r="E848" s="240"/>
      <c r="F848" s="144"/>
      <c r="G848" s="102"/>
      <c r="I848" s="138"/>
      <c r="J848" s="138"/>
      <c r="O848" s="157"/>
    </row>
    <row r="849" spans="2:15" s="8" customFormat="1">
      <c r="B849" s="146"/>
      <c r="C849" s="147"/>
      <c r="D849" s="147"/>
      <c r="E849" s="240"/>
      <c r="F849" s="144"/>
      <c r="G849" s="102"/>
      <c r="I849" s="138"/>
      <c r="J849" s="138"/>
      <c r="O849" s="157"/>
    </row>
    <row r="850" spans="2:15" s="8" customFormat="1">
      <c r="B850" s="146"/>
      <c r="C850" s="147"/>
      <c r="D850" s="147"/>
      <c r="E850" s="240"/>
      <c r="F850" s="144"/>
      <c r="G850" s="102"/>
      <c r="I850" s="138"/>
      <c r="J850" s="138"/>
      <c r="O850" s="157"/>
    </row>
    <row r="851" spans="2:15" s="8" customFormat="1">
      <c r="B851" s="146"/>
      <c r="C851" s="147"/>
      <c r="D851" s="147"/>
      <c r="E851" s="240"/>
      <c r="F851" s="144"/>
      <c r="G851" s="102"/>
      <c r="I851" s="138"/>
      <c r="J851" s="138"/>
      <c r="O851" s="157"/>
    </row>
    <row r="852" spans="2:15" s="8" customFormat="1">
      <c r="B852" s="146"/>
      <c r="C852" s="147"/>
      <c r="D852" s="147"/>
      <c r="E852" s="240"/>
      <c r="F852" s="144"/>
      <c r="G852" s="102"/>
      <c r="I852" s="138"/>
      <c r="J852" s="138"/>
      <c r="O852" s="157"/>
    </row>
    <row r="853" spans="2:15" s="8" customFormat="1">
      <c r="B853" s="146"/>
      <c r="C853" s="147"/>
      <c r="D853" s="147"/>
      <c r="E853" s="240"/>
      <c r="F853" s="144"/>
      <c r="G853" s="102"/>
      <c r="I853" s="138"/>
      <c r="J853" s="138"/>
      <c r="O853" s="157"/>
    </row>
    <row r="854" spans="2:15" s="8" customFormat="1">
      <c r="B854" s="146"/>
      <c r="C854" s="147"/>
      <c r="D854" s="147"/>
      <c r="E854" s="240"/>
      <c r="F854" s="144"/>
      <c r="G854" s="102"/>
      <c r="I854" s="138"/>
      <c r="J854" s="138"/>
      <c r="O854" s="157"/>
    </row>
    <row r="855" spans="2:15" s="8" customFormat="1">
      <c r="B855" s="146"/>
      <c r="C855" s="147"/>
      <c r="D855" s="147"/>
      <c r="E855" s="240"/>
      <c r="F855" s="144"/>
      <c r="G855" s="102"/>
      <c r="I855" s="138"/>
      <c r="J855" s="138"/>
      <c r="O855" s="157"/>
    </row>
    <row r="856" spans="2:15" s="8" customFormat="1">
      <c r="B856" s="146"/>
      <c r="C856" s="147"/>
      <c r="D856" s="147"/>
      <c r="E856" s="240"/>
      <c r="F856" s="144"/>
      <c r="G856" s="102"/>
      <c r="I856" s="138"/>
      <c r="J856" s="138"/>
      <c r="O856" s="157"/>
    </row>
    <row r="857" spans="2:15" s="8" customFormat="1">
      <c r="B857" s="146"/>
      <c r="C857" s="147"/>
      <c r="D857" s="147"/>
      <c r="E857" s="240"/>
      <c r="F857" s="144"/>
      <c r="G857" s="102"/>
      <c r="I857" s="138"/>
      <c r="J857" s="138"/>
      <c r="O857" s="157"/>
    </row>
    <row r="858" spans="2:15" s="8" customFormat="1">
      <c r="B858" s="146"/>
      <c r="C858" s="147"/>
      <c r="D858" s="147"/>
      <c r="E858" s="240"/>
      <c r="F858" s="144"/>
      <c r="G858" s="102"/>
      <c r="I858" s="138"/>
      <c r="J858" s="138"/>
      <c r="O858" s="157"/>
    </row>
    <row r="859" spans="2:15" s="8" customFormat="1">
      <c r="B859" s="146"/>
      <c r="C859" s="147"/>
      <c r="D859" s="147"/>
      <c r="E859" s="240"/>
      <c r="F859" s="144"/>
      <c r="G859" s="102"/>
      <c r="I859" s="138"/>
      <c r="J859" s="138"/>
      <c r="O859" s="157"/>
    </row>
    <row r="860" spans="2:15" s="8" customFormat="1">
      <c r="B860" s="146"/>
      <c r="C860" s="147"/>
      <c r="D860" s="147"/>
      <c r="E860" s="240"/>
      <c r="F860" s="144"/>
      <c r="G860" s="102"/>
      <c r="I860" s="138"/>
      <c r="J860" s="138"/>
      <c r="O860" s="157"/>
    </row>
    <row r="861" spans="2:15" s="8" customFormat="1">
      <c r="B861" s="146"/>
      <c r="C861" s="147"/>
      <c r="D861" s="147"/>
      <c r="E861" s="240"/>
      <c r="F861" s="144"/>
      <c r="G861" s="102"/>
      <c r="I861" s="138"/>
      <c r="J861" s="138"/>
      <c r="O861" s="157"/>
    </row>
    <row r="862" spans="2:15" s="8" customFormat="1">
      <c r="B862" s="146"/>
      <c r="C862" s="147"/>
      <c r="D862" s="147"/>
      <c r="E862" s="240"/>
      <c r="F862" s="144"/>
      <c r="G862" s="102"/>
      <c r="I862" s="138"/>
      <c r="J862" s="138"/>
      <c r="O862" s="157"/>
    </row>
    <row r="863" spans="2:15" s="8" customFormat="1">
      <c r="B863" s="146"/>
      <c r="C863" s="147"/>
      <c r="D863" s="147"/>
      <c r="E863" s="240"/>
      <c r="F863" s="144"/>
      <c r="G863" s="102"/>
      <c r="I863" s="138"/>
      <c r="J863" s="138"/>
      <c r="O863" s="157"/>
    </row>
    <row r="864" spans="2:15" s="8" customFormat="1">
      <c r="B864" s="146"/>
      <c r="C864" s="147"/>
      <c r="D864" s="147"/>
      <c r="E864" s="240"/>
      <c r="F864" s="144"/>
      <c r="G864" s="102"/>
      <c r="I864" s="138"/>
      <c r="J864" s="138"/>
      <c r="O864" s="157"/>
    </row>
    <row r="865" spans="2:15" s="8" customFormat="1">
      <c r="B865" s="146"/>
      <c r="C865" s="147"/>
      <c r="D865" s="147"/>
      <c r="E865" s="240"/>
      <c r="F865" s="144"/>
      <c r="G865" s="102"/>
      <c r="I865" s="138"/>
      <c r="J865" s="138"/>
      <c r="O865" s="157"/>
    </row>
    <row r="866" spans="2:15" s="8" customFormat="1">
      <c r="B866" s="146"/>
      <c r="C866" s="147"/>
      <c r="D866" s="147"/>
      <c r="E866" s="240"/>
      <c r="F866" s="144"/>
      <c r="G866" s="102"/>
      <c r="I866" s="138"/>
      <c r="J866" s="138"/>
      <c r="O866" s="157"/>
    </row>
    <row r="867" spans="2:15" s="8" customFormat="1">
      <c r="B867" s="146"/>
      <c r="C867" s="147"/>
      <c r="D867" s="147"/>
      <c r="E867" s="240"/>
      <c r="F867" s="144"/>
      <c r="G867" s="102"/>
      <c r="I867" s="138"/>
      <c r="J867" s="138"/>
      <c r="O867" s="157"/>
    </row>
    <row r="868" spans="2:15" s="8" customFormat="1">
      <c r="B868" s="146"/>
      <c r="C868" s="147"/>
      <c r="D868" s="147"/>
      <c r="E868" s="240"/>
      <c r="F868" s="144"/>
      <c r="G868" s="102"/>
      <c r="I868" s="138"/>
      <c r="J868" s="138"/>
      <c r="O868" s="157"/>
    </row>
    <row r="869" spans="2:15" s="8" customFormat="1">
      <c r="B869" s="146"/>
      <c r="C869" s="147"/>
      <c r="D869" s="147"/>
      <c r="E869" s="240"/>
      <c r="F869" s="144"/>
      <c r="G869" s="102"/>
      <c r="I869" s="138"/>
      <c r="J869" s="138"/>
      <c r="O869" s="157"/>
    </row>
    <row r="870" spans="2:15" s="8" customFormat="1">
      <c r="B870" s="146"/>
      <c r="C870" s="147"/>
      <c r="D870" s="147"/>
      <c r="E870" s="240"/>
      <c r="F870" s="144"/>
      <c r="G870" s="102"/>
      <c r="I870" s="138"/>
      <c r="J870" s="138"/>
      <c r="O870" s="157"/>
    </row>
    <row r="871" spans="2:15" s="8" customFormat="1">
      <c r="B871" s="146"/>
      <c r="C871" s="147"/>
      <c r="D871" s="147"/>
      <c r="E871" s="240"/>
      <c r="F871" s="144"/>
      <c r="G871" s="102"/>
      <c r="I871" s="138"/>
      <c r="J871" s="138"/>
      <c r="O871" s="157"/>
    </row>
    <row r="872" spans="2:15" s="8" customFormat="1">
      <c r="B872" s="146"/>
      <c r="C872" s="147"/>
      <c r="D872" s="147"/>
      <c r="E872" s="240"/>
      <c r="F872" s="144"/>
      <c r="G872" s="102"/>
      <c r="I872" s="138"/>
      <c r="J872" s="138"/>
      <c r="O872" s="157"/>
    </row>
    <row r="873" spans="2:15" s="8" customFormat="1">
      <c r="B873" s="146"/>
      <c r="C873" s="147"/>
      <c r="D873" s="147"/>
      <c r="E873" s="240"/>
      <c r="F873" s="144"/>
      <c r="G873" s="102"/>
      <c r="I873" s="138"/>
      <c r="J873" s="138"/>
      <c r="O873" s="157"/>
    </row>
    <row r="874" spans="2:15" s="8" customFormat="1">
      <c r="B874" s="146"/>
      <c r="C874" s="147"/>
      <c r="D874" s="147"/>
      <c r="E874" s="240"/>
      <c r="F874" s="144"/>
      <c r="G874" s="102"/>
      <c r="I874" s="138"/>
      <c r="J874" s="138"/>
      <c r="O874" s="157"/>
    </row>
    <row r="875" spans="2:15" s="8" customFormat="1">
      <c r="B875" s="146"/>
      <c r="C875" s="147"/>
      <c r="D875" s="147"/>
      <c r="E875" s="240"/>
      <c r="F875" s="144"/>
      <c r="G875" s="102"/>
      <c r="I875" s="138"/>
      <c r="J875" s="138"/>
      <c r="O875" s="157"/>
    </row>
    <row r="876" spans="2:15" s="8" customFormat="1">
      <c r="B876" s="146"/>
      <c r="C876" s="147"/>
      <c r="D876" s="147"/>
      <c r="E876" s="240"/>
      <c r="F876" s="144"/>
      <c r="G876" s="102"/>
      <c r="I876" s="138"/>
      <c r="J876" s="138"/>
      <c r="O876" s="157"/>
    </row>
    <row r="877" spans="2:15" s="8" customFormat="1">
      <c r="B877" s="146"/>
      <c r="C877" s="147"/>
      <c r="D877" s="147"/>
      <c r="E877" s="240"/>
      <c r="F877" s="144"/>
      <c r="G877" s="102"/>
      <c r="I877" s="138"/>
      <c r="J877" s="138"/>
      <c r="O877" s="157"/>
    </row>
    <row r="878" spans="2:15" s="8" customFormat="1">
      <c r="B878" s="146"/>
      <c r="C878" s="147"/>
      <c r="D878" s="147"/>
      <c r="E878" s="240"/>
      <c r="F878" s="144"/>
      <c r="G878" s="102"/>
      <c r="I878" s="138"/>
      <c r="J878" s="138"/>
      <c r="O878" s="157"/>
    </row>
    <row r="879" spans="2:15" s="8" customFormat="1">
      <c r="B879" s="146"/>
      <c r="C879" s="147"/>
      <c r="D879" s="147"/>
      <c r="E879" s="240"/>
      <c r="F879" s="144"/>
      <c r="G879" s="102"/>
      <c r="I879" s="138"/>
      <c r="J879" s="138"/>
      <c r="O879" s="157"/>
    </row>
    <row r="880" spans="2:15" s="8" customFormat="1">
      <c r="B880" s="146"/>
      <c r="C880" s="147"/>
      <c r="D880" s="147"/>
      <c r="E880" s="240"/>
      <c r="F880" s="144"/>
      <c r="G880" s="102"/>
      <c r="I880" s="138"/>
      <c r="J880" s="138"/>
      <c r="O880" s="157"/>
    </row>
    <row r="881" spans="2:15" s="8" customFormat="1">
      <c r="B881" s="146"/>
      <c r="C881" s="147"/>
      <c r="D881" s="147"/>
      <c r="E881" s="240"/>
      <c r="F881" s="144"/>
      <c r="G881" s="102"/>
      <c r="I881" s="138"/>
      <c r="J881" s="138"/>
      <c r="O881" s="157"/>
    </row>
    <row r="882" spans="2:15" s="8" customFormat="1">
      <c r="B882" s="146"/>
      <c r="C882" s="147"/>
      <c r="D882" s="147"/>
      <c r="E882" s="240"/>
      <c r="F882" s="144"/>
      <c r="G882" s="102"/>
      <c r="I882" s="138"/>
      <c r="J882" s="138"/>
      <c r="O882" s="157"/>
    </row>
    <row r="883" spans="2:15" s="8" customFormat="1">
      <c r="B883" s="146"/>
      <c r="C883" s="147"/>
      <c r="D883" s="147"/>
      <c r="E883" s="240"/>
      <c r="F883" s="144"/>
      <c r="G883" s="102"/>
      <c r="I883" s="138"/>
      <c r="J883" s="138"/>
      <c r="O883" s="157"/>
    </row>
    <row r="884" spans="2:15" s="8" customFormat="1">
      <c r="B884" s="146"/>
      <c r="C884" s="147"/>
      <c r="D884" s="147"/>
      <c r="E884" s="240"/>
      <c r="F884" s="144"/>
      <c r="G884" s="102"/>
      <c r="I884" s="138"/>
      <c r="J884" s="138"/>
      <c r="O884" s="157"/>
    </row>
    <row r="885" spans="2:15" s="8" customFormat="1">
      <c r="B885" s="146"/>
      <c r="C885" s="147"/>
      <c r="D885" s="147"/>
      <c r="E885" s="240"/>
      <c r="F885" s="144"/>
      <c r="G885" s="102"/>
      <c r="I885" s="138"/>
      <c r="J885" s="138"/>
      <c r="O885" s="157"/>
    </row>
    <row r="886" spans="2:15" s="8" customFormat="1">
      <c r="B886" s="146"/>
      <c r="C886" s="147"/>
      <c r="D886" s="147"/>
      <c r="E886" s="240"/>
      <c r="F886" s="144"/>
      <c r="G886" s="102"/>
      <c r="I886" s="138"/>
      <c r="J886" s="138"/>
      <c r="O886" s="157"/>
    </row>
    <row r="887" spans="2:15" s="8" customFormat="1">
      <c r="B887" s="146"/>
      <c r="C887" s="147"/>
      <c r="D887" s="147"/>
      <c r="E887" s="240"/>
      <c r="F887" s="144"/>
      <c r="G887" s="102"/>
      <c r="I887" s="138"/>
      <c r="J887" s="138"/>
      <c r="O887" s="157"/>
    </row>
    <row r="888" spans="2:15" s="8" customFormat="1">
      <c r="B888" s="146"/>
      <c r="C888" s="147"/>
      <c r="D888" s="147"/>
      <c r="E888" s="240"/>
      <c r="F888" s="144"/>
      <c r="G888" s="102"/>
      <c r="I888" s="138"/>
      <c r="J888" s="138"/>
      <c r="O888" s="157"/>
    </row>
    <row r="889" spans="2:15" s="8" customFormat="1">
      <c r="B889" s="146"/>
      <c r="C889" s="147"/>
      <c r="D889" s="147"/>
      <c r="E889" s="240"/>
      <c r="F889" s="144"/>
      <c r="G889" s="102"/>
      <c r="I889" s="138"/>
      <c r="J889" s="138"/>
      <c r="O889" s="157"/>
    </row>
    <row r="890" spans="2:15" s="8" customFormat="1">
      <c r="B890" s="146"/>
      <c r="C890" s="147"/>
      <c r="D890" s="147"/>
      <c r="E890" s="240"/>
      <c r="F890" s="144"/>
      <c r="G890" s="102"/>
      <c r="I890" s="138"/>
      <c r="J890" s="138"/>
      <c r="O890" s="157"/>
    </row>
    <row r="891" spans="2:15" s="8" customFormat="1">
      <c r="B891" s="146"/>
      <c r="C891" s="147"/>
      <c r="D891" s="147"/>
      <c r="E891" s="240"/>
      <c r="F891" s="144"/>
      <c r="G891" s="102"/>
      <c r="I891" s="138"/>
      <c r="J891" s="138"/>
      <c r="O891" s="157"/>
    </row>
    <row r="892" spans="2:15" s="8" customFormat="1">
      <c r="B892" s="146"/>
      <c r="C892" s="147"/>
      <c r="D892" s="147"/>
      <c r="E892" s="240"/>
      <c r="F892" s="144"/>
      <c r="G892" s="102"/>
      <c r="I892" s="138"/>
      <c r="J892" s="138"/>
      <c r="O892" s="157"/>
    </row>
    <row r="893" spans="2:15" s="8" customFormat="1">
      <c r="B893" s="146"/>
      <c r="C893" s="147"/>
      <c r="D893" s="147"/>
      <c r="E893" s="240"/>
      <c r="F893" s="144"/>
      <c r="G893" s="102"/>
      <c r="I893" s="138"/>
      <c r="J893" s="138"/>
      <c r="O893" s="157"/>
    </row>
    <row r="894" spans="2:15" s="8" customFormat="1">
      <c r="B894" s="146"/>
      <c r="C894" s="147"/>
      <c r="D894" s="147"/>
      <c r="E894" s="240"/>
      <c r="F894" s="144"/>
      <c r="G894" s="102"/>
      <c r="I894" s="138"/>
      <c r="J894" s="138"/>
      <c r="O894" s="157"/>
    </row>
    <row r="895" spans="2:15" s="8" customFormat="1">
      <c r="B895" s="146"/>
      <c r="C895" s="147"/>
      <c r="D895" s="147"/>
      <c r="E895" s="240"/>
      <c r="F895" s="144"/>
      <c r="G895" s="102"/>
      <c r="I895" s="138"/>
      <c r="J895" s="138"/>
      <c r="O895" s="157"/>
    </row>
    <row r="896" spans="2:15" s="8" customFormat="1">
      <c r="B896" s="146"/>
      <c r="C896" s="147"/>
      <c r="D896" s="147"/>
      <c r="E896" s="240"/>
      <c r="F896" s="144"/>
      <c r="G896" s="102"/>
      <c r="I896" s="138"/>
      <c r="J896" s="138"/>
      <c r="O896" s="157"/>
    </row>
    <row r="897" spans="2:15" s="8" customFormat="1">
      <c r="B897" s="146"/>
      <c r="C897" s="147"/>
      <c r="D897" s="147"/>
      <c r="E897" s="240"/>
      <c r="F897" s="144"/>
      <c r="G897" s="102"/>
      <c r="I897" s="138"/>
      <c r="J897" s="138"/>
      <c r="O897" s="157"/>
    </row>
    <row r="898" spans="2:15" s="8" customFormat="1">
      <c r="B898" s="146"/>
      <c r="C898" s="147"/>
      <c r="D898" s="147"/>
      <c r="E898" s="240"/>
      <c r="F898" s="144"/>
      <c r="G898" s="102"/>
      <c r="I898" s="138"/>
      <c r="J898" s="138"/>
      <c r="O898" s="157"/>
    </row>
    <row r="899" spans="2:15" s="8" customFormat="1">
      <c r="B899" s="146"/>
      <c r="C899" s="147"/>
      <c r="D899" s="147"/>
      <c r="E899" s="240"/>
      <c r="F899" s="144"/>
      <c r="G899" s="102"/>
      <c r="I899" s="138"/>
      <c r="J899" s="138"/>
      <c r="O899" s="157"/>
    </row>
    <row r="900" spans="2:15" s="8" customFormat="1">
      <c r="B900" s="146"/>
      <c r="C900" s="147"/>
      <c r="D900" s="147"/>
      <c r="E900" s="240"/>
      <c r="F900" s="144"/>
      <c r="G900" s="102"/>
      <c r="I900" s="138"/>
      <c r="J900" s="138"/>
      <c r="O900" s="157"/>
    </row>
    <row r="901" spans="2:15" s="8" customFormat="1">
      <c r="B901" s="146"/>
      <c r="C901" s="147"/>
      <c r="D901" s="147"/>
      <c r="E901" s="240"/>
      <c r="F901" s="144"/>
      <c r="G901" s="102"/>
      <c r="I901" s="138"/>
      <c r="J901" s="138"/>
      <c r="O901" s="157"/>
    </row>
    <row r="902" spans="2:15" s="8" customFormat="1">
      <c r="B902" s="146"/>
      <c r="C902" s="147"/>
      <c r="D902" s="147"/>
      <c r="E902" s="240"/>
      <c r="F902" s="144"/>
      <c r="G902" s="102"/>
      <c r="I902" s="138"/>
      <c r="J902" s="138"/>
      <c r="O902" s="157"/>
    </row>
    <row r="903" spans="2:15" s="8" customFormat="1">
      <c r="B903" s="146"/>
      <c r="C903" s="147"/>
      <c r="D903" s="147"/>
      <c r="E903" s="240"/>
      <c r="F903" s="144"/>
      <c r="G903" s="102"/>
      <c r="I903" s="138"/>
      <c r="J903" s="138"/>
      <c r="O903" s="157"/>
    </row>
    <row r="904" spans="2:15" s="8" customFormat="1">
      <c r="B904" s="146"/>
      <c r="C904" s="147"/>
      <c r="D904" s="147"/>
      <c r="E904" s="240"/>
      <c r="F904" s="144"/>
      <c r="G904" s="102"/>
      <c r="I904" s="138"/>
      <c r="J904" s="138"/>
      <c r="O904" s="157"/>
    </row>
    <row r="905" spans="2:15" s="8" customFormat="1">
      <c r="B905" s="146"/>
      <c r="C905" s="147"/>
      <c r="D905" s="147"/>
      <c r="E905" s="240"/>
      <c r="F905" s="144"/>
      <c r="G905" s="102"/>
      <c r="I905" s="138"/>
      <c r="J905" s="138"/>
      <c r="O905" s="157"/>
    </row>
    <row r="906" spans="2:15" s="8" customFormat="1">
      <c r="B906" s="146"/>
      <c r="C906" s="147"/>
      <c r="D906" s="147"/>
      <c r="E906" s="240"/>
      <c r="F906" s="144"/>
      <c r="G906" s="102"/>
      <c r="I906" s="138"/>
      <c r="J906" s="138"/>
      <c r="O906" s="157"/>
    </row>
    <row r="907" spans="2:15" s="8" customFormat="1">
      <c r="B907" s="146"/>
      <c r="C907" s="147"/>
      <c r="D907" s="147"/>
      <c r="E907" s="240"/>
      <c r="F907" s="144"/>
      <c r="G907" s="102"/>
      <c r="I907" s="138"/>
      <c r="J907" s="138"/>
      <c r="O907" s="157"/>
    </row>
    <row r="908" spans="2:15" s="8" customFormat="1">
      <c r="B908" s="146"/>
      <c r="C908" s="147"/>
      <c r="D908" s="147"/>
      <c r="E908" s="240"/>
      <c r="F908" s="144"/>
      <c r="G908" s="102"/>
      <c r="I908" s="138"/>
      <c r="J908" s="138"/>
      <c r="O908" s="157"/>
    </row>
    <row r="909" spans="2:15" s="8" customFormat="1">
      <c r="B909" s="146"/>
      <c r="C909" s="147"/>
      <c r="D909" s="147"/>
      <c r="E909" s="240"/>
      <c r="F909" s="144"/>
      <c r="G909" s="102"/>
      <c r="I909" s="138"/>
      <c r="J909" s="138"/>
      <c r="O909" s="157"/>
    </row>
    <row r="910" spans="2:15" s="8" customFormat="1">
      <c r="B910" s="146"/>
      <c r="C910" s="147"/>
      <c r="D910" s="147"/>
      <c r="E910" s="240"/>
      <c r="F910" s="144"/>
      <c r="G910" s="102"/>
      <c r="I910" s="138"/>
      <c r="J910" s="138"/>
      <c r="O910" s="157"/>
    </row>
    <row r="911" spans="2:15" s="8" customFormat="1">
      <c r="B911" s="146"/>
      <c r="C911" s="147"/>
      <c r="D911" s="147"/>
      <c r="E911" s="240"/>
      <c r="F911" s="144"/>
      <c r="G911" s="102"/>
      <c r="I911" s="138"/>
      <c r="J911" s="138"/>
      <c r="O911" s="157"/>
    </row>
    <row r="912" spans="2:15" s="8" customFormat="1">
      <c r="B912" s="146"/>
      <c r="C912" s="147"/>
      <c r="D912" s="147"/>
      <c r="E912" s="240"/>
      <c r="F912" s="144"/>
      <c r="G912" s="102"/>
      <c r="I912" s="138"/>
      <c r="J912" s="138"/>
      <c r="O912" s="157"/>
    </row>
    <row r="913" spans="2:15" s="8" customFormat="1">
      <c r="B913" s="146"/>
      <c r="C913" s="147"/>
      <c r="D913" s="147"/>
      <c r="E913" s="240"/>
      <c r="F913" s="144"/>
      <c r="G913" s="102"/>
      <c r="I913" s="138"/>
      <c r="J913" s="138"/>
      <c r="O913" s="157"/>
    </row>
    <row r="914" spans="2:15" s="8" customFormat="1">
      <c r="B914" s="146"/>
      <c r="C914" s="147"/>
      <c r="D914" s="147"/>
      <c r="E914" s="240"/>
      <c r="F914" s="144"/>
      <c r="G914" s="102"/>
      <c r="I914" s="138"/>
      <c r="J914" s="138"/>
      <c r="O914" s="157"/>
    </row>
    <row r="915" spans="2:15" s="8" customFormat="1">
      <c r="B915" s="146"/>
      <c r="C915" s="147"/>
      <c r="D915" s="147"/>
      <c r="E915" s="240"/>
      <c r="F915" s="144"/>
      <c r="G915" s="102"/>
      <c r="I915" s="138"/>
      <c r="J915" s="138"/>
      <c r="O915" s="157"/>
    </row>
    <row r="916" spans="2:15" s="8" customFormat="1">
      <c r="B916" s="146"/>
      <c r="C916" s="147"/>
      <c r="D916" s="147"/>
      <c r="E916" s="240"/>
      <c r="F916" s="144"/>
      <c r="G916" s="102"/>
      <c r="I916" s="138"/>
      <c r="J916" s="138"/>
      <c r="O916" s="157"/>
    </row>
    <row r="917" spans="2:15" s="8" customFormat="1">
      <c r="B917" s="146"/>
      <c r="C917" s="147"/>
      <c r="D917" s="147"/>
      <c r="E917" s="240"/>
      <c r="F917" s="144"/>
      <c r="G917" s="102"/>
      <c r="I917" s="138"/>
      <c r="J917" s="138"/>
      <c r="O917" s="157"/>
    </row>
    <row r="918" spans="2:15" s="8" customFormat="1">
      <c r="B918" s="146"/>
      <c r="C918" s="147"/>
      <c r="D918" s="147"/>
      <c r="E918" s="240"/>
      <c r="F918" s="144"/>
      <c r="G918" s="102"/>
      <c r="I918" s="138"/>
      <c r="J918" s="138"/>
      <c r="O918" s="157"/>
    </row>
    <row r="919" spans="2:15" s="8" customFormat="1">
      <c r="B919" s="146"/>
      <c r="C919" s="147"/>
      <c r="D919" s="147"/>
      <c r="E919" s="240"/>
      <c r="F919" s="144"/>
      <c r="G919" s="102"/>
      <c r="I919" s="138"/>
      <c r="J919" s="138"/>
      <c r="O919" s="157"/>
    </row>
    <row r="920" spans="2:15" s="8" customFormat="1">
      <c r="B920" s="146"/>
      <c r="C920" s="147"/>
      <c r="D920" s="147"/>
      <c r="E920" s="240"/>
      <c r="F920" s="144"/>
      <c r="G920" s="102"/>
      <c r="I920" s="138"/>
      <c r="J920" s="138"/>
      <c r="O920" s="157"/>
    </row>
    <row r="921" spans="2:15" s="8" customFormat="1">
      <c r="B921" s="146"/>
      <c r="C921" s="147"/>
      <c r="D921" s="147"/>
      <c r="E921" s="240"/>
      <c r="F921" s="144"/>
      <c r="G921" s="102"/>
      <c r="I921" s="138"/>
      <c r="J921" s="138"/>
      <c r="O921" s="157"/>
    </row>
    <row r="922" spans="2:15" s="8" customFormat="1">
      <c r="B922" s="146"/>
      <c r="C922" s="147"/>
      <c r="D922" s="147"/>
      <c r="E922" s="240"/>
      <c r="F922" s="144"/>
      <c r="G922" s="102"/>
      <c r="I922" s="138"/>
      <c r="J922" s="138"/>
      <c r="O922" s="157"/>
    </row>
    <row r="923" spans="2:15" s="8" customFormat="1">
      <c r="B923" s="146"/>
      <c r="C923" s="147"/>
      <c r="D923" s="147"/>
      <c r="E923" s="240"/>
      <c r="F923" s="144"/>
      <c r="G923" s="102"/>
      <c r="I923" s="138"/>
      <c r="J923" s="138"/>
      <c r="O923" s="157"/>
    </row>
    <row r="924" spans="2:15" s="8" customFormat="1">
      <c r="B924" s="146"/>
      <c r="C924" s="147"/>
      <c r="D924" s="147"/>
      <c r="E924" s="240"/>
      <c r="F924" s="144"/>
      <c r="G924" s="102"/>
      <c r="I924" s="138"/>
      <c r="J924" s="138"/>
      <c r="O924" s="157"/>
    </row>
    <row r="925" spans="2:15" s="8" customFormat="1">
      <c r="B925" s="146"/>
      <c r="C925" s="147"/>
      <c r="D925" s="147"/>
      <c r="E925" s="240"/>
      <c r="F925" s="144"/>
      <c r="G925" s="102"/>
      <c r="I925" s="138"/>
      <c r="J925" s="138"/>
      <c r="O925" s="157"/>
    </row>
    <row r="926" spans="2:15" s="8" customFormat="1">
      <c r="B926" s="146"/>
      <c r="C926" s="147"/>
      <c r="D926" s="147"/>
      <c r="E926" s="240"/>
      <c r="F926" s="144"/>
      <c r="G926" s="102"/>
      <c r="I926" s="138"/>
      <c r="J926" s="138"/>
      <c r="O926" s="157"/>
    </row>
    <row r="927" spans="2:15" s="8" customFormat="1">
      <c r="B927" s="146"/>
      <c r="C927" s="147"/>
      <c r="D927" s="147"/>
      <c r="E927" s="240"/>
      <c r="F927" s="144"/>
      <c r="G927" s="102"/>
      <c r="I927" s="138"/>
      <c r="J927" s="138"/>
      <c r="O927" s="157"/>
    </row>
    <row r="928" spans="2:15" s="8" customFormat="1">
      <c r="B928" s="146"/>
      <c r="C928" s="147"/>
      <c r="D928" s="147"/>
      <c r="E928" s="240"/>
      <c r="F928" s="144"/>
      <c r="G928" s="102"/>
      <c r="I928" s="138"/>
      <c r="J928" s="138"/>
      <c r="O928" s="157"/>
    </row>
    <row r="929" spans="2:15" s="8" customFormat="1">
      <c r="B929" s="146"/>
      <c r="C929" s="147"/>
      <c r="D929" s="147"/>
      <c r="E929" s="240"/>
      <c r="F929" s="144"/>
      <c r="G929" s="102"/>
      <c r="I929" s="138"/>
      <c r="J929" s="138"/>
      <c r="O929" s="157"/>
    </row>
    <row r="930" spans="2:15" s="8" customFormat="1">
      <c r="B930" s="146"/>
      <c r="C930" s="147"/>
      <c r="D930" s="147"/>
      <c r="E930" s="240"/>
      <c r="F930" s="144"/>
      <c r="G930" s="102"/>
      <c r="I930" s="138"/>
      <c r="J930" s="138"/>
      <c r="O930" s="157"/>
    </row>
    <row r="931" spans="2:15" s="8" customFormat="1">
      <c r="B931" s="146"/>
      <c r="C931" s="147"/>
      <c r="D931" s="147"/>
      <c r="E931" s="240"/>
      <c r="F931" s="144"/>
      <c r="G931" s="102"/>
      <c r="I931" s="138"/>
      <c r="J931" s="138"/>
      <c r="O931" s="157"/>
    </row>
    <row r="932" spans="2:15" s="8" customFormat="1">
      <c r="B932" s="146"/>
      <c r="C932" s="147"/>
      <c r="D932" s="147"/>
      <c r="E932" s="240"/>
      <c r="F932" s="144"/>
      <c r="G932" s="102"/>
      <c r="I932" s="138"/>
      <c r="J932" s="138"/>
      <c r="O932" s="157"/>
    </row>
    <row r="933" spans="2:15" s="8" customFormat="1">
      <c r="B933" s="146"/>
      <c r="C933" s="147"/>
      <c r="D933" s="147"/>
      <c r="E933" s="240"/>
      <c r="F933" s="144"/>
      <c r="G933" s="102"/>
      <c r="I933" s="138"/>
      <c r="J933" s="138"/>
      <c r="O933" s="157"/>
    </row>
    <row r="934" spans="2:15" s="8" customFormat="1">
      <c r="B934" s="146"/>
      <c r="C934" s="147"/>
      <c r="D934" s="147"/>
      <c r="E934" s="240"/>
      <c r="F934" s="144"/>
      <c r="G934" s="102"/>
      <c r="I934" s="138"/>
      <c r="J934" s="138"/>
      <c r="O934" s="157"/>
    </row>
    <row r="935" spans="2:15" s="8" customFormat="1">
      <c r="B935" s="146"/>
      <c r="C935" s="147"/>
      <c r="D935" s="147"/>
      <c r="E935" s="240"/>
      <c r="F935" s="144"/>
      <c r="G935" s="102"/>
      <c r="I935" s="138"/>
      <c r="J935" s="138"/>
      <c r="O935" s="157"/>
    </row>
    <row r="936" spans="2:15" s="8" customFormat="1">
      <c r="B936" s="146"/>
      <c r="C936" s="147"/>
      <c r="D936" s="147"/>
      <c r="E936" s="240"/>
      <c r="F936" s="144"/>
      <c r="G936" s="102"/>
      <c r="I936" s="138"/>
      <c r="J936" s="138"/>
      <c r="O936" s="157"/>
    </row>
    <row r="937" spans="2:15" s="8" customFormat="1">
      <c r="B937" s="146"/>
      <c r="C937" s="147"/>
      <c r="D937" s="147"/>
      <c r="E937" s="240"/>
      <c r="F937" s="144"/>
      <c r="G937" s="102"/>
      <c r="I937" s="138"/>
      <c r="J937" s="138"/>
      <c r="O937" s="157"/>
    </row>
    <row r="938" spans="2:15" s="8" customFormat="1">
      <c r="B938" s="146"/>
      <c r="C938" s="147"/>
      <c r="D938" s="147"/>
      <c r="E938" s="240"/>
      <c r="F938" s="144"/>
      <c r="G938" s="102"/>
      <c r="I938" s="138"/>
      <c r="J938" s="138"/>
      <c r="O938" s="157"/>
    </row>
    <row r="939" spans="2:15" s="8" customFormat="1">
      <c r="B939" s="146"/>
      <c r="C939" s="147"/>
      <c r="D939" s="147"/>
      <c r="E939" s="240"/>
      <c r="F939" s="144"/>
      <c r="G939" s="102"/>
      <c r="I939" s="138"/>
      <c r="J939" s="138"/>
      <c r="O939" s="157"/>
    </row>
    <row r="940" spans="2:15" s="8" customFormat="1">
      <c r="B940" s="146"/>
      <c r="C940" s="147"/>
      <c r="D940" s="147"/>
      <c r="E940" s="240"/>
      <c r="F940" s="144"/>
      <c r="G940" s="102"/>
      <c r="I940" s="138"/>
      <c r="J940" s="138"/>
      <c r="O940" s="157"/>
    </row>
    <row r="941" spans="2:15" s="8" customFormat="1">
      <c r="B941" s="146"/>
      <c r="C941" s="147"/>
      <c r="D941" s="147"/>
      <c r="E941" s="240"/>
      <c r="F941" s="144"/>
      <c r="G941" s="102"/>
      <c r="I941" s="138"/>
      <c r="J941" s="138"/>
      <c r="O941" s="157"/>
    </row>
    <row r="942" spans="2:15" s="8" customFormat="1">
      <c r="B942" s="146"/>
      <c r="C942" s="147"/>
      <c r="D942" s="147"/>
      <c r="E942" s="240"/>
      <c r="F942" s="144"/>
      <c r="G942" s="102"/>
      <c r="I942" s="138"/>
      <c r="J942" s="138"/>
      <c r="O942" s="157"/>
    </row>
    <row r="943" spans="2:15" s="8" customFormat="1">
      <c r="B943" s="146"/>
      <c r="C943" s="147"/>
      <c r="D943" s="147"/>
      <c r="E943" s="240"/>
      <c r="F943" s="144"/>
      <c r="G943" s="102"/>
      <c r="I943" s="138"/>
      <c r="J943" s="138"/>
      <c r="O943" s="157"/>
    </row>
    <row r="944" spans="2:15" s="8" customFormat="1">
      <c r="B944" s="146"/>
      <c r="C944" s="147"/>
      <c r="D944" s="147"/>
      <c r="E944" s="240"/>
      <c r="F944" s="144"/>
      <c r="G944" s="102"/>
      <c r="I944" s="138"/>
      <c r="J944" s="138"/>
      <c r="O944" s="157"/>
    </row>
    <row r="945" spans="2:15" s="8" customFormat="1">
      <c r="B945" s="146"/>
      <c r="C945" s="147"/>
      <c r="D945" s="147"/>
      <c r="E945" s="240"/>
      <c r="F945" s="144"/>
      <c r="G945" s="102"/>
      <c r="I945" s="138"/>
      <c r="J945" s="138"/>
      <c r="O945" s="157"/>
    </row>
    <row r="946" spans="2:15" s="8" customFormat="1">
      <c r="B946" s="146"/>
      <c r="C946" s="147"/>
      <c r="D946" s="147"/>
      <c r="E946" s="240"/>
      <c r="F946" s="144"/>
      <c r="G946" s="102"/>
      <c r="I946" s="138"/>
      <c r="J946" s="138"/>
      <c r="O946" s="157"/>
    </row>
    <row r="947" spans="2:15" s="8" customFormat="1">
      <c r="B947" s="146"/>
      <c r="C947" s="147"/>
      <c r="D947" s="147"/>
      <c r="E947" s="240"/>
      <c r="F947" s="144"/>
      <c r="G947" s="102"/>
      <c r="I947" s="138"/>
      <c r="J947" s="138"/>
      <c r="O947" s="157"/>
    </row>
    <row r="948" spans="2:15" s="8" customFormat="1">
      <c r="B948" s="146"/>
      <c r="C948" s="147"/>
      <c r="D948" s="147"/>
      <c r="E948" s="240"/>
      <c r="F948" s="144"/>
      <c r="G948" s="102"/>
      <c r="I948" s="138"/>
      <c r="J948" s="138"/>
      <c r="O948" s="157"/>
    </row>
    <row r="949" spans="2:15" s="8" customFormat="1">
      <c r="B949" s="146"/>
      <c r="C949" s="147"/>
      <c r="D949" s="147"/>
      <c r="E949" s="240"/>
      <c r="F949" s="144"/>
      <c r="G949" s="102"/>
      <c r="I949" s="138"/>
      <c r="J949" s="138"/>
      <c r="O949" s="157"/>
    </row>
    <row r="950" spans="2:15" s="8" customFormat="1">
      <c r="B950" s="146"/>
      <c r="C950" s="147"/>
      <c r="D950" s="147"/>
      <c r="E950" s="240"/>
      <c r="F950" s="144"/>
      <c r="G950" s="102"/>
      <c r="I950" s="138"/>
      <c r="J950" s="138"/>
      <c r="O950" s="157"/>
    </row>
    <row r="951" spans="2:15" s="8" customFormat="1">
      <c r="B951" s="146"/>
      <c r="C951" s="147"/>
      <c r="D951" s="147"/>
      <c r="E951" s="240"/>
      <c r="F951" s="144"/>
      <c r="G951" s="102"/>
      <c r="I951" s="138"/>
      <c r="J951" s="138"/>
      <c r="O951" s="157"/>
    </row>
    <row r="952" spans="2:15" s="8" customFormat="1">
      <c r="B952" s="146"/>
      <c r="C952" s="147"/>
      <c r="D952" s="147"/>
      <c r="E952" s="240"/>
      <c r="F952" s="144"/>
      <c r="G952" s="102"/>
      <c r="I952" s="138"/>
      <c r="J952" s="138"/>
      <c r="O952" s="157"/>
    </row>
    <row r="953" spans="2:15" s="8" customFormat="1">
      <c r="B953" s="146"/>
      <c r="C953" s="147"/>
      <c r="D953" s="147"/>
      <c r="E953" s="240"/>
      <c r="F953" s="144"/>
      <c r="G953" s="102"/>
      <c r="I953" s="138"/>
      <c r="J953" s="138"/>
      <c r="O953" s="157"/>
    </row>
    <row r="954" spans="2:15" s="8" customFormat="1">
      <c r="B954" s="146"/>
      <c r="C954" s="147"/>
      <c r="D954" s="147"/>
      <c r="E954" s="240"/>
      <c r="F954" s="144"/>
      <c r="G954" s="102"/>
      <c r="I954" s="138"/>
      <c r="J954" s="138"/>
      <c r="O954" s="157"/>
    </row>
    <row r="955" spans="2:15" s="8" customFormat="1">
      <c r="B955" s="146"/>
      <c r="C955" s="147"/>
      <c r="D955" s="147"/>
      <c r="E955" s="240"/>
      <c r="F955" s="144"/>
      <c r="G955" s="102"/>
      <c r="I955" s="138"/>
      <c r="J955" s="138"/>
      <c r="O955" s="157"/>
    </row>
    <row r="956" spans="2:15" s="8" customFormat="1">
      <c r="B956" s="146"/>
      <c r="C956" s="147"/>
      <c r="D956" s="147"/>
      <c r="E956" s="240"/>
      <c r="F956" s="144"/>
      <c r="G956" s="102"/>
      <c r="I956" s="138"/>
      <c r="J956" s="138"/>
      <c r="O956" s="157"/>
    </row>
    <row r="957" spans="2:15" s="8" customFormat="1">
      <c r="B957" s="146"/>
      <c r="C957" s="147"/>
      <c r="D957" s="147"/>
      <c r="E957" s="240"/>
      <c r="F957" s="144"/>
      <c r="G957" s="102"/>
      <c r="I957" s="138"/>
      <c r="J957" s="138"/>
      <c r="O957" s="157"/>
    </row>
    <row r="958" spans="2:15" s="8" customFormat="1">
      <c r="B958" s="146"/>
      <c r="C958" s="147"/>
      <c r="D958" s="147"/>
      <c r="E958" s="240"/>
      <c r="F958" s="144"/>
      <c r="G958" s="102"/>
      <c r="I958" s="138"/>
      <c r="J958" s="138"/>
      <c r="O958" s="157"/>
    </row>
    <row r="959" spans="2:15" s="8" customFormat="1">
      <c r="B959" s="146"/>
      <c r="C959" s="147"/>
      <c r="D959" s="147"/>
      <c r="E959" s="240"/>
      <c r="F959" s="144"/>
      <c r="G959" s="102"/>
      <c r="I959" s="138"/>
      <c r="J959" s="138"/>
      <c r="O959" s="157"/>
    </row>
    <row r="960" spans="2:15" s="8" customFormat="1">
      <c r="B960" s="146"/>
      <c r="C960" s="147"/>
      <c r="D960" s="147"/>
      <c r="E960" s="240"/>
      <c r="F960" s="144"/>
      <c r="G960" s="102"/>
      <c r="I960" s="138"/>
      <c r="J960" s="138"/>
      <c r="O960" s="157"/>
    </row>
    <row r="961" spans="2:15" s="8" customFormat="1">
      <c r="B961" s="146"/>
      <c r="C961" s="147"/>
      <c r="D961" s="147"/>
      <c r="E961" s="240"/>
      <c r="F961" s="144"/>
      <c r="G961" s="102"/>
      <c r="I961" s="138"/>
      <c r="J961" s="138"/>
      <c r="O961" s="157"/>
    </row>
    <row r="962" spans="2:15" s="8" customFormat="1">
      <c r="B962" s="146"/>
      <c r="C962" s="147"/>
      <c r="D962" s="147"/>
      <c r="E962" s="240"/>
      <c r="F962" s="144"/>
      <c r="G962" s="102"/>
      <c r="I962" s="138"/>
      <c r="J962" s="138"/>
      <c r="O962" s="157"/>
    </row>
    <row r="963" spans="2:15" s="8" customFormat="1">
      <c r="B963" s="146"/>
      <c r="C963" s="147"/>
      <c r="D963" s="147"/>
      <c r="E963" s="240"/>
      <c r="F963" s="144"/>
      <c r="G963" s="102"/>
      <c r="I963" s="138"/>
      <c r="J963" s="138"/>
      <c r="O963" s="157"/>
    </row>
    <row r="964" spans="2:15" s="8" customFormat="1">
      <c r="B964" s="146"/>
      <c r="C964" s="147"/>
      <c r="D964" s="147"/>
      <c r="E964" s="240"/>
      <c r="F964" s="144"/>
      <c r="G964" s="102"/>
      <c r="I964" s="138"/>
      <c r="J964" s="138"/>
      <c r="O964" s="157"/>
    </row>
    <row r="965" spans="2:15" s="8" customFormat="1">
      <c r="B965" s="146"/>
      <c r="C965" s="147"/>
      <c r="D965" s="147"/>
      <c r="E965" s="240"/>
      <c r="F965" s="144"/>
      <c r="G965" s="102"/>
      <c r="I965" s="138"/>
      <c r="J965" s="138"/>
      <c r="O965" s="157"/>
    </row>
    <row r="966" spans="2:15" s="8" customFormat="1">
      <c r="B966" s="146"/>
      <c r="C966" s="147"/>
      <c r="D966" s="147"/>
      <c r="E966" s="240"/>
      <c r="F966" s="144"/>
      <c r="G966" s="102"/>
      <c r="I966" s="138"/>
      <c r="J966" s="138"/>
      <c r="O966" s="157"/>
    </row>
    <row r="967" spans="2:15" s="8" customFormat="1">
      <c r="B967" s="146"/>
      <c r="C967" s="147"/>
      <c r="D967" s="147"/>
      <c r="E967" s="240"/>
      <c r="F967" s="144"/>
      <c r="G967" s="102"/>
      <c r="I967" s="138"/>
      <c r="J967" s="138"/>
      <c r="O967" s="157"/>
    </row>
    <row r="968" spans="2:15" s="8" customFormat="1">
      <c r="B968" s="146"/>
      <c r="C968" s="147"/>
      <c r="D968" s="147"/>
      <c r="E968" s="240"/>
      <c r="F968" s="144"/>
      <c r="G968" s="102"/>
      <c r="I968" s="138"/>
      <c r="J968" s="138"/>
      <c r="O968" s="157"/>
    </row>
    <row r="969" spans="2:15" s="8" customFormat="1">
      <c r="B969" s="146"/>
      <c r="C969" s="147"/>
      <c r="D969" s="147"/>
      <c r="E969" s="240"/>
      <c r="F969" s="144"/>
      <c r="G969" s="102"/>
      <c r="I969" s="138"/>
      <c r="J969" s="138"/>
      <c r="O969" s="157"/>
    </row>
    <row r="970" spans="2:15" s="8" customFormat="1">
      <c r="B970" s="146"/>
      <c r="C970" s="147"/>
      <c r="D970" s="147"/>
      <c r="E970" s="240"/>
      <c r="F970" s="144"/>
      <c r="G970" s="102"/>
      <c r="I970" s="138"/>
      <c r="J970" s="138"/>
      <c r="O970" s="157"/>
    </row>
    <row r="971" spans="2:15" s="8" customFormat="1">
      <c r="B971" s="146"/>
      <c r="C971" s="147"/>
      <c r="D971" s="147"/>
      <c r="E971" s="240"/>
      <c r="F971" s="144"/>
      <c r="G971" s="102"/>
      <c r="I971" s="138"/>
      <c r="J971" s="138"/>
      <c r="O971" s="157"/>
    </row>
    <row r="972" spans="2:15" s="8" customFormat="1">
      <c r="B972" s="146"/>
      <c r="C972" s="147"/>
      <c r="D972" s="147"/>
      <c r="E972" s="240"/>
      <c r="F972" s="144"/>
      <c r="G972" s="102"/>
      <c r="I972" s="138"/>
      <c r="J972" s="138"/>
      <c r="O972" s="157"/>
    </row>
    <row r="973" spans="2:15" s="8" customFormat="1">
      <c r="B973" s="146"/>
      <c r="C973" s="147"/>
      <c r="D973" s="147"/>
      <c r="E973" s="240"/>
      <c r="F973" s="144"/>
      <c r="G973" s="102"/>
      <c r="I973" s="138"/>
      <c r="J973" s="138"/>
      <c r="O973" s="157"/>
    </row>
    <row r="974" spans="2:15" s="8" customFormat="1">
      <c r="B974" s="146"/>
      <c r="C974" s="147"/>
      <c r="D974" s="147"/>
      <c r="E974" s="240"/>
      <c r="F974" s="144"/>
      <c r="G974" s="102"/>
      <c r="I974" s="138"/>
      <c r="J974" s="138"/>
      <c r="O974" s="157"/>
    </row>
    <row r="975" spans="2:15" s="8" customFormat="1">
      <c r="B975" s="146"/>
      <c r="C975" s="147"/>
      <c r="D975" s="147"/>
      <c r="E975" s="240"/>
      <c r="F975" s="144"/>
      <c r="G975" s="102"/>
      <c r="I975" s="138"/>
      <c r="J975" s="138"/>
      <c r="O975" s="157"/>
    </row>
    <row r="976" spans="2:15" s="8" customFormat="1">
      <c r="B976" s="146"/>
      <c r="C976" s="147"/>
      <c r="D976" s="147"/>
      <c r="E976" s="240"/>
      <c r="F976" s="144"/>
      <c r="G976" s="102"/>
      <c r="I976" s="138"/>
      <c r="J976" s="138"/>
      <c r="O976" s="157"/>
    </row>
    <row r="977" spans="2:15" s="8" customFormat="1">
      <c r="B977" s="146"/>
      <c r="C977" s="147"/>
      <c r="D977" s="147"/>
      <c r="E977" s="240"/>
      <c r="F977" s="144"/>
      <c r="G977" s="102"/>
      <c r="I977" s="138"/>
      <c r="J977" s="138"/>
      <c r="O977" s="157"/>
    </row>
    <row r="978" spans="2:15" s="8" customFormat="1">
      <c r="B978" s="146"/>
      <c r="C978" s="147"/>
      <c r="D978" s="147"/>
      <c r="E978" s="240"/>
      <c r="F978" s="144"/>
      <c r="G978" s="102"/>
      <c r="I978" s="138"/>
      <c r="J978" s="138"/>
      <c r="O978" s="157"/>
    </row>
    <row r="979" spans="2:15" s="8" customFormat="1">
      <c r="B979" s="146"/>
      <c r="C979" s="147"/>
      <c r="D979" s="147"/>
      <c r="E979" s="240"/>
      <c r="F979" s="144"/>
      <c r="G979" s="102"/>
      <c r="I979" s="138"/>
      <c r="J979" s="138"/>
      <c r="O979" s="157"/>
    </row>
    <row r="980" spans="2:15" s="8" customFormat="1">
      <c r="B980" s="146"/>
      <c r="C980" s="147"/>
      <c r="D980" s="147"/>
      <c r="E980" s="240"/>
      <c r="F980" s="144"/>
      <c r="G980" s="102"/>
      <c r="I980" s="138"/>
      <c r="J980" s="138"/>
      <c r="O980" s="157"/>
    </row>
    <row r="981" spans="2:15" s="8" customFormat="1">
      <c r="B981" s="146"/>
      <c r="C981" s="147"/>
      <c r="D981" s="147"/>
      <c r="E981" s="240"/>
      <c r="F981" s="144"/>
      <c r="G981" s="102"/>
      <c r="I981" s="138"/>
      <c r="J981" s="138"/>
      <c r="O981" s="157"/>
    </row>
    <row r="982" spans="2:15" s="8" customFormat="1">
      <c r="B982" s="146"/>
      <c r="C982" s="147"/>
      <c r="D982" s="147"/>
      <c r="E982" s="240"/>
      <c r="F982" s="144"/>
      <c r="G982" s="102"/>
      <c r="I982" s="138"/>
      <c r="J982" s="138"/>
      <c r="O982" s="157"/>
    </row>
    <row r="983" spans="2:15" s="8" customFormat="1">
      <c r="B983" s="146"/>
      <c r="C983" s="147"/>
      <c r="D983" s="147"/>
      <c r="E983" s="240"/>
      <c r="F983" s="144"/>
      <c r="G983" s="102"/>
      <c r="I983" s="138"/>
      <c r="J983" s="138"/>
      <c r="O983" s="157"/>
    </row>
    <row r="984" spans="2:15" s="8" customFormat="1">
      <c r="B984" s="146"/>
      <c r="C984" s="147"/>
      <c r="D984" s="147"/>
      <c r="E984" s="240"/>
      <c r="F984" s="144"/>
      <c r="G984" s="102"/>
      <c r="I984" s="138"/>
      <c r="J984" s="138"/>
      <c r="O984" s="157"/>
    </row>
    <row r="985" spans="2:15" s="8" customFormat="1">
      <c r="B985" s="146"/>
      <c r="C985" s="147"/>
      <c r="D985" s="147"/>
      <c r="E985" s="240"/>
      <c r="F985" s="144"/>
      <c r="G985" s="102"/>
      <c r="I985" s="138"/>
      <c r="J985" s="138"/>
      <c r="O985" s="157"/>
    </row>
    <row r="986" spans="2:15" s="8" customFormat="1">
      <c r="B986" s="146"/>
      <c r="C986" s="147"/>
      <c r="D986" s="147"/>
      <c r="E986" s="240"/>
      <c r="F986" s="144"/>
      <c r="G986" s="102"/>
      <c r="I986" s="138"/>
      <c r="J986" s="138"/>
      <c r="O986" s="157"/>
    </row>
    <row r="987" spans="2:15" s="8" customFormat="1">
      <c r="B987" s="146"/>
      <c r="C987" s="147"/>
      <c r="D987" s="147"/>
      <c r="E987" s="240"/>
      <c r="F987" s="144"/>
      <c r="G987" s="102"/>
      <c r="I987" s="138"/>
      <c r="J987" s="138"/>
      <c r="O987" s="157"/>
    </row>
    <row r="988" spans="2:15" s="8" customFormat="1">
      <c r="B988" s="146"/>
      <c r="C988" s="147"/>
      <c r="D988" s="147"/>
      <c r="E988" s="240"/>
      <c r="F988" s="144"/>
      <c r="G988" s="102"/>
      <c r="I988" s="138"/>
      <c r="J988" s="138"/>
      <c r="O988" s="157"/>
    </row>
    <row r="989" spans="2:15" s="8" customFormat="1">
      <c r="B989" s="146"/>
      <c r="C989" s="147"/>
      <c r="D989" s="147"/>
      <c r="E989" s="240"/>
      <c r="F989" s="144"/>
      <c r="G989" s="102"/>
      <c r="I989" s="138"/>
      <c r="J989" s="138"/>
      <c r="O989" s="157"/>
    </row>
    <row r="990" spans="2:15" s="8" customFormat="1">
      <c r="B990" s="146"/>
      <c r="C990" s="147"/>
      <c r="D990" s="147"/>
      <c r="E990" s="240"/>
      <c r="F990" s="144"/>
      <c r="G990" s="102"/>
      <c r="I990" s="138"/>
      <c r="J990" s="138"/>
      <c r="O990" s="157"/>
    </row>
    <row r="991" spans="2:15" s="8" customFormat="1">
      <c r="B991" s="146"/>
      <c r="C991" s="147"/>
      <c r="D991" s="147"/>
      <c r="E991" s="240"/>
      <c r="F991" s="144"/>
      <c r="G991" s="102"/>
      <c r="I991" s="138"/>
      <c r="J991" s="138"/>
      <c r="O991" s="157"/>
    </row>
    <row r="992" spans="2:15" s="8" customFormat="1">
      <c r="B992" s="146"/>
      <c r="C992" s="147"/>
      <c r="D992" s="147"/>
      <c r="E992" s="240"/>
      <c r="F992" s="144"/>
      <c r="G992" s="102"/>
      <c r="I992" s="138"/>
      <c r="J992" s="138"/>
      <c r="O992" s="157"/>
    </row>
    <row r="993" spans="2:15" s="8" customFormat="1">
      <c r="B993" s="146"/>
      <c r="C993" s="147"/>
      <c r="D993" s="147"/>
      <c r="E993" s="240"/>
      <c r="F993" s="144"/>
      <c r="G993" s="102"/>
      <c r="I993" s="138"/>
      <c r="J993" s="138"/>
      <c r="O993" s="157"/>
    </row>
    <row r="994" spans="2:15" s="8" customFormat="1">
      <c r="B994" s="146"/>
      <c r="C994" s="147"/>
      <c r="D994" s="147"/>
      <c r="E994" s="240"/>
      <c r="F994" s="144"/>
      <c r="G994" s="102"/>
      <c r="I994" s="138"/>
      <c r="J994" s="138"/>
      <c r="O994" s="157"/>
    </row>
    <row r="995" spans="2:15" s="8" customFormat="1">
      <c r="B995" s="146"/>
      <c r="C995" s="147"/>
      <c r="D995" s="147"/>
      <c r="E995" s="240"/>
      <c r="F995" s="144"/>
      <c r="G995" s="102"/>
      <c r="I995" s="138"/>
      <c r="J995" s="138"/>
      <c r="O995" s="157"/>
    </row>
    <row r="996" spans="2:15" s="8" customFormat="1">
      <c r="B996" s="146"/>
      <c r="C996" s="147"/>
      <c r="D996" s="147"/>
      <c r="E996" s="240"/>
      <c r="F996" s="144"/>
      <c r="G996" s="102"/>
      <c r="I996" s="138"/>
      <c r="J996" s="138"/>
      <c r="O996" s="157"/>
    </row>
    <row r="997" spans="2:15" s="8" customFormat="1">
      <c r="B997" s="146"/>
      <c r="C997" s="147"/>
      <c r="D997" s="147"/>
      <c r="E997" s="240"/>
      <c r="F997" s="144"/>
      <c r="G997" s="102"/>
      <c r="I997" s="138"/>
      <c r="J997" s="138"/>
      <c r="O997" s="157"/>
    </row>
    <row r="998" spans="2:15" s="8" customFormat="1">
      <c r="B998" s="146"/>
      <c r="C998" s="147"/>
      <c r="D998" s="147"/>
      <c r="E998" s="240"/>
      <c r="F998" s="144"/>
      <c r="G998" s="102"/>
      <c r="I998" s="138"/>
      <c r="J998" s="138"/>
      <c r="O998" s="157"/>
    </row>
    <row r="999" spans="2:15" s="8" customFormat="1">
      <c r="B999" s="146"/>
      <c r="C999" s="147"/>
      <c r="D999" s="147"/>
      <c r="E999" s="240"/>
      <c r="F999" s="144"/>
      <c r="G999" s="102"/>
      <c r="I999" s="138"/>
      <c r="J999" s="138"/>
      <c r="O999" s="157"/>
    </row>
    <row r="1000" spans="2:15" s="8" customFormat="1">
      <c r="B1000" s="146"/>
      <c r="C1000" s="147"/>
      <c r="D1000" s="147"/>
      <c r="E1000" s="240"/>
      <c r="F1000" s="144"/>
      <c r="G1000" s="102"/>
      <c r="I1000" s="138"/>
      <c r="J1000" s="138"/>
      <c r="O1000" s="157"/>
    </row>
    <row r="1001" spans="2:15" s="8" customFormat="1">
      <c r="B1001" s="146"/>
      <c r="C1001" s="147"/>
      <c r="D1001" s="147"/>
      <c r="E1001" s="240"/>
      <c r="F1001" s="144"/>
      <c r="G1001" s="102"/>
      <c r="I1001" s="138"/>
      <c r="J1001" s="138"/>
      <c r="O1001" s="157"/>
    </row>
    <row r="1002" spans="2:15" s="8" customFormat="1">
      <c r="B1002" s="146"/>
      <c r="C1002" s="147"/>
      <c r="D1002" s="147"/>
      <c r="E1002" s="240"/>
      <c r="F1002" s="144"/>
      <c r="G1002" s="102"/>
      <c r="I1002" s="138"/>
      <c r="J1002" s="138"/>
      <c r="O1002" s="157"/>
    </row>
    <row r="1003" spans="2:15" s="8" customFormat="1">
      <c r="B1003" s="146"/>
      <c r="C1003" s="147"/>
      <c r="D1003" s="147"/>
      <c r="E1003" s="240"/>
      <c r="F1003" s="144"/>
      <c r="G1003" s="102"/>
      <c r="I1003" s="138"/>
      <c r="J1003" s="138"/>
      <c r="O1003" s="157"/>
    </row>
    <row r="1004" spans="2:15" s="8" customFormat="1">
      <c r="B1004" s="146"/>
      <c r="C1004" s="147"/>
      <c r="D1004" s="147"/>
      <c r="E1004" s="240"/>
      <c r="F1004" s="144"/>
      <c r="G1004" s="102"/>
      <c r="I1004" s="138"/>
      <c r="J1004" s="138"/>
      <c r="O1004" s="157"/>
    </row>
    <row r="1005" spans="2:15" s="8" customFormat="1">
      <c r="B1005" s="146"/>
      <c r="C1005" s="147"/>
      <c r="D1005" s="147"/>
      <c r="E1005" s="240"/>
      <c r="F1005" s="144"/>
      <c r="G1005" s="102"/>
      <c r="I1005" s="138"/>
      <c r="J1005" s="138"/>
      <c r="O1005" s="157"/>
    </row>
    <row r="1006" spans="2:15" s="8" customFormat="1">
      <c r="B1006" s="146"/>
      <c r="C1006" s="147"/>
      <c r="D1006" s="147"/>
      <c r="E1006" s="240"/>
      <c r="F1006" s="144"/>
      <c r="G1006" s="102"/>
      <c r="I1006" s="138"/>
      <c r="J1006" s="138"/>
      <c r="O1006" s="157"/>
    </row>
    <row r="1007" spans="2:15" s="8" customFormat="1">
      <c r="B1007" s="146"/>
      <c r="C1007" s="147"/>
      <c r="D1007" s="147"/>
      <c r="E1007" s="240"/>
      <c r="F1007" s="144"/>
      <c r="G1007" s="102"/>
      <c r="I1007" s="138"/>
      <c r="J1007" s="138"/>
      <c r="O1007" s="157"/>
    </row>
    <row r="1008" spans="2:15" s="8" customFormat="1">
      <c r="B1008" s="146"/>
      <c r="C1008" s="147"/>
      <c r="D1008" s="147"/>
      <c r="E1008" s="240"/>
      <c r="F1008" s="144"/>
      <c r="G1008" s="102"/>
      <c r="I1008" s="138"/>
      <c r="J1008" s="138"/>
      <c r="O1008" s="157"/>
    </row>
    <row r="1009" spans="2:15" s="8" customFormat="1">
      <c r="B1009" s="146"/>
      <c r="C1009" s="147"/>
      <c r="D1009" s="147"/>
      <c r="E1009" s="240"/>
      <c r="F1009" s="144"/>
      <c r="G1009" s="102"/>
      <c r="I1009" s="138"/>
      <c r="J1009" s="138"/>
      <c r="O1009" s="157"/>
    </row>
    <row r="1010" spans="2:15" s="8" customFormat="1">
      <c r="B1010" s="146"/>
      <c r="C1010" s="147"/>
      <c r="D1010" s="147"/>
      <c r="E1010" s="240"/>
      <c r="F1010" s="144"/>
      <c r="G1010" s="102"/>
      <c r="I1010" s="138"/>
      <c r="J1010" s="138"/>
      <c r="O1010" s="157"/>
    </row>
    <row r="1011" spans="2:15" s="8" customFormat="1">
      <c r="B1011" s="146"/>
      <c r="C1011" s="147"/>
      <c r="D1011" s="147"/>
      <c r="E1011" s="240"/>
      <c r="F1011" s="144"/>
      <c r="G1011" s="102"/>
      <c r="I1011" s="138"/>
      <c r="J1011" s="138"/>
      <c r="O1011" s="157"/>
    </row>
    <row r="1012" spans="2:15" s="8" customFormat="1">
      <c r="B1012" s="146"/>
      <c r="C1012" s="147"/>
      <c r="D1012" s="147"/>
      <c r="E1012" s="240"/>
      <c r="F1012" s="144"/>
      <c r="G1012" s="102"/>
      <c r="I1012" s="138"/>
      <c r="J1012" s="138"/>
      <c r="O1012" s="157"/>
    </row>
    <row r="1013" spans="2:15" s="8" customFormat="1">
      <c r="B1013" s="146"/>
      <c r="C1013" s="147"/>
      <c r="D1013" s="147"/>
      <c r="E1013" s="240"/>
      <c r="F1013" s="144"/>
      <c r="G1013" s="102"/>
      <c r="I1013" s="138"/>
      <c r="J1013" s="138"/>
      <c r="O1013" s="157"/>
    </row>
    <row r="1014" spans="2:15" s="8" customFormat="1">
      <c r="B1014" s="146"/>
      <c r="C1014" s="147"/>
      <c r="D1014" s="147"/>
      <c r="E1014" s="240"/>
      <c r="F1014" s="144"/>
      <c r="G1014" s="102"/>
      <c r="I1014" s="138"/>
      <c r="J1014" s="138"/>
      <c r="O1014" s="157"/>
    </row>
    <row r="1015" spans="2:15" s="8" customFormat="1">
      <c r="B1015" s="146"/>
      <c r="C1015" s="147"/>
      <c r="D1015" s="147"/>
      <c r="E1015" s="240"/>
      <c r="F1015" s="144"/>
      <c r="G1015" s="102"/>
      <c r="I1015" s="138"/>
      <c r="J1015" s="138"/>
      <c r="O1015" s="157"/>
    </row>
    <row r="1016" spans="2:15" s="8" customFormat="1">
      <c r="B1016" s="146"/>
      <c r="C1016" s="147"/>
      <c r="D1016" s="147"/>
      <c r="E1016" s="240"/>
      <c r="F1016" s="144"/>
      <c r="G1016" s="102"/>
      <c r="I1016" s="138"/>
      <c r="J1016" s="138"/>
      <c r="O1016" s="157"/>
    </row>
    <row r="1017" spans="2:15" s="8" customFormat="1">
      <c r="B1017" s="146"/>
      <c r="C1017" s="147"/>
      <c r="D1017" s="147"/>
      <c r="E1017" s="240"/>
      <c r="F1017" s="144"/>
      <c r="G1017" s="102"/>
      <c r="I1017" s="138"/>
      <c r="J1017" s="138"/>
      <c r="O1017" s="157"/>
    </row>
    <row r="1018" spans="2:15" s="8" customFormat="1">
      <c r="B1018" s="146"/>
      <c r="C1018" s="147"/>
      <c r="D1018" s="147"/>
      <c r="E1018" s="240"/>
      <c r="F1018" s="144"/>
      <c r="G1018" s="102"/>
      <c r="I1018" s="138"/>
      <c r="J1018" s="138"/>
      <c r="O1018" s="157"/>
    </row>
    <row r="1019" spans="2:15" s="8" customFormat="1">
      <c r="B1019" s="146"/>
      <c r="C1019" s="147"/>
      <c r="D1019" s="147"/>
      <c r="E1019" s="240"/>
      <c r="F1019" s="144"/>
      <c r="G1019" s="102"/>
      <c r="I1019" s="138"/>
      <c r="J1019" s="138"/>
      <c r="O1019" s="157"/>
    </row>
    <row r="1020" spans="2:15" s="8" customFormat="1">
      <c r="B1020" s="146"/>
      <c r="C1020" s="147"/>
      <c r="D1020" s="147"/>
      <c r="E1020" s="240"/>
      <c r="F1020" s="144"/>
      <c r="G1020" s="102"/>
      <c r="I1020" s="138"/>
      <c r="J1020" s="138"/>
      <c r="O1020" s="157"/>
    </row>
    <row r="1021" spans="2:15" s="8" customFormat="1">
      <c r="B1021" s="146"/>
      <c r="C1021" s="147"/>
      <c r="D1021" s="147"/>
      <c r="E1021" s="240"/>
      <c r="F1021" s="144"/>
      <c r="G1021" s="102"/>
      <c r="I1021" s="138"/>
      <c r="J1021" s="138"/>
      <c r="O1021" s="157"/>
    </row>
    <row r="1022" spans="2:15" s="8" customFormat="1">
      <c r="B1022" s="146"/>
      <c r="C1022" s="147"/>
      <c r="D1022" s="147"/>
      <c r="E1022" s="240"/>
      <c r="F1022" s="144"/>
      <c r="G1022" s="102"/>
      <c r="I1022" s="138"/>
      <c r="J1022" s="138"/>
      <c r="O1022" s="157"/>
    </row>
    <row r="1023" spans="2:15" s="8" customFormat="1">
      <c r="B1023" s="146"/>
      <c r="C1023" s="147"/>
      <c r="D1023" s="147"/>
      <c r="E1023" s="240"/>
      <c r="F1023" s="144"/>
      <c r="G1023" s="102"/>
      <c r="I1023" s="138"/>
      <c r="J1023" s="138"/>
      <c r="O1023" s="157"/>
    </row>
    <row r="1024" spans="2:15" s="8" customFormat="1">
      <c r="B1024" s="146"/>
      <c r="C1024" s="147"/>
      <c r="D1024" s="147"/>
      <c r="E1024" s="240"/>
      <c r="F1024" s="144"/>
      <c r="G1024" s="102"/>
      <c r="I1024" s="138"/>
      <c r="J1024" s="138"/>
      <c r="O1024" s="157"/>
    </row>
    <row r="1025" spans="2:15" s="8" customFormat="1">
      <c r="B1025" s="146"/>
      <c r="C1025" s="147"/>
      <c r="D1025" s="147"/>
      <c r="E1025" s="240"/>
      <c r="F1025" s="144"/>
      <c r="G1025" s="102"/>
      <c r="I1025" s="138"/>
      <c r="J1025" s="138"/>
      <c r="O1025" s="157"/>
    </row>
    <row r="1026" spans="2:15" s="8" customFormat="1">
      <c r="B1026" s="146"/>
      <c r="C1026" s="147"/>
      <c r="D1026" s="147"/>
      <c r="E1026" s="240"/>
      <c r="F1026" s="144"/>
      <c r="G1026" s="102"/>
      <c r="I1026" s="138"/>
      <c r="J1026" s="138"/>
      <c r="O1026" s="157"/>
    </row>
    <row r="1027" spans="2:15" s="8" customFormat="1">
      <c r="B1027" s="146"/>
      <c r="C1027" s="147"/>
      <c r="D1027" s="147"/>
      <c r="E1027" s="240"/>
      <c r="F1027" s="144"/>
      <c r="G1027" s="102"/>
      <c r="I1027" s="138"/>
      <c r="J1027" s="138"/>
      <c r="O1027" s="157"/>
    </row>
    <row r="1028" spans="2:15" s="8" customFormat="1">
      <c r="B1028" s="146"/>
      <c r="C1028" s="147"/>
      <c r="D1028" s="147"/>
      <c r="E1028" s="240"/>
      <c r="F1028" s="144"/>
      <c r="G1028" s="102"/>
      <c r="I1028" s="138"/>
      <c r="J1028" s="138"/>
      <c r="O1028" s="157"/>
    </row>
    <row r="1029" spans="2:15" s="8" customFormat="1">
      <c r="B1029" s="146"/>
      <c r="C1029" s="147"/>
      <c r="D1029" s="147"/>
      <c r="E1029" s="240"/>
      <c r="F1029" s="144"/>
      <c r="G1029" s="102"/>
      <c r="I1029" s="138"/>
      <c r="J1029" s="138"/>
      <c r="O1029" s="157"/>
    </row>
    <row r="1030" spans="2:15" s="8" customFormat="1">
      <c r="B1030" s="146"/>
      <c r="C1030" s="147"/>
      <c r="D1030" s="147"/>
      <c r="E1030" s="240"/>
      <c r="F1030" s="144"/>
      <c r="G1030" s="102"/>
      <c r="I1030" s="138"/>
      <c r="J1030" s="138"/>
      <c r="O1030" s="157"/>
    </row>
    <row r="1031" spans="2:15" s="8" customFormat="1">
      <c r="B1031" s="146"/>
      <c r="C1031" s="147"/>
      <c r="D1031" s="147"/>
      <c r="E1031" s="240"/>
      <c r="F1031" s="144"/>
      <c r="G1031" s="102"/>
      <c r="I1031" s="138"/>
      <c r="J1031" s="138"/>
      <c r="O1031" s="157"/>
    </row>
    <row r="1032" spans="2:15" s="8" customFormat="1">
      <c r="B1032" s="146"/>
      <c r="C1032" s="147"/>
      <c r="D1032" s="147"/>
      <c r="E1032" s="240"/>
      <c r="F1032" s="144"/>
      <c r="G1032" s="102"/>
      <c r="I1032" s="138"/>
      <c r="J1032" s="138"/>
      <c r="O1032" s="157"/>
    </row>
    <row r="1033" spans="2:15" s="8" customFormat="1">
      <c r="B1033" s="146"/>
      <c r="C1033" s="147"/>
      <c r="D1033" s="147"/>
      <c r="E1033" s="240"/>
      <c r="F1033" s="144"/>
      <c r="G1033" s="102"/>
      <c r="I1033" s="138"/>
      <c r="J1033" s="138"/>
      <c r="O1033" s="157"/>
    </row>
    <row r="1034" spans="2:15" s="8" customFormat="1">
      <c r="B1034" s="146"/>
      <c r="C1034" s="147"/>
      <c r="D1034" s="147"/>
      <c r="E1034" s="240"/>
      <c r="F1034" s="144"/>
      <c r="G1034" s="102"/>
      <c r="I1034" s="138"/>
      <c r="J1034" s="138"/>
      <c r="O1034" s="157"/>
    </row>
    <row r="1035" spans="2:15" s="8" customFormat="1">
      <c r="B1035" s="146"/>
      <c r="C1035" s="147"/>
      <c r="D1035" s="147"/>
      <c r="E1035" s="240"/>
      <c r="F1035" s="144"/>
      <c r="G1035" s="102"/>
      <c r="I1035" s="138"/>
      <c r="J1035" s="138"/>
      <c r="O1035" s="157"/>
    </row>
    <row r="1036" spans="2:15" s="8" customFormat="1">
      <c r="B1036" s="146"/>
      <c r="C1036" s="147"/>
      <c r="D1036" s="147"/>
      <c r="E1036" s="240"/>
      <c r="F1036" s="144"/>
      <c r="G1036" s="102"/>
      <c r="I1036" s="138"/>
      <c r="J1036" s="138"/>
      <c r="O1036" s="157"/>
    </row>
    <row r="1037" spans="2:15" s="8" customFormat="1">
      <c r="B1037" s="146"/>
      <c r="C1037" s="147"/>
      <c r="D1037" s="147"/>
      <c r="E1037" s="240"/>
      <c r="F1037" s="144"/>
      <c r="G1037" s="102"/>
      <c r="I1037" s="138"/>
      <c r="J1037" s="138"/>
      <c r="O1037" s="157"/>
    </row>
    <row r="1038" spans="2:15" s="8" customFormat="1">
      <c r="B1038" s="146"/>
      <c r="C1038" s="147"/>
      <c r="D1038" s="147"/>
      <c r="E1038" s="240"/>
      <c r="F1038" s="144"/>
      <c r="G1038" s="102"/>
      <c r="I1038" s="138"/>
      <c r="J1038" s="138"/>
      <c r="O1038" s="157"/>
    </row>
    <row r="1039" spans="2:15" s="8" customFormat="1">
      <c r="B1039" s="146"/>
      <c r="C1039" s="147"/>
      <c r="D1039" s="147"/>
      <c r="E1039" s="240"/>
      <c r="F1039" s="144"/>
      <c r="G1039" s="102"/>
      <c r="I1039" s="138"/>
      <c r="J1039" s="138"/>
      <c r="O1039" s="157"/>
    </row>
    <row r="1040" spans="2:15" s="8" customFormat="1">
      <c r="B1040" s="146"/>
      <c r="C1040" s="147"/>
      <c r="D1040" s="147"/>
      <c r="E1040" s="240"/>
      <c r="F1040" s="144"/>
      <c r="G1040" s="102"/>
      <c r="I1040" s="138"/>
      <c r="J1040" s="138"/>
      <c r="O1040" s="157"/>
    </row>
    <row r="1041" spans="2:15" s="8" customFormat="1">
      <c r="B1041" s="146"/>
      <c r="C1041" s="147"/>
      <c r="D1041" s="147"/>
      <c r="E1041" s="240"/>
      <c r="F1041" s="144"/>
      <c r="G1041" s="102"/>
      <c r="I1041" s="138"/>
      <c r="J1041" s="138"/>
      <c r="O1041" s="157"/>
    </row>
    <row r="1042" spans="2:15" s="8" customFormat="1">
      <c r="B1042" s="146"/>
      <c r="C1042" s="147"/>
      <c r="D1042" s="147"/>
      <c r="E1042" s="240"/>
      <c r="F1042" s="144"/>
      <c r="G1042" s="102"/>
      <c r="I1042" s="138"/>
      <c r="J1042" s="138"/>
      <c r="O1042" s="157"/>
    </row>
    <row r="1043" spans="2:15" s="8" customFormat="1">
      <c r="B1043" s="146"/>
      <c r="C1043" s="147"/>
      <c r="D1043" s="147"/>
      <c r="E1043" s="240"/>
      <c r="F1043" s="144"/>
      <c r="G1043" s="102"/>
      <c r="I1043" s="138"/>
      <c r="J1043" s="138"/>
      <c r="O1043" s="157"/>
    </row>
    <row r="1044" spans="2:15" s="8" customFormat="1">
      <c r="B1044" s="146"/>
      <c r="C1044" s="147"/>
      <c r="D1044" s="147"/>
      <c r="E1044" s="240"/>
      <c r="F1044" s="144"/>
      <c r="G1044" s="102"/>
      <c r="I1044" s="138"/>
      <c r="J1044" s="138"/>
      <c r="O1044" s="157"/>
    </row>
    <row r="1045" spans="2:15" s="8" customFormat="1">
      <c r="B1045" s="146"/>
      <c r="C1045" s="147"/>
      <c r="D1045" s="147"/>
      <c r="E1045" s="240"/>
      <c r="F1045" s="144"/>
      <c r="G1045" s="102"/>
      <c r="I1045" s="138"/>
      <c r="J1045" s="138"/>
      <c r="O1045" s="157"/>
    </row>
    <row r="1046" spans="2:15" s="8" customFormat="1">
      <c r="B1046" s="146"/>
      <c r="C1046" s="147"/>
      <c r="D1046" s="147"/>
      <c r="E1046" s="240"/>
      <c r="F1046" s="144"/>
      <c r="G1046" s="102"/>
      <c r="I1046" s="138"/>
      <c r="J1046" s="138"/>
      <c r="O1046" s="157"/>
    </row>
    <row r="1047" spans="2:15" s="8" customFormat="1">
      <c r="B1047" s="146"/>
      <c r="C1047" s="147"/>
      <c r="D1047" s="147"/>
      <c r="E1047" s="240"/>
      <c r="F1047" s="144"/>
      <c r="G1047" s="102"/>
      <c r="I1047" s="138"/>
      <c r="J1047" s="138"/>
      <c r="O1047" s="157"/>
    </row>
    <row r="1048" spans="2:15" s="8" customFormat="1">
      <c r="B1048" s="146"/>
      <c r="C1048" s="147"/>
      <c r="D1048" s="147"/>
      <c r="E1048" s="240"/>
      <c r="F1048" s="144"/>
      <c r="G1048" s="102"/>
      <c r="I1048" s="138"/>
      <c r="J1048" s="138"/>
      <c r="O1048" s="157"/>
    </row>
    <row r="1049" spans="2:15" s="8" customFormat="1">
      <c r="B1049" s="146"/>
      <c r="C1049" s="147"/>
      <c r="D1049" s="147"/>
      <c r="E1049" s="240"/>
      <c r="F1049" s="144"/>
      <c r="G1049" s="102"/>
      <c r="I1049" s="138"/>
      <c r="J1049" s="138"/>
      <c r="O1049" s="157"/>
    </row>
    <row r="1050" spans="2:15" s="8" customFormat="1">
      <c r="B1050" s="146"/>
      <c r="C1050" s="147"/>
      <c r="D1050" s="147"/>
      <c r="E1050" s="240"/>
      <c r="F1050" s="144"/>
      <c r="G1050" s="102"/>
      <c r="I1050" s="138"/>
      <c r="J1050" s="138"/>
      <c r="O1050" s="157"/>
    </row>
    <row r="1051" spans="2:15" s="8" customFormat="1">
      <c r="B1051" s="146"/>
      <c r="C1051" s="147"/>
      <c r="D1051" s="147"/>
      <c r="E1051" s="240"/>
      <c r="F1051" s="144"/>
      <c r="G1051" s="102"/>
      <c r="I1051" s="138"/>
      <c r="J1051" s="138"/>
      <c r="O1051" s="157"/>
    </row>
    <row r="1052" spans="2:15" s="8" customFormat="1">
      <c r="B1052" s="146"/>
      <c r="C1052" s="147"/>
      <c r="D1052" s="147"/>
      <c r="E1052" s="240"/>
      <c r="F1052" s="144"/>
      <c r="G1052" s="102"/>
      <c r="I1052" s="138"/>
      <c r="J1052" s="138"/>
      <c r="O1052" s="157"/>
    </row>
    <row r="1053" spans="2:15" s="8" customFormat="1">
      <c r="B1053" s="146"/>
      <c r="C1053" s="147"/>
      <c r="D1053" s="147"/>
      <c r="E1053" s="240"/>
      <c r="F1053" s="144"/>
      <c r="G1053" s="102"/>
      <c r="I1053" s="138"/>
      <c r="J1053" s="138"/>
      <c r="O1053" s="157"/>
    </row>
    <row r="1054" spans="2:15" s="8" customFormat="1">
      <c r="B1054" s="146"/>
      <c r="C1054" s="147"/>
      <c r="D1054" s="147"/>
      <c r="E1054" s="240"/>
      <c r="F1054" s="144"/>
      <c r="G1054" s="102"/>
      <c r="I1054" s="138"/>
      <c r="J1054" s="138"/>
      <c r="O1054" s="157"/>
    </row>
    <row r="1055" spans="2:15" s="8" customFormat="1">
      <c r="B1055" s="146"/>
      <c r="C1055" s="147"/>
      <c r="D1055" s="147"/>
      <c r="E1055" s="240"/>
      <c r="F1055" s="144"/>
      <c r="G1055" s="102"/>
      <c r="I1055" s="138"/>
      <c r="J1055" s="138"/>
      <c r="O1055" s="157"/>
    </row>
    <row r="1056" spans="2:15" s="8" customFormat="1">
      <c r="B1056" s="146"/>
      <c r="C1056" s="147"/>
      <c r="D1056" s="147"/>
      <c r="E1056" s="240"/>
      <c r="F1056" s="144"/>
      <c r="G1056" s="102"/>
      <c r="I1056" s="138"/>
      <c r="J1056" s="138"/>
      <c r="O1056" s="157"/>
    </row>
    <row r="1057" spans="2:15" s="8" customFormat="1">
      <c r="B1057" s="146"/>
      <c r="C1057" s="147"/>
      <c r="D1057" s="147"/>
      <c r="E1057" s="240"/>
      <c r="F1057" s="144"/>
      <c r="G1057" s="102"/>
      <c r="I1057" s="138"/>
      <c r="J1057" s="138"/>
      <c r="O1057" s="157"/>
    </row>
    <row r="1058" spans="2:15" s="8" customFormat="1">
      <c r="B1058" s="146"/>
      <c r="C1058" s="147"/>
      <c r="D1058" s="147"/>
      <c r="E1058" s="240"/>
      <c r="F1058" s="144"/>
      <c r="G1058" s="102"/>
      <c r="I1058" s="138"/>
      <c r="J1058" s="138"/>
      <c r="O1058" s="157"/>
    </row>
    <row r="1059" spans="2:15" s="8" customFormat="1">
      <c r="B1059" s="146"/>
      <c r="C1059" s="147"/>
      <c r="D1059" s="147"/>
      <c r="E1059" s="240"/>
      <c r="F1059" s="144"/>
      <c r="G1059" s="102"/>
      <c r="I1059" s="138"/>
      <c r="J1059" s="138"/>
      <c r="O1059" s="157"/>
    </row>
    <row r="1060" spans="2:15" s="8" customFormat="1">
      <c r="B1060" s="146"/>
      <c r="C1060" s="147"/>
      <c r="D1060" s="147"/>
      <c r="E1060" s="240"/>
      <c r="F1060" s="144"/>
      <c r="G1060" s="102"/>
      <c r="I1060" s="138"/>
      <c r="J1060" s="138"/>
      <c r="O1060" s="157"/>
    </row>
    <row r="1061" spans="2:15" s="8" customFormat="1">
      <c r="B1061" s="146"/>
      <c r="C1061" s="147"/>
      <c r="D1061" s="147"/>
      <c r="E1061" s="240"/>
      <c r="F1061" s="144"/>
      <c r="G1061" s="102"/>
      <c r="I1061" s="138"/>
      <c r="J1061" s="138"/>
      <c r="O1061" s="157"/>
    </row>
    <row r="1062" spans="2:15" s="8" customFormat="1">
      <c r="B1062" s="146"/>
      <c r="C1062" s="147"/>
      <c r="D1062" s="147"/>
      <c r="E1062" s="240"/>
      <c r="F1062" s="144"/>
      <c r="G1062" s="102"/>
      <c r="I1062" s="138"/>
      <c r="J1062" s="138"/>
      <c r="O1062" s="157"/>
    </row>
    <row r="1063" spans="2:15" s="8" customFormat="1">
      <c r="B1063" s="146"/>
      <c r="C1063" s="147"/>
      <c r="D1063" s="147"/>
      <c r="E1063" s="240"/>
      <c r="F1063" s="144"/>
      <c r="G1063" s="102"/>
      <c r="I1063" s="138"/>
      <c r="J1063" s="138"/>
      <c r="O1063" s="157"/>
    </row>
    <row r="1064" spans="2:15" s="8" customFormat="1">
      <c r="B1064" s="146"/>
      <c r="C1064" s="147"/>
      <c r="D1064" s="147"/>
      <c r="E1064" s="240"/>
      <c r="F1064" s="144"/>
      <c r="G1064" s="102"/>
      <c r="I1064" s="138"/>
      <c r="J1064" s="138"/>
      <c r="O1064" s="157"/>
    </row>
    <row r="1065" spans="2:15" s="8" customFormat="1">
      <c r="B1065" s="146"/>
      <c r="C1065" s="147"/>
      <c r="D1065" s="147"/>
      <c r="E1065" s="240"/>
      <c r="F1065" s="144"/>
      <c r="G1065" s="102"/>
      <c r="I1065" s="138"/>
      <c r="J1065" s="138"/>
      <c r="O1065" s="157"/>
    </row>
    <row r="1066" spans="2:15" s="8" customFormat="1">
      <c r="B1066" s="146"/>
      <c r="C1066" s="147"/>
      <c r="D1066" s="147"/>
      <c r="E1066" s="240"/>
      <c r="F1066" s="144"/>
      <c r="G1066" s="102"/>
      <c r="I1066" s="138"/>
      <c r="J1066" s="138"/>
      <c r="O1066" s="157"/>
    </row>
    <row r="1067" spans="2:15" s="8" customFormat="1">
      <c r="B1067" s="146"/>
      <c r="C1067" s="147"/>
      <c r="D1067" s="147"/>
      <c r="E1067" s="240"/>
      <c r="F1067" s="144"/>
      <c r="G1067" s="102"/>
      <c r="I1067" s="138"/>
      <c r="J1067" s="138"/>
      <c r="O1067" s="157"/>
    </row>
    <row r="1068" spans="2:15" s="8" customFormat="1">
      <c r="B1068" s="146"/>
      <c r="C1068" s="147"/>
      <c r="D1068" s="147"/>
      <c r="E1068" s="240"/>
      <c r="F1068" s="144"/>
      <c r="G1068" s="102"/>
      <c r="I1068" s="138"/>
      <c r="J1068" s="138"/>
      <c r="O1068" s="157"/>
    </row>
    <row r="1069" spans="2:15" s="8" customFormat="1">
      <c r="B1069" s="146"/>
      <c r="C1069" s="147"/>
      <c r="D1069" s="147"/>
      <c r="E1069" s="240"/>
      <c r="F1069" s="144"/>
      <c r="G1069" s="102"/>
      <c r="I1069" s="138"/>
      <c r="J1069" s="138"/>
      <c r="O1069" s="157"/>
    </row>
    <row r="1070" spans="2:15" s="8" customFormat="1">
      <c r="B1070" s="146"/>
      <c r="C1070" s="147"/>
      <c r="D1070" s="147"/>
      <c r="E1070" s="240"/>
      <c r="F1070" s="144"/>
      <c r="G1070" s="102"/>
      <c r="I1070" s="138"/>
      <c r="J1070" s="138"/>
      <c r="O1070" s="157"/>
    </row>
    <row r="1071" spans="2:15" s="8" customFormat="1">
      <c r="B1071" s="146"/>
      <c r="C1071" s="147"/>
      <c r="D1071" s="147"/>
      <c r="E1071" s="240"/>
      <c r="F1071" s="144"/>
      <c r="G1071" s="102"/>
      <c r="I1071" s="138"/>
      <c r="J1071" s="138"/>
      <c r="O1071" s="157"/>
    </row>
    <row r="1072" spans="2:15" s="8" customFormat="1">
      <c r="B1072" s="146"/>
      <c r="C1072" s="147"/>
      <c r="D1072" s="147"/>
      <c r="E1072" s="240"/>
      <c r="F1072" s="144"/>
      <c r="G1072" s="102"/>
      <c r="I1072" s="138"/>
      <c r="J1072" s="138"/>
      <c r="O1072" s="157"/>
    </row>
    <row r="1073" spans="2:15" s="8" customFormat="1">
      <c r="B1073" s="146"/>
      <c r="C1073" s="147"/>
      <c r="D1073" s="147"/>
      <c r="E1073" s="240"/>
      <c r="F1073" s="144"/>
      <c r="G1073" s="102"/>
      <c r="I1073" s="138"/>
      <c r="J1073" s="138"/>
      <c r="O1073" s="157"/>
    </row>
    <row r="1074" spans="2:15" s="8" customFormat="1">
      <c r="B1074" s="146"/>
      <c r="C1074" s="147"/>
      <c r="D1074" s="147"/>
      <c r="E1074" s="240"/>
      <c r="F1074" s="144"/>
      <c r="G1074" s="102"/>
      <c r="I1074" s="138"/>
      <c r="J1074" s="138"/>
      <c r="O1074" s="157"/>
    </row>
    <row r="1075" spans="2:15" s="8" customFormat="1">
      <c r="B1075" s="146"/>
      <c r="C1075" s="147"/>
      <c r="D1075" s="147"/>
      <c r="E1075" s="240"/>
      <c r="F1075" s="144"/>
      <c r="G1075" s="102"/>
      <c r="I1075" s="138"/>
      <c r="J1075" s="138"/>
      <c r="O1075" s="157"/>
    </row>
    <row r="1076" spans="2:15" s="8" customFormat="1">
      <c r="B1076" s="146"/>
      <c r="C1076" s="147"/>
      <c r="D1076" s="147"/>
      <c r="E1076" s="240"/>
      <c r="F1076" s="144"/>
      <c r="G1076" s="102"/>
      <c r="I1076" s="138"/>
      <c r="J1076" s="138"/>
      <c r="O1076" s="157"/>
    </row>
    <row r="1077" spans="2:15" s="8" customFormat="1">
      <c r="B1077" s="146"/>
      <c r="C1077" s="147"/>
      <c r="D1077" s="147"/>
      <c r="E1077" s="240"/>
      <c r="F1077" s="144"/>
      <c r="G1077" s="102"/>
      <c r="I1077" s="138"/>
      <c r="J1077" s="138"/>
      <c r="O1077" s="157"/>
    </row>
    <row r="1078" spans="2:15" s="8" customFormat="1">
      <c r="B1078" s="146"/>
      <c r="C1078" s="147"/>
      <c r="D1078" s="147"/>
      <c r="E1078" s="240"/>
      <c r="F1078" s="144"/>
      <c r="G1078" s="102"/>
      <c r="I1078" s="138"/>
      <c r="J1078" s="138"/>
      <c r="O1078" s="157"/>
    </row>
    <row r="1079" spans="2:15" s="8" customFormat="1">
      <c r="B1079" s="146"/>
      <c r="C1079" s="147"/>
      <c r="D1079" s="147"/>
      <c r="E1079" s="240"/>
      <c r="F1079" s="144"/>
      <c r="G1079" s="102"/>
      <c r="I1079" s="138"/>
      <c r="J1079" s="138"/>
      <c r="O1079" s="157"/>
    </row>
    <row r="1080" spans="2:15" s="8" customFormat="1">
      <c r="B1080" s="146"/>
      <c r="C1080" s="147"/>
      <c r="D1080" s="147"/>
      <c r="E1080" s="240"/>
      <c r="F1080" s="144"/>
      <c r="G1080" s="102"/>
      <c r="I1080" s="138"/>
      <c r="J1080" s="138"/>
      <c r="O1080" s="157"/>
    </row>
    <row r="1081" spans="2:15" s="8" customFormat="1">
      <c r="B1081" s="146"/>
      <c r="C1081" s="147"/>
      <c r="D1081" s="147"/>
      <c r="E1081" s="240"/>
      <c r="F1081" s="144"/>
      <c r="G1081" s="102"/>
      <c r="I1081" s="138"/>
      <c r="J1081" s="138"/>
      <c r="O1081" s="157"/>
    </row>
    <row r="1082" spans="2:15" s="8" customFormat="1">
      <c r="B1082" s="146"/>
      <c r="C1082" s="147"/>
      <c r="D1082" s="147"/>
      <c r="E1082" s="240"/>
      <c r="F1082" s="144"/>
      <c r="G1082" s="102"/>
      <c r="I1082" s="138"/>
      <c r="J1082" s="138"/>
      <c r="O1082" s="157"/>
    </row>
    <row r="1083" spans="2:15" s="8" customFormat="1">
      <c r="B1083" s="146"/>
      <c r="C1083" s="147"/>
      <c r="D1083" s="147"/>
      <c r="E1083" s="240"/>
      <c r="F1083" s="144"/>
      <c r="G1083" s="102"/>
      <c r="I1083" s="138"/>
      <c r="J1083" s="138"/>
      <c r="O1083" s="157"/>
    </row>
    <row r="1084" spans="2:15" s="8" customFormat="1">
      <c r="B1084" s="146"/>
      <c r="C1084" s="147"/>
      <c r="D1084" s="147"/>
      <c r="E1084" s="240"/>
      <c r="F1084" s="144"/>
      <c r="G1084" s="102"/>
      <c r="I1084" s="138"/>
      <c r="J1084" s="138"/>
      <c r="O1084" s="157"/>
    </row>
    <row r="1085" spans="2:15" s="8" customFormat="1">
      <c r="B1085" s="146"/>
      <c r="C1085" s="147"/>
      <c r="D1085" s="147"/>
      <c r="E1085" s="240"/>
      <c r="F1085" s="144"/>
      <c r="G1085" s="102"/>
      <c r="I1085" s="138"/>
      <c r="J1085" s="138"/>
      <c r="O1085" s="157"/>
    </row>
    <row r="1086" spans="2:15" s="8" customFormat="1">
      <c r="B1086" s="146"/>
      <c r="C1086" s="147"/>
      <c r="D1086" s="147"/>
      <c r="E1086" s="240"/>
      <c r="F1086" s="144"/>
      <c r="G1086" s="102"/>
      <c r="I1086" s="138"/>
      <c r="J1086" s="138"/>
      <c r="O1086" s="157"/>
    </row>
    <row r="1087" spans="2:15" s="8" customFormat="1">
      <c r="B1087" s="146"/>
      <c r="C1087" s="147"/>
      <c r="D1087" s="147"/>
      <c r="E1087" s="240"/>
      <c r="F1087" s="144"/>
      <c r="G1087" s="102"/>
      <c r="I1087" s="138"/>
      <c r="J1087" s="138"/>
      <c r="O1087" s="157"/>
    </row>
    <row r="1088" spans="2:15" s="8" customFormat="1">
      <c r="B1088" s="146"/>
      <c r="C1088" s="147"/>
      <c r="D1088" s="147"/>
      <c r="E1088" s="240"/>
      <c r="F1088" s="144"/>
      <c r="G1088" s="102"/>
      <c r="I1088" s="138"/>
      <c r="J1088" s="138"/>
      <c r="O1088" s="157"/>
    </row>
    <row r="1089" spans="2:15" s="8" customFormat="1">
      <c r="B1089" s="146"/>
      <c r="C1089" s="147"/>
      <c r="D1089" s="147"/>
      <c r="E1089" s="240"/>
      <c r="F1089" s="144"/>
      <c r="G1089" s="102"/>
      <c r="I1089" s="138"/>
      <c r="J1089" s="138"/>
      <c r="O1089" s="157"/>
    </row>
    <row r="1090" spans="2:15" s="8" customFormat="1">
      <c r="B1090" s="146"/>
      <c r="C1090" s="147"/>
      <c r="D1090" s="147"/>
      <c r="E1090" s="240"/>
      <c r="F1090" s="144"/>
      <c r="G1090" s="102"/>
      <c r="I1090" s="138"/>
      <c r="J1090" s="138"/>
      <c r="O1090" s="157"/>
    </row>
    <row r="1091" spans="2:15" s="8" customFormat="1">
      <c r="B1091" s="146"/>
      <c r="C1091" s="147"/>
      <c r="D1091" s="147"/>
      <c r="E1091" s="240"/>
      <c r="F1091" s="144"/>
      <c r="G1091" s="102"/>
      <c r="I1091" s="138"/>
      <c r="J1091" s="138"/>
      <c r="O1091" s="157"/>
    </row>
    <row r="1092" spans="2:15" s="8" customFormat="1">
      <c r="B1092" s="146"/>
      <c r="C1092" s="147"/>
      <c r="D1092" s="147"/>
      <c r="E1092" s="240"/>
      <c r="F1092" s="144"/>
      <c r="G1092" s="102"/>
      <c r="I1092" s="138"/>
      <c r="J1092" s="138"/>
      <c r="O1092" s="157"/>
    </row>
    <row r="1093" spans="2:15" s="8" customFormat="1">
      <c r="B1093" s="146"/>
      <c r="C1093" s="147"/>
      <c r="D1093" s="147"/>
      <c r="E1093" s="240"/>
      <c r="F1093" s="144"/>
      <c r="G1093" s="102"/>
      <c r="I1093" s="138"/>
      <c r="J1093" s="138"/>
      <c r="O1093" s="157"/>
    </row>
    <row r="1094" spans="2:15" s="8" customFormat="1">
      <c r="B1094" s="146"/>
      <c r="C1094" s="147"/>
      <c r="D1094" s="147"/>
      <c r="E1094" s="240"/>
      <c r="F1094" s="144"/>
      <c r="G1094" s="102"/>
      <c r="I1094" s="138"/>
      <c r="J1094" s="138"/>
      <c r="O1094" s="157"/>
    </row>
    <row r="1095" spans="2:15" s="8" customFormat="1">
      <c r="B1095" s="146"/>
      <c r="C1095" s="147"/>
      <c r="D1095" s="147"/>
      <c r="E1095" s="240"/>
      <c r="F1095" s="144"/>
      <c r="G1095" s="102"/>
      <c r="I1095" s="138"/>
      <c r="J1095" s="138"/>
      <c r="O1095" s="157"/>
    </row>
    <row r="1096" spans="2:15" s="8" customFormat="1">
      <c r="B1096" s="146"/>
      <c r="C1096" s="147"/>
      <c r="D1096" s="147"/>
      <c r="E1096" s="240"/>
      <c r="F1096" s="144"/>
      <c r="G1096" s="102"/>
      <c r="I1096" s="138"/>
      <c r="J1096" s="138"/>
      <c r="O1096" s="157"/>
    </row>
    <row r="1097" spans="2:15" s="8" customFormat="1">
      <c r="B1097" s="146"/>
      <c r="C1097" s="147"/>
      <c r="D1097" s="147"/>
      <c r="E1097" s="240"/>
      <c r="F1097" s="144"/>
      <c r="G1097" s="102"/>
      <c r="I1097" s="138"/>
      <c r="J1097" s="138"/>
      <c r="O1097" s="157"/>
    </row>
    <row r="1098" spans="2:15" s="8" customFormat="1">
      <c r="B1098" s="146"/>
      <c r="C1098" s="147"/>
      <c r="D1098" s="147"/>
      <c r="E1098" s="240"/>
      <c r="F1098" s="144"/>
      <c r="G1098" s="102"/>
      <c r="I1098" s="138"/>
      <c r="J1098" s="138"/>
      <c r="O1098" s="157"/>
    </row>
    <row r="1099" spans="2:15" s="8" customFormat="1">
      <c r="B1099" s="146"/>
      <c r="C1099" s="147"/>
      <c r="D1099" s="147"/>
      <c r="E1099" s="240"/>
      <c r="F1099" s="144"/>
      <c r="G1099" s="102"/>
      <c r="I1099" s="138"/>
      <c r="J1099" s="138"/>
      <c r="O1099" s="157"/>
    </row>
    <row r="1100" spans="2:15" s="8" customFormat="1">
      <c r="B1100" s="146"/>
      <c r="C1100" s="147"/>
      <c r="D1100" s="147"/>
      <c r="E1100" s="240"/>
      <c r="F1100" s="144"/>
      <c r="G1100" s="102"/>
      <c r="I1100" s="138"/>
      <c r="J1100" s="138"/>
      <c r="O1100" s="157"/>
    </row>
    <row r="1101" spans="2:15" s="8" customFormat="1">
      <c r="B1101" s="146"/>
      <c r="C1101" s="147"/>
      <c r="D1101" s="147"/>
      <c r="E1101" s="240"/>
      <c r="F1101" s="144"/>
      <c r="G1101" s="102"/>
      <c r="I1101" s="138"/>
      <c r="J1101" s="138"/>
      <c r="O1101" s="157"/>
    </row>
    <row r="1102" spans="2:15" s="8" customFormat="1">
      <c r="B1102" s="146"/>
      <c r="C1102" s="147"/>
      <c r="D1102" s="147"/>
      <c r="E1102" s="240"/>
      <c r="F1102" s="144"/>
      <c r="G1102" s="102"/>
      <c r="I1102" s="138"/>
      <c r="J1102" s="138"/>
      <c r="O1102" s="157"/>
    </row>
    <row r="1103" spans="2:15" s="8" customFormat="1">
      <c r="B1103" s="146"/>
      <c r="C1103" s="147"/>
      <c r="D1103" s="147"/>
      <c r="E1103" s="240"/>
      <c r="F1103" s="144"/>
      <c r="G1103" s="102"/>
      <c r="I1103" s="138"/>
      <c r="J1103" s="138"/>
      <c r="O1103" s="157"/>
    </row>
    <row r="1104" spans="2:15" s="8" customFormat="1">
      <c r="B1104" s="146"/>
      <c r="C1104" s="147"/>
      <c r="D1104" s="147"/>
      <c r="E1104" s="240"/>
      <c r="F1104" s="144"/>
      <c r="G1104" s="102"/>
      <c r="I1104" s="138"/>
      <c r="J1104" s="138"/>
      <c r="O1104" s="157"/>
    </row>
    <row r="1105" spans="2:15" s="8" customFormat="1">
      <c r="B1105" s="146"/>
      <c r="C1105" s="147"/>
      <c r="D1105" s="147"/>
      <c r="E1105" s="240"/>
      <c r="F1105" s="144"/>
      <c r="G1105" s="102"/>
      <c r="I1105" s="138"/>
      <c r="J1105" s="138"/>
      <c r="O1105" s="157"/>
    </row>
    <row r="1106" spans="2:15" s="8" customFormat="1">
      <c r="B1106" s="146"/>
      <c r="C1106" s="147"/>
      <c r="D1106" s="147"/>
      <c r="E1106" s="240"/>
      <c r="F1106" s="144"/>
      <c r="G1106" s="102"/>
      <c r="I1106" s="138"/>
      <c r="J1106" s="138"/>
      <c r="O1106" s="157"/>
    </row>
    <row r="1107" spans="2:15" s="8" customFormat="1">
      <c r="B1107" s="146"/>
      <c r="C1107" s="147"/>
      <c r="D1107" s="147"/>
      <c r="E1107" s="240"/>
      <c r="F1107" s="144"/>
      <c r="G1107" s="102"/>
      <c r="I1107" s="138"/>
      <c r="J1107" s="138"/>
      <c r="O1107" s="157"/>
    </row>
    <row r="1108" spans="2:15" s="8" customFormat="1">
      <c r="B1108" s="146"/>
      <c r="C1108" s="147"/>
      <c r="D1108" s="147"/>
      <c r="E1108" s="240"/>
      <c r="F1108" s="144"/>
      <c r="G1108" s="102"/>
      <c r="I1108" s="138"/>
      <c r="J1108" s="138"/>
      <c r="O1108" s="157"/>
    </row>
    <row r="1109" spans="2:15" s="8" customFormat="1">
      <c r="B1109" s="146"/>
      <c r="C1109" s="147"/>
      <c r="D1109" s="147"/>
      <c r="E1109" s="240"/>
      <c r="F1109" s="144"/>
      <c r="G1109" s="102"/>
      <c r="I1109" s="138"/>
      <c r="J1109" s="138"/>
      <c r="O1109" s="157"/>
    </row>
    <row r="1110" spans="2:15" s="8" customFormat="1">
      <c r="B1110" s="146"/>
      <c r="C1110" s="147"/>
      <c r="D1110" s="147"/>
      <c r="E1110" s="240"/>
      <c r="F1110" s="144"/>
      <c r="G1110" s="102"/>
      <c r="I1110" s="138"/>
      <c r="J1110" s="138"/>
      <c r="O1110" s="157"/>
    </row>
    <row r="1111" spans="2:15" s="8" customFormat="1">
      <c r="B1111" s="146"/>
      <c r="C1111" s="147"/>
      <c r="D1111" s="147"/>
      <c r="E1111" s="240"/>
      <c r="F1111" s="144"/>
      <c r="G1111" s="102"/>
      <c r="I1111" s="138"/>
      <c r="J1111" s="138"/>
      <c r="O1111" s="157"/>
    </row>
    <row r="1112" spans="2:15" s="8" customFormat="1">
      <c r="B1112" s="146"/>
      <c r="C1112" s="147"/>
      <c r="D1112" s="147"/>
      <c r="E1112" s="240"/>
      <c r="F1112" s="144"/>
      <c r="G1112" s="102"/>
      <c r="I1112" s="138"/>
      <c r="J1112" s="138"/>
      <c r="O1112" s="157"/>
    </row>
    <row r="1113" spans="2:15" s="8" customFormat="1">
      <c r="B1113" s="146"/>
      <c r="C1113" s="147"/>
      <c r="D1113" s="147"/>
      <c r="E1113" s="240"/>
      <c r="F1113" s="144"/>
      <c r="G1113" s="102"/>
      <c r="I1113" s="138"/>
      <c r="J1113" s="138"/>
      <c r="O1113" s="157"/>
    </row>
    <row r="1114" spans="2:15" s="8" customFormat="1">
      <c r="B1114" s="146"/>
      <c r="C1114" s="147"/>
      <c r="D1114" s="147"/>
      <c r="E1114" s="240"/>
      <c r="F1114" s="144"/>
      <c r="G1114" s="102"/>
      <c r="I1114" s="138"/>
      <c r="J1114" s="138"/>
      <c r="O1114" s="157"/>
    </row>
    <row r="1115" spans="2:15" s="8" customFormat="1">
      <c r="B1115" s="146"/>
      <c r="C1115" s="147"/>
      <c r="D1115" s="147"/>
      <c r="E1115" s="240"/>
      <c r="F1115" s="144"/>
      <c r="G1115" s="102"/>
      <c r="I1115" s="138"/>
      <c r="J1115" s="138"/>
      <c r="O1115" s="157"/>
    </row>
    <row r="1116" spans="2:15" s="8" customFormat="1">
      <c r="B1116" s="146"/>
      <c r="C1116" s="147"/>
      <c r="D1116" s="147"/>
      <c r="E1116" s="240"/>
      <c r="F1116" s="144"/>
      <c r="G1116" s="102"/>
      <c r="I1116" s="138"/>
      <c r="J1116" s="138"/>
      <c r="O1116" s="157"/>
    </row>
    <row r="1117" spans="2:15" s="8" customFormat="1">
      <c r="B1117" s="146"/>
      <c r="C1117" s="147"/>
      <c r="D1117" s="147"/>
      <c r="E1117" s="240"/>
      <c r="F1117" s="144"/>
      <c r="G1117" s="102"/>
      <c r="I1117" s="138"/>
      <c r="J1117" s="138"/>
      <c r="O1117" s="157"/>
    </row>
    <row r="1118" spans="2:15" s="8" customFormat="1">
      <c r="B1118" s="146"/>
      <c r="C1118" s="147"/>
      <c r="D1118" s="147"/>
      <c r="E1118" s="240"/>
      <c r="F1118" s="144"/>
      <c r="G1118" s="102"/>
      <c r="I1118" s="138"/>
      <c r="J1118" s="138"/>
      <c r="O1118" s="157"/>
    </row>
    <row r="1119" spans="2:15" s="8" customFormat="1">
      <c r="B1119" s="146"/>
      <c r="C1119" s="147"/>
      <c r="D1119" s="147"/>
      <c r="E1119" s="240"/>
      <c r="F1119" s="144"/>
      <c r="G1119" s="102"/>
      <c r="I1119" s="138"/>
      <c r="J1119" s="138"/>
      <c r="O1119" s="157"/>
    </row>
    <row r="1120" spans="2:15" s="8" customFormat="1">
      <c r="B1120" s="146"/>
      <c r="C1120" s="147"/>
      <c r="D1120" s="147"/>
      <c r="E1120" s="240"/>
      <c r="F1120" s="144"/>
      <c r="G1120" s="102"/>
      <c r="I1120" s="138"/>
      <c r="J1120" s="138"/>
      <c r="O1120" s="157"/>
    </row>
    <row r="1121" spans="2:15" s="8" customFormat="1">
      <c r="B1121" s="146"/>
      <c r="C1121" s="147"/>
      <c r="D1121" s="147"/>
      <c r="E1121" s="240"/>
      <c r="F1121" s="144"/>
      <c r="G1121" s="102"/>
      <c r="I1121" s="138"/>
      <c r="J1121" s="138"/>
      <c r="O1121" s="157"/>
    </row>
    <row r="1122" spans="2:15" s="8" customFormat="1">
      <c r="B1122" s="146"/>
      <c r="C1122" s="147"/>
      <c r="D1122" s="147"/>
      <c r="E1122" s="240"/>
      <c r="F1122" s="144"/>
      <c r="G1122" s="102"/>
      <c r="I1122" s="138"/>
      <c r="J1122" s="138"/>
      <c r="O1122" s="157"/>
    </row>
    <row r="1123" spans="2:15" s="8" customFormat="1">
      <c r="B1123" s="146"/>
      <c r="C1123" s="147"/>
      <c r="D1123" s="147"/>
      <c r="E1123" s="240"/>
      <c r="F1123" s="144"/>
      <c r="G1123" s="102"/>
      <c r="I1123" s="138"/>
      <c r="J1123" s="138"/>
      <c r="O1123" s="157"/>
    </row>
    <row r="1124" spans="2:15" s="8" customFormat="1">
      <c r="B1124" s="146"/>
      <c r="C1124" s="147"/>
      <c r="D1124" s="147"/>
      <c r="E1124" s="240"/>
      <c r="F1124" s="144"/>
      <c r="G1124" s="102"/>
      <c r="I1124" s="138"/>
      <c r="J1124" s="138"/>
      <c r="O1124" s="157"/>
    </row>
    <row r="1125" spans="2:15" s="8" customFormat="1">
      <c r="B1125" s="146"/>
      <c r="C1125" s="147"/>
      <c r="D1125" s="147"/>
      <c r="E1125" s="240"/>
      <c r="F1125" s="144"/>
      <c r="G1125" s="102"/>
      <c r="I1125" s="138"/>
      <c r="J1125" s="138"/>
      <c r="O1125" s="157"/>
    </row>
    <row r="1126" spans="2:15" s="8" customFormat="1">
      <c r="B1126" s="146"/>
      <c r="C1126" s="147"/>
      <c r="D1126" s="147"/>
      <c r="E1126" s="240"/>
      <c r="F1126" s="144"/>
      <c r="G1126" s="102"/>
      <c r="I1126" s="138"/>
      <c r="J1126" s="138"/>
      <c r="O1126" s="157"/>
    </row>
    <row r="1127" spans="2:15" s="8" customFormat="1">
      <c r="B1127" s="146"/>
      <c r="C1127" s="147"/>
      <c r="D1127" s="147"/>
      <c r="E1127" s="240"/>
      <c r="F1127" s="144"/>
      <c r="G1127" s="102"/>
      <c r="I1127" s="138"/>
      <c r="J1127" s="138"/>
      <c r="O1127" s="157"/>
    </row>
    <row r="1128" spans="2:15" s="8" customFormat="1">
      <c r="B1128" s="146"/>
      <c r="C1128" s="147"/>
      <c r="D1128" s="147"/>
      <c r="E1128" s="240"/>
      <c r="F1128" s="144"/>
      <c r="G1128" s="102"/>
      <c r="I1128" s="138"/>
      <c r="J1128" s="138"/>
      <c r="O1128" s="157"/>
    </row>
    <row r="1129" spans="2:15" s="8" customFormat="1">
      <c r="B1129" s="146"/>
      <c r="C1129" s="147"/>
      <c r="D1129" s="147"/>
      <c r="E1129" s="240"/>
      <c r="F1129" s="144"/>
      <c r="G1129" s="102"/>
      <c r="I1129" s="138"/>
      <c r="J1129" s="138"/>
      <c r="O1129" s="157"/>
    </row>
    <row r="1130" spans="2:15" s="8" customFormat="1">
      <c r="B1130" s="146"/>
      <c r="C1130" s="147"/>
      <c r="D1130" s="147"/>
      <c r="E1130" s="240"/>
      <c r="F1130" s="144"/>
      <c r="G1130" s="102"/>
      <c r="I1130" s="138"/>
      <c r="J1130" s="138"/>
      <c r="O1130" s="157"/>
    </row>
    <row r="1131" spans="2:15" s="8" customFormat="1">
      <c r="B1131" s="146"/>
      <c r="C1131" s="147"/>
      <c r="D1131" s="147"/>
      <c r="E1131" s="240"/>
      <c r="F1131" s="144"/>
      <c r="G1131" s="102"/>
      <c r="I1131" s="138"/>
      <c r="J1131" s="138"/>
      <c r="O1131" s="157"/>
    </row>
    <row r="1132" spans="2:15" s="8" customFormat="1">
      <c r="B1132" s="146"/>
      <c r="C1132" s="147"/>
      <c r="D1132" s="147"/>
      <c r="E1132" s="240"/>
      <c r="F1132" s="144"/>
      <c r="G1132" s="102"/>
      <c r="I1132" s="138"/>
      <c r="J1132" s="138"/>
      <c r="O1132" s="157"/>
    </row>
    <row r="1133" spans="2:15" s="8" customFormat="1">
      <c r="B1133" s="146"/>
      <c r="C1133" s="147"/>
      <c r="D1133" s="147"/>
      <c r="E1133" s="240"/>
      <c r="F1133" s="144"/>
      <c r="G1133" s="102"/>
      <c r="I1133" s="138"/>
      <c r="J1133" s="138"/>
      <c r="O1133" s="157"/>
    </row>
    <row r="1134" spans="2:15" s="8" customFormat="1">
      <c r="B1134" s="146"/>
      <c r="C1134" s="147"/>
      <c r="D1134" s="147"/>
      <c r="E1134" s="240"/>
      <c r="F1134" s="144"/>
      <c r="G1134" s="102"/>
      <c r="I1134" s="138"/>
      <c r="J1134" s="138"/>
      <c r="O1134" s="157"/>
    </row>
    <row r="1135" spans="2:15" s="8" customFormat="1">
      <c r="B1135" s="146"/>
      <c r="C1135" s="147"/>
      <c r="D1135" s="147"/>
      <c r="E1135" s="240"/>
      <c r="F1135" s="144"/>
      <c r="G1135" s="102"/>
      <c r="I1135" s="138"/>
      <c r="J1135" s="138"/>
      <c r="O1135" s="157"/>
    </row>
    <row r="1136" spans="2:15" s="8" customFormat="1">
      <c r="B1136" s="146"/>
      <c r="C1136" s="147"/>
      <c r="D1136" s="147"/>
      <c r="E1136" s="240"/>
      <c r="F1136" s="144"/>
      <c r="G1136" s="102"/>
      <c r="I1136" s="138"/>
      <c r="J1136" s="138"/>
      <c r="O1136" s="157"/>
    </row>
    <row r="1137" spans="2:15" s="8" customFormat="1">
      <c r="B1137" s="146"/>
      <c r="C1137" s="147"/>
      <c r="D1137" s="147"/>
      <c r="E1137" s="240"/>
      <c r="F1137" s="144"/>
      <c r="G1137" s="102"/>
      <c r="I1137" s="138"/>
      <c r="J1137" s="138"/>
      <c r="O1137" s="157"/>
    </row>
    <row r="1138" spans="2:15" s="8" customFormat="1">
      <c r="B1138" s="146"/>
      <c r="C1138" s="147"/>
      <c r="D1138" s="147"/>
      <c r="E1138" s="240"/>
      <c r="F1138" s="144"/>
      <c r="G1138" s="102"/>
      <c r="I1138" s="138"/>
      <c r="J1138" s="138"/>
      <c r="O1138" s="157"/>
    </row>
    <row r="1139" spans="2:15" s="8" customFormat="1">
      <c r="B1139" s="146"/>
      <c r="C1139" s="147"/>
      <c r="D1139" s="147"/>
      <c r="E1139" s="240"/>
      <c r="F1139" s="144"/>
      <c r="G1139" s="102"/>
      <c r="I1139" s="138"/>
      <c r="J1139" s="138"/>
      <c r="O1139" s="157"/>
    </row>
    <row r="1140" spans="2:15" s="8" customFormat="1">
      <c r="B1140" s="146"/>
      <c r="C1140" s="147"/>
      <c r="D1140" s="147"/>
      <c r="E1140" s="240"/>
      <c r="F1140" s="144"/>
      <c r="G1140" s="102"/>
      <c r="I1140" s="138"/>
      <c r="J1140" s="138"/>
      <c r="O1140" s="157"/>
    </row>
    <row r="1141" spans="2:15" s="8" customFormat="1">
      <c r="B1141" s="146"/>
      <c r="C1141" s="147"/>
      <c r="D1141" s="147"/>
      <c r="E1141" s="240"/>
      <c r="F1141" s="144"/>
      <c r="G1141" s="102"/>
      <c r="I1141" s="138"/>
      <c r="J1141" s="138"/>
      <c r="O1141" s="157"/>
    </row>
    <row r="1142" spans="2:15" s="8" customFormat="1">
      <c r="B1142" s="146"/>
      <c r="C1142" s="147"/>
      <c r="D1142" s="147"/>
      <c r="E1142" s="240"/>
      <c r="F1142" s="144"/>
      <c r="G1142" s="102"/>
      <c r="I1142" s="138"/>
      <c r="J1142" s="138"/>
      <c r="O1142" s="157"/>
    </row>
    <row r="1143" spans="2:15" s="8" customFormat="1">
      <c r="B1143" s="146"/>
      <c r="C1143" s="147"/>
      <c r="D1143" s="147"/>
      <c r="E1143" s="240"/>
      <c r="F1143" s="144"/>
      <c r="G1143" s="102"/>
      <c r="I1143" s="138"/>
      <c r="J1143" s="138"/>
      <c r="O1143" s="157"/>
    </row>
    <row r="1144" spans="2:15" s="8" customFormat="1">
      <c r="B1144" s="146"/>
      <c r="C1144" s="147"/>
      <c r="D1144" s="147"/>
      <c r="E1144" s="240"/>
      <c r="F1144" s="144"/>
      <c r="G1144" s="102"/>
      <c r="I1144" s="138"/>
      <c r="J1144" s="138"/>
      <c r="O1144" s="157"/>
    </row>
    <row r="1145" spans="2:15" s="8" customFormat="1">
      <c r="B1145" s="146"/>
      <c r="C1145" s="147"/>
      <c r="D1145" s="147"/>
      <c r="E1145" s="240"/>
      <c r="F1145" s="144"/>
      <c r="G1145" s="102"/>
      <c r="I1145" s="138"/>
      <c r="J1145" s="138"/>
      <c r="O1145" s="157"/>
    </row>
    <row r="1146" spans="2:15" s="8" customFormat="1">
      <c r="B1146" s="146"/>
      <c r="C1146" s="147"/>
      <c r="D1146" s="147"/>
      <c r="E1146" s="240"/>
      <c r="F1146" s="144"/>
      <c r="G1146" s="102"/>
      <c r="I1146" s="138"/>
      <c r="J1146" s="138"/>
      <c r="O1146" s="157"/>
    </row>
    <row r="1147" spans="2:15" s="8" customFormat="1">
      <c r="B1147" s="146"/>
      <c r="C1147" s="147"/>
      <c r="D1147" s="147"/>
      <c r="E1147" s="240"/>
      <c r="F1147" s="144"/>
      <c r="G1147" s="102"/>
      <c r="I1147" s="138"/>
      <c r="J1147" s="138"/>
      <c r="O1147" s="157"/>
    </row>
    <row r="1148" spans="2:15" s="8" customFormat="1">
      <c r="B1148" s="146"/>
      <c r="C1148" s="147"/>
      <c r="D1148" s="147"/>
      <c r="E1148" s="240"/>
      <c r="F1148" s="144"/>
      <c r="G1148" s="102"/>
      <c r="I1148" s="138"/>
      <c r="J1148" s="138"/>
      <c r="O1148" s="157"/>
    </row>
    <row r="1149" spans="2:15" s="8" customFormat="1">
      <c r="B1149" s="146"/>
      <c r="C1149" s="147"/>
      <c r="D1149" s="147"/>
      <c r="E1149" s="240"/>
      <c r="F1149" s="144"/>
      <c r="G1149" s="102"/>
      <c r="I1149" s="138"/>
      <c r="J1149" s="138"/>
      <c r="O1149" s="157"/>
    </row>
    <row r="1150" spans="2:15" s="8" customFormat="1">
      <c r="B1150" s="146"/>
      <c r="C1150" s="147"/>
      <c r="D1150" s="147"/>
      <c r="E1150" s="240"/>
      <c r="F1150" s="144"/>
      <c r="G1150" s="102"/>
      <c r="I1150" s="138"/>
      <c r="J1150" s="138"/>
      <c r="O1150" s="157"/>
    </row>
    <row r="1151" spans="2:15" s="8" customFormat="1">
      <c r="B1151" s="146"/>
      <c r="C1151" s="147"/>
      <c r="D1151" s="147"/>
      <c r="E1151" s="240"/>
      <c r="F1151" s="144"/>
      <c r="G1151" s="102"/>
      <c r="I1151" s="138"/>
      <c r="J1151" s="138"/>
      <c r="O1151" s="157"/>
    </row>
    <row r="1152" spans="2:15" s="8" customFormat="1">
      <c r="B1152" s="146"/>
      <c r="C1152" s="147"/>
      <c r="D1152" s="147"/>
      <c r="E1152" s="240"/>
      <c r="F1152" s="144"/>
      <c r="G1152" s="102"/>
      <c r="I1152" s="138"/>
      <c r="J1152" s="138"/>
      <c r="O1152" s="157"/>
    </row>
    <row r="1153" spans="2:15" s="8" customFormat="1">
      <c r="B1153" s="146"/>
      <c r="C1153" s="147"/>
      <c r="D1153" s="147"/>
      <c r="E1153" s="240"/>
      <c r="F1153" s="144"/>
      <c r="G1153" s="102"/>
      <c r="I1153" s="138"/>
      <c r="J1153" s="138"/>
      <c r="O1153" s="157"/>
    </row>
    <row r="1154" spans="2:15" s="8" customFormat="1">
      <c r="B1154" s="146"/>
      <c r="C1154" s="147"/>
      <c r="D1154" s="147"/>
      <c r="E1154" s="240"/>
      <c r="F1154" s="144"/>
      <c r="G1154" s="102"/>
      <c r="I1154" s="138"/>
      <c r="J1154" s="138"/>
      <c r="O1154" s="157"/>
    </row>
    <row r="1155" spans="2:15" s="8" customFormat="1">
      <c r="B1155" s="146"/>
      <c r="C1155" s="147"/>
      <c r="D1155" s="147"/>
      <c r="E1155" s="240"/>
      <c r="F1155" s="144"/>
      <c r="G1155" s="102"/>
      <c r="I1155" s="138"/>
      <c r="J1155" s="138"/>
      <c r="O1155" s="157"/>
    </row>
    <row r="1156" spans="2:15" s="8" customFormat="1">
      <c r="B1156" s="146"/>
      <c r="C1156" s="147"/>
      <c r="D1156" s="147"/>
      <c r="E1156" s="240"/>
      <c r="F1156" s="144"/>
      <c r="G1156" s="102"/>
      <c r="I1156" s="138"/>
      <c r="J1156" s="138"/>
      <c r="O1156" s="157"/>
    </row>
    <row r="1157" spans="2:15" s="8" customFormat="1">
      <c r="B1157" s="146"/>
      <c r="C1157" s="147"/>
      <c r="D1157" s="147"/>
      <c r="E1157" s="240"/>
      <c r="F1157" s="144"/>
      <c r="G1157" s="102"/>
      <c r="I1157" s="138"/>
      <c r="J1157" s="138"/>
      <c r="O1157" s="157"/>
    </row>
    <row r="1158" spans="2:15" s="8" customFormat="1">
      <c r="B1158" s="146"/>
      <c r="C1158" s="147"/>
      <c r="D1158" s="147"/>
      <c r="E1158" s="240"/>
      <c r="F1158" s="144"/>
      <c r="G1158" s="102"/>
      <c r="I1158" s="138"/>
      <c r="J1158" s="138"/>
      <c r="O1158" s="157"/>
    </row>
    <row r="1159" spans="2:15" s="8" customFormat="1">
      <c r="B1159" s="146"/>
      <c r="C1159" s="147"/>
      <c r="D1159" s="147"/>
      <c r="E1159" s="240"/>
      <c r="F1159" s="144"/>
      <c r="G1159" s="102"/>
      <c r="I1159" s="138"/>
      <c r="J1159" s="138"/>
      <c r="O1159" s="157"/>
    </row>
    <row r="1160" spans="2:15" s="8" customFormat="1">
      <c r="B1160" s="146"/>
      <c r="C1160" s="147"/>
      <c r="D1160" s="147"/>
      <c r="E1160" s="240"/>
      <c r="F1160" s="144"/>
      <c r="G1160" s="102"/>
      <c r="I1160" s="138"/>
      <c r="J1160" s="138"/>
      <c r="O1160" s="157"/>
    </row>
    <row r="1161" spans="2:15" s="8" customFormat="1">
      <c r="B1161" s="146"/>
      <c r="C1161" s="147"/>
      <c r="D1161" s="147"/>
      <c r="E1161" s="240"/>
      <c r="F1161" s="144"/>
      <c r="G1161" s="102"/>
      <c r="I1161" s="138"/>
      <c r="J1161" s="138"/>
      <c r="O1161" s="157"/>
    </row>
    <row r="1162" spans="2:15" s="8" customFormat="1">
      <c r="B1162" s="146"/>
      <c r="C1162" s="147"/>
      <c r="D1162" s="147"/>
      <c r="E1162" s="240"/>
      <c r="F1162" s="144"/>
      <c r="G1162" s="102"/>
      <c r="I1162" s="138"/>
      <c r="J1162" s="138"/>
      <c r="O1162" s="157"/>
    </row>
    <row r="1163" spans="2:15" s="8" customFormat="1">
      <c r="B1163" s="146"/>
      <c r="C1163" s="147"/>
      <c r="D1163" s="147"/>
      <c r="E1163" s="240"/>
      <c r="F1163" s="144"/>
      <c r="G1163" s="102"/>
      <c r="I1163" s="138"/>
      <c r="J1163" s="138"/>
      <c r="O1163" s="157"/>
    </row>
    <row r="1164" spans="2:15" s="8" customFormat="1">
      <c r="B1164" s="146"/>
      <c r="C1164" s="147"/>
      <c r="D1164" s="147"/>
      <c r="E1164" s="240"/>
      <c r="F1164" s="144"/>
      <c r="G1164" s="102"/>
      <c r="I1164" s="138"/>
      <c r="J1164" s="138"/>
      <c r="O1164" s="157"/>
    </row>
    <row r="1165" spans="2:15" s="8" customFormat="1">
      <c r="B1165" s="146"/>
      <c r="C1165" s="147"/>
      <c r="D1165" s="147"/>
      <c r="E1165" s="240"/>
      <c r="F1165" s="144"/>
      <c r="G1165" s="102"/>
      <c r="I1165" s="138"/>
      <c r="J1165" s="138"/>
      <c r="O1165" s="157"/>
    </row>
    <row r="1166" spans="2:15" s="8" customFormat="1">
      <c r="B1166" s="146"/>
      <c r="C1166" s="147"/>
      <c r="D1166" s="147"/>
      <c r="E1166" s="240"/>
      <c r="F1166" s="144"/>
      <c r="G1166" s="102"/>
      <c r="I1166" s="138"/>
      <c r="J1166" s="138"/>
      <c r="O1166" s="157"/>
    </row>
    <row r="1167" spans="2:15" s="8" customFormat="1">
      <c r="B1167" s="146"/>
      <c r="C1167" s="147"/>
      <c r="D1167" s="147"/>
      <c r="E1167" s="240"/>
      <c r="F1167" s="144"/>
      <c r="G1167" s="102"/>
      <c r="I1167" s="138"/>
      <c r="J1167" s="138"/>
      <c r="O1167" s="157"/>
    </row>
    <row r="1168" spans="2:15" s="8" customFormat="1">
      <c r="B1168" s="146"/>
      <c r="C1168" s="147"/>
      <c r="D1168" s="147"/>
      <c r="E1168" s="240"/>
      <c r="F1168" s="144"/>
      <c r="G1168" s="102"/>
      <c r="I1168" s="138"/>
      <c r="J1168" s="138"/>
      <c r="O1168" s="157"/>
    </row>
    <row r="1169" spans="2:15" s="8" customFormat="1">
      <c r="B1169" s="146"/>
      <c r="C1169" s="147"/>
      <c r="D1169" s="147"/>
      <c r="E1169" s="240"/>
      <c r="F1169" s="144"/>
      <c r="G1169" s="102"/>
      <c r="I1169" s="138"/>
      <c r="J1169" s="138"/>
      <c r="O1169" s="157"/>
    </row>
    <row r="1170" spans="2:15" s="8" customFormat="1">
      <c r="B1170" s="146"/>
      <c r="C1170" s="147"/>
      <c r="D1170" s="147"/>
      <c r="E1170" s="240"/>
      <c r="F1170" s="144"/>
      <c r="G1170" s="102"/>
      <c r="I1170" s="138"/>
      <c r="J1170" s="138"/>
      <c r="O1170" s="157"/>
    </row>
    <row r="1171" spans="2:15" s="8" customFormat="1">
      <c r="B1171" s="146"/>
      <c r="C1171" s="147"/>
      <c r="D1171" s="147"/>
      <c r="E1171" s="240"/>
      <c r="F1171" s="144"/>
      <c r="G1171" s="102"/>
      <c r="I1171" s="138"/>
      <c r="J1171" s="138"/>
      <c r="O1171" s="157"/>
    </row>
    <row r="1172" spans="2:15" s="8" customFormat="1">
      <c r="B1172" s="146"/>
      <c r="C1172" s="147"/>
      <c r="D1172" s="147"/>
      <c r="E1172" s="240"/>
      <c r="F1172" s="144"/>
      <c r="G1172" s="102"/>
      <c r="I1172" s="138"/>
      <c r="J1172" s="138"/>
      <c r="O1172" s="157"/>
    </row>
    <row r="1173" spans="2:15" s="8" customFormat="1">
      <c r="B1173" s="146"/>
      <c r="C1173" s="147"/>
      <c r="D1173" s="147"/>
      <c r="E1173" s="240"/>
      <c r="F1173" s="144"/>
      <c r="G1173" s="102"/>
      <c r="I1173" s="138"/>
      <c r="J1173" s="138"/>
      <c r="O1173" s="157"/>
    </row>
    <row r="1174" spans="2:15" s="8" customFormat="1">
      <c r="B1174" s="146"/>
      <c r="C1174" s="147"/>
      <c r="D1174" s="147"/>
      <c r="E1174" s="240"/>
      <c r="F1174" s="144"/>
      <c r="G1174" s="102"/>
      <c r="I1174" s="138"/>
      <c r="J1174" s="138"/>
      <c r="O1174" s="157"/>
    </row>
    <row r="1175" spans="2:15" s="8" customFormat="1">
      <c r="B1175" s="146"/>
      <c r="C1175" s="147"/>
      <c r="D1175" s="147"/>
      <c r="E1175" s="240"/>
      <c r="F1175" s="144"/>
      <c r="G1175" s="102"/>
      <c r="I1175" s="138"/>
      <c r="J1175" s="138"/>
      <c r="O1175" s="157"/>
    </row>
    <row r="1176" spans="2:15" s="8" customFormat="1">
      <c r="B1176" s="146"/>
      <c r="C1176" s="147"/>
      <c r="D1176" s="147"/>
      <c r="E1176" s="240"/>
      <c r="F1176" s="144"/>
      <c r="G1176" s="102"/>
      <c r="I1176" s="138"/>
      <c r="J1176" s="138"/>
      <c r="O1176" s="157"/>
    </row>
    <row r="1177" spans="2:15" s="8" customFormat="1">
      <c r="B1177" s="146"/>
      <c r="C1177" s="147"/>
      <c r="D1177" s="147"/>
      <c r="E1177" s="240"/>
      <c r="F1177" s="144"/>
      <c r="G1177" s="102"/>
      <c r="I1177" s="138"/>
      <c r="J1177" s="138"/>
      <c r="O1177" s="157"/>
    </row>
    <row r="1178" spans="2:15" s="8" customFormat="1">
      <c r="B1178" s="146"/>
      <c r="C1178" s="147"/>
      <c r="D1178" s="147"/>
      <c r="E1178" s="240"/>
      <c r="F1178" s="144"/>
      <c r="G1178" s="102"/>
      <c r="I1178" s="138"/>
      <c r="J1178" s="138"/>
      <c r="O1178" s="157"/>
    </row>
    <row r="1179" spans="2:15" s="8" customFormat="1">
      <c r="B1179" s="146"/>
      <c r="C1179" s="147"/>
      <c r="D1179" s="147"/>
      <c r="E1179" s="240"/>
      <c r="F1179" s="144"/>
      <c r="G1179" s="102"/>
      <c r="I1179" s="138"/>
      <c r="J1179" s="138"/>
      <c r="O1179" s="157"/>
    </row>
    <row r="1180" spans="2:15" s="8" customFormat="1">
      <c r="B1180" s="146"/>
      <c r="C1180" s="147"/>
      <c r="D1180" s="147"/>
      <c r="E1180" s="240"/>
      <c r="F1180" s="144"/>
      <c r="G1180" s="102"/>
      <c r="I1180" s="138"/>
      <c r="J1180" s="138"/>
      <c r="O1180" s="157"/>
    </row>
    <row r="1181" spans="2:15" s="8" customFormat="1">
      <c r="B1181" s="146"/>
      <c r="C1181" s="147"/>
      <c r="D1181" s="147"/>
      <c r="E1181" s="240"/>
      <c r="F1181" s="144"/>
      <c r="G1181" s="102"/>
      <c r="I1181" s="138"/>
      <c r="J1181" s="138"/>
      <c r="O1181" s="157"/>
    </row>
    <row r="1182" spans="2:15" s="8" customFormat="1">
      <c r="B1182" s="146"/>
      <c r="C1182" s="147"/>
      <c r="D1182" s="147"/>
      <c r="E1182" s="240"/>
      <c r="F1182" s="144"/>
      <c r="G1182" s="102"/>
      <c r="I1182" s="138"/>
      <c r="J1182" s="138"/>
      <c r="O1182" s="157"/>
    </row>
    <row r="1183" spans="2:15" s="8" customFormat="1">
      <c r="B1183" s="146"/>
      <c r="C1183" s="147"/>
      <c r="D1183" s="147"/>
      <c r="E1183" s="240"/>
      <c r="F1183" s="144"/>
      <c r="G1183" s="102"/>
      <c r="I1183" s="138"/>
      <c r="J1183" s="138"/>
      <c r="O1183" s="157"/>
    </row>
    <row r="1184" spans="2:15" s="8" customFormat="1">
      <c r="B1184" s="146"/>
      <c r="C1184" s="147"/>
      <c r="D1184" s="147"/>
      <c r="E1184" s="240"/>
      <c r="F1184" s="144"/>
      <c r="G1184" s="102"/>
      <c r="I1184" s="138"/>
      <c r="J1184" s="138"/>
      <c r="O1184" s="157"/>
    </row>
    <row r="1185" spans="2:15" s="8" customFormat="1">
      <c r="B1185" s="146"/>
      <c r="C1185" s="147"/>
      <c r="D1185" s="147"/>
      <c r="E1185" s="240"/>
      <c r="F1185" s="144"/>
      <c r="G1185" s="102"/>
      <c r="I1185" s="138"/>
      <c r="J1185" s="138"/>
      <c r="O1185" s="157"/>
    </row>
    <row r="1186" spans="2:15" s="8" customFormat="1">
      <c r="B1186" s="146"/>
      <c r="C1186" s="147"/>
      <c r="D1186" s="147"/>
      <c r="E1186" s="240"/>
      <c r="F1186" s="144"/>
      <c r="G1186" s="102"/>
      <c r="I1186" s="138"/>
      <c r="J1186" s="138"/>
      <c r="O1186" s="157"/>
    </row>
    <row r="1187" spans="2:15" s="8" customFormat="1">
      <c r="B1187" s="146"/>
      <c r="C1187" s="147"/>
      <c r="D1187" s="147"/>
      <c r="E1187" s="240"/>
      <c r="F1187" s="144"/>
      <c r="G1187" s="102"/>
      <c r="I1187" s="138"/>
      <c r="J1187" s="138"/>
      <c r="O1187" s="157"/>
    </row>
    <row r="1188" spans="2:15" s="8" customFormat="1">
      <c r="B1188" s="146"/>
      <c r="C1188" s="147"/>
      <c r="D1188" s="147"/>
      <c r="E1188" s="240"/>
      <c r="F1188" s="144"/>
      <c r="G1188" s="102"/>
      <c r="I1188" s="138"/>
      <c r="J1188" s="138"/>
      <c r="O1188" s="157"/>
    </row>
    <row r="1189" spans="2:15" s="8" customFormat="1">
      <c r="B1189" s="146"/>
      <c r="C1189" s="147"/>
      <c r="D1189" s="147"/>
      <c r="E1189" s="240"/>
      <c r="F1189" s="144"/>
      <c r="G1189" s="102"/>
      <c r="I1189" s="138"/>
      <c r="J1189" s="138"/>
      <c r="O1189" s="157"/>
    </row>
    <row r="1190" spans="2:15" s="8" customFormat="1">
      <c r="B1190" s="146"/>
      <c r="C1190" s="147"/>
      <c r="D1190" s="147"/>
      <c r="E1190" s="240"/>
      <c r="F1190" s="144"/>
      <c r="G1190" s="102"/>
      <c r="I1190" s="138"/>
      <c r="J1190" s="138"/>
      <c r="O1190" s="157"/>
    </row>
    <row r="1191" spans="2:15" s="8" customFormat="1">
      <c r="B1191" s="146"/>
      <c r="C1191" s="147"/>
      <c r="D1191" s="147"/>
      <c r="E1191" s="240"/>
      <c r="F1191" s="144"/>
      <c r="G1191" s="102"/>
      <c r="I1191" s="138"/>
      <c r="J1191" s="138"/>
      <c r="O1191" s="157"/>
    </row>
    <row r="1192" spans="2:15" s="8" customFormat="1">
      <c r="B1192" s="146"/>
      <c r="C1192" s="147"/>
      <c r="D1192" s="147"/>
      <c r="E1192" s="240"/>
      <c r="F1192" s="144"/>
      <c r="G1192" s="102"/>
      <c r="I1192" s="138"/>
      <c r="J1192" s="138"/>
      <c r="O1192" s="157"/>
    </row>
    <row r="1193" spans="2:15" s="8" customFormat="1">
      <c r="B1193" s="146"/>
      <c r="C1193" s="147"/>
      <c r="D1193" s="147"/>
      <c r="E1193" s="240"/>
      <c r="F1193" s="144"/>
      <c r="G1193" s="102"/>
      <c r="I1193" s="138"/>
      <c r="J1193" s="138"/>
      <c r="O1193" s="157"/>
    </row>
    <row r="1194" spans="2:15" s="8" customFormat="1">
      <c r="B1194" s="146"/>
      <c r="C1194" s="147"/>
      <c r="D1194" s="147"/>
      <c r="E1194" s="240"/>
      <c r="F1194" s="144"/>
      <c r="G1194" s="102"/>
      <c r="I1194" s="138"/>
      <c r="J1194" s="138"/>
      <c r="O1194" s="157"/>
    </row>
    <row r="1195" spans="2:15" s="8" customFormat="1">
      <c r="B1195" s="146"/>
      <c r="C1195" s="147"/>
      <c r="D1195" s="147"/>
      <c r="E1195" s="240"/>
      <c r="F1195" s="144"/>
      <c r="G1195" s="102"/>
      <c r="I1195" s="138"/>
      <c r="J1195" s="138"/>
      <c r="O1195" s="157"/>
    </row>
    <row r="1196" spans="2:15" s="8" customFormat="1">
      <c r="B1196" s="146"/>
      <c r="C1196" s="147"/>
      <c r="D1196" s="147"/>
      <c r="E1196" s="240"/>
      <c r="F1196" s="144"/>
      <c r="G1196" s="102"/>
      <c r="I1196" s="138"/>
      <c r="J1196" s="138"/>
      <c r="O1196" s="157"/>
    </row>
    <row r="1197" spans="2:15" s="8" customFormat="1">
      <c r="B1197" s="146"/>
      <c r="C1197" s="147"/>
      <c r="D1197" s="147"/>
      <c r="E1197" s="240"/>
      <c r="F1197" s="144"/>
      <c r="G1197" s="102"/>
      <c r="I1197" s="138"/>
      <c r="J1197" s="138"/>
      <c r="O1197" s="157"/>
    </row>
    <row r="1198" spans="2:15" s="8" customFormat="1">
      <c r="B1198" s="146"/>
      <c r="C1198" s="147"/>
      <c r="D1198" s="147"/>
      <c r="E1198" s="240"/>
      <c r="F1198" s="144"/>
      <c r="G1198" s="102"/>
      <c r="I1198" s="138"/>
      <c r="J1198" s="138"/>
      <c r="O1198" s="157"/>
    </row>
    <row r="1199" spans="2:15" s="8" customFormat="1">
      <c r="B1199" s="146"/>
      <c r="C1199" s="147"/>
      <c r="D1199" s="147"/>
      <c r="E1199" s="240"/>
      <c r="F1199" s="144"/>
      <c r="G1199" s="102"/>
      <c r="I1199" s="138"/>
      <c r="J1199" s="138"/>
      <c r="O1199" s="157"/>
    </row>
    <row r="1200" spans="2:15" s="8" customFormat="1">
      <c r="B1200" s="146"/>
      <c r="C1200" s="147"/>
      <c r="D1200" s="147"/>
      <c r="E1200" s="240"/>
      <c r="F1200" s="144"/>
      <c r="G1200" s="102"/>
      <c r="I1200" s="138"/>
      <c r="J1200" s="138"/>
      <c r="O1200" s="157"/>
    </row>
    <row r="1201" spans="2:15" s="8" customFormat="1">
      <c r="B1201" s="146"/>
      <c r="C1201" s="147"/>
      <c r="D1201" s="147"/>
      <c r="E1201" s="240"/>
      <c r="F1201" s="144"/>
      <c r="G1201" s="102"/>
      <c r="I1201" s="138"/>
      <c r="J1201" s="138"/>
      <c r="O1201" s="157"/>
    </row>
    <row r="1202" spans="2:15" s="8" customFormat="1">
      <c r="B1202" s="146"/>
      <c r="C1202" s="147"/>
      <c r="D1202" s="147"/>
      <c r="E1202" s="240"/>
      <c r="F1202" s="144"/>
      <c r="G1202" s="102"/>
      <c r="I1202" s="138"/>
      <c r="J1202" s="138"/>
      <c r="O1202" s="157"/>
    </row>
    <row r="1203" spans="2:15" s="8" customFormat="1">
      <c r="B1203" s="146"/>
      <c r="C1203" s="147"/>
      <c r="D1203" s="147"/>
      <c r="E1203" s="240"/>
      <c r="F1203" s="144"/>
      <c r="G1203" s="102"/>
      <c r="I1203" s="138"/>
      <c r="J1203" s="138"/>
      <c r="O1203" s="157"/>
    </row>
    <row r="1204" spans="2:15" s="8" customFormat="1">
      <c r="B1204" s="146"/>
      <c r="C1204" s="147"/>
      <c r="D1204" s="147"/>
      <c r="E1204" s="240"/>
      <c r="F1204" s="144"/>
      <c r="G1204" s="102"/>
      <c r="I1204" s="138"/>
      <c r="J1204" s="138"/>
      <c r="O1204" s="157"/>
    </row>
    <row r="1205" spans="2:15" s="8" customFormat="1">
      <c r="B1205" s="146"/>
      <c r="C1205" s="147"/>
      <c r="D1205" s="147"/>
      <c r="E1205" s="240"/>
      <c r="F1205" s="144"/>
      <c r="G1205" s="102"/>
      <c r="I1205" s="138"/>
      <c r="J1205" s="138"/>
      <c r="O1205" s="157"/>
    </row>
    <row r="1206" spans="2:15" s="8" customFormat="1">
      <c r="B1206" s="146"/>
      <c r="C1206" s="147"/>
      <c r="D1206" s="147"/>
      <c r="E1206" s="240"/>
      <c r="F1206" s="144"/>
      <c r="G1206" s="102"/>
      <c r="I1206" s="138"/>
      <c r="J1206" s="138"/>
      <c r="O1206" s="157"/>
    </row>
    <row r="1207" spans="2:15" s="8" customFormat="1">
      <c r="B1207" s="146"/>
      <c r="C1207" s="147"/>
      <c r="D1207" s="147"/>
      <c r="E1207" s="240"/>
      <c r="F1207" s="144"/>
      <c r="G1207" s="102"/>
      <c r="I1207" s="138"/>
      <c r="J1207" s="138"/>
      <c r="O1207" s="157"/>
    </row>
    <row r="1208" spans="2:15" s="8" customFormat="1">
      <c r="B1208" s="146"/>
      <c r="C1208" s="147"/>
      <c r="D1208" s="147"/>
      <c r="E1208" s="240"/>
      <c r="F1208" s="144"/>
      <c r="G1208" s="102"/>
      <c r="I1208" s="138"/>
      <c r="J1208" s="138"/>
      <c r="O1208" s="157"/>
    </row>
    <row r="1209" spans="2:15" s="8" customFormat="1">
      <c r="B1209" s="146"/>
      <c r="C1209" s="147"/>
      <c r="D1209" s="147"/>
      <c r="E1209" s="240"/>
      <c r="F1209" s="144"/>
      <c r="G1209" s="102"/>
      <c r="I1209" s="138"/>
      <c r="J1209" s="138"/>
      <c r="O1209" s="157"/>
    </row>
    <row r="1210" spans="2:15" s="8" customFormat="1">
      <c r="B1210" s="146"/>
      <c r="C1210" s="147"/>
      <c r="D1210" s="147"/>
      <c r="E1210" s="240"/>
      <c r="F1210" s="144"/>
      <c r="G1210" s="102"/>
      <c r="I1210" s="138"/>
      <c r="J1210" s="138"/>
      <c r="O1210" s="157"/>
    </row>
    <row r="1211" spans="2:15" s="8" customFormat="1">
      <c r="B1211" s="146"/>
      <c r="C1211" s="147"/>
      <c r="D1211" s="147"/>
      <c r="E1211" s="240"/>
      <c r="F1211" s="144"/>
      <c r="G1211" s="102"/>
      <c r="I1211" s="138"/>
      <c r="J1211" s="138"/>
      <c r="O1211" s="157"/>
    </row>
    <row r="1212" spans="2:15" s="8" customFormat="1">
      <c r="B1212" s="146"/>
      <c r="C1212" s="147"/>
      <c r="D1212" s="147"/>
      <c r="E1212" s="240"/>
      <c r="F1212" s="144"/>
      <c r="G1212" s="102"/>
      <c r="I1212" s="138"/>
      <c r="J1212" s="138"/>
      <c r="O1212" s="157"/>
    </row>
    <row r="1213" spans="2:15" s="8" customFormat="1">
      <c r="B1213" s="146"/>
      <c r="C1213" s="147"/>
      <c r="D1213" s="147"/>
      <c r="E1213" s="240"/>
      <c r="F1213" s="144"/>
      <c r="G1213" s="102"/>
      <c r="I1213" s="138"/>
      <c r="J1213" s="138"/>
      <c r="O1213" s="157"/>
    </row>
    <row r="1214" spans="2:15" s="8" customFormat="1">
      <c r="B1214" s="146"/>
      <c r="C1214" s="147"/>
      <c r="D1214" s="147"/>
      <c r="E1214" s="240"/>
      <c r="F1214" s="144"/>
      <c r="G1214" s="102"/>
      <c r="I1214" s="138"/>
      <c r="J1214" s="138"/>
      <c r="O1214" s="157"/>
    </row>
    <row r="1215" spans="2:15" s="8" customFormat="1">
      <c r="B1215" s="146"/>
      <c r="C1215" s="147"/>
      <c r="D1215" s="147"/>
      <c r="E1215" s="240"/>
      <c r="F1215" s="144"/>
      <c r="G1215" s="102"/>
      <c r="I1215" s="138"/>
      <c r="J1215" s="138"/>
      <c r="O1215" s="157"/>
    </row>
    <row r="1216" spans="2:15" s="8" customFormat="1">
      <c r="B1216" s="146"/>
      <c r="C1216" s="147"/>
      <c r="D1216" s="147"/>
      <c r="E1216" s="240"/>
      <c r="F1216" s="144"/>
      <c r="G1216" s="102"/>
      <c r="I1216" s="138"/>
      <c r="J1216" s="138"/>
      <c r="O1216" s="157"/>
    </row>
    <row r="1217" spans="2:15" s="8" customFormat="1">
      <c r="B1217" s="146"/>
      <c r="C1217" s="147"/>
      <c r="D1217" s="147"/>
      <c r="E1217" s="240"/>
      <c r="F1217" s="144"/>
      <c r="G1217" s="102"/>
      <c r="I1217" s="138"/>
      <c r="J1217" s="138"/>
      <c r="O1217" s="157"/>
    </row>
    <row r="1218" spans="2:15" s="8" customFormat="1">
      <c r="B1218" s="146"/>
      <c r="C1218" s="147"/>
      <c r="D1218" s="147"/>
      <c r="E1218" s="240"/>
      <c r="F1218" s="144"/>
      <c r="G1218" s="102"/>
      <c r="I1218" s="138"/>
      <c r="J1218" s="138"/>
      <c r="O1218" s="157"/>
    </row>
    <row r="1219" spans="2:15" s="8" customFormat="1">
      <c r="B1219" s="146"/>
      <c r="C1219" s="147"/>
      <c r="D1219" s="147"/>
      <c r="E1219" s="240"/>
      <c r="F1219" s="144"/>
      <c r="G1219" s="102"/>
      <c r="I1219" s="138"/>
      <c r="J1219" s="138"/>
      <c r="O1219" s="157"/>
    </row>
    <row r="1220" spans="2:15" s="8" customFormat="1">
      <c r="B1220" s="146"/>
      <c r="C1220" s="147"/>
      <c r="D1220" s="147"/>
      <c r="E1220" s="240"/>
      <c r="F1220" s="144"/>
      <c r="G1220" s="102"/>
      <c r="I1220" s="138"/>
      <c r="J1220" s="138"/>
      <c r="O1220" s="157"/>
    </row>
    <row r="1221" spans="2:15" s="8" customFormat="1">
      <c r="B1221" s="146"/>
      <c r="C1221" s="147"/>
      <c r="D1221" s="147"/>
      <c r="E1221" s="240"/>
      <c r="F1221" s="144"/>
      <c r="G1221" s="102"/>
      <c r="I1221" s="138"/>
      <c r="J1221" s="138"/>
      <c r="O1221" s="157"/>
    </row>
    <row r="1222" spans="2:15" s="8" customFormat="1">
      <c r="B1222" s="146"/>
      <c r="C1222" s="147"/>
      <c r="D1222" s="147"/>
      <c r="E1222" s="240"/>
      <c r="F1222" s="144"/>
      <c r="G1222" s="102"/>
      <c r="I1222" s="138"/>
      <c r="J1222" s="138"/>
      <c r="O1222" s="157"/>
    </row>
    <row r="1223" spans="2:15" s="8" customFormat="1">
      <c r="B1223" s="146"/>
      <c r="C1223" s="147"/>
      <c r="D1223" s="147"/>
      <c r="E1223" s="240"/>
      <c r="F1223" s="144"/>
      <c r="G1223" s="102"/>
      <c r="I1223" s="138"/>
      <c r="J1223" s="138"/>
      <c r="O1223" s="157"/>
    </row>
    <row r="1224" spans="2:15" s="8" customFormat="1">
      <c r="B1224" s="146"/>
      <c r="C1224" s="147"/>
      <c r="D1224" s="147"/>
      <c r="E1224" s="240"/>
      <c r="F1224" s="144"/>
      <c r="G1224" s="102"/>
      <c r="I1224" s="138"/>
      <c r="J1224" s="138"/>
      <c r="O1224" s="157"/>
    </row>
    <row r="1225" spans="2:15" s="8" customFormat="1">
      <c r="B1225" s="146"/>
      <c r="C1225" s="147"/>
      <c r="D1225" s="147"/>
      <c r="E1225" s="240"/>
      <c r="F1225" s="144"/>
      <c r="G1225" s="102"/>
      <c r="I1225" s="138"/>
      <c r="J1225" s="138"/>
      <c r="O1225" s="157"/>
    </row>
    <row r="1226" spans="2:15" s="8" customFormat="1">
      <c r="B1226" s="146"/>
      <c r="C1226" s="147"/>
      <c r="D1226" s="147"/>
      <c r="E1226" s="240"/>
      <c r="F1226" s="144"/>
      <c r="G1226" s="102"/>
      <c r="I1226" s="138"/>
      <c r="J1226" s="138"/>
      <c r="O1226" s="157"/>
    </row>
    <row r="1227" spans="2:15" s="8" customFormat="1">
      <c r="B1227" s="146"/>
      <c r="C1227" s="147"/>
      <c r="D1227" s="147"/>
      <c r="E1227" s="240"/>
      <c r="F1227" s="144"/>
      <c r="G1227" s="102"/>
      <c r="I1227" s="138"/>
      <c r="J1227" s="138"/>
      <c r="O1227" s="157"/>
    </row>
    <row r="1228" spans="2:15" s="8" customFormat="1">
      <c r="B1228" s="146"/>
      <c r="C1228" s="147"/>
      <c r="D1228" s="147"/>
      <c r="E1228" s="240"/>
      <c r="F1228" s="144"/>
      <c r="G1228" s="102"/>
      <c r="I1228" s="138"/>
      <c r="J1228" s="138"/>
      <c r="O1228" s="157"/>
    </row>
    <row r="1229" spans="2:15" s="8" customFormat="1">
      <c r="B1229" s="146"/>
      <c r="C1229" s="147"/>
      <c r="D1229" s="147"/>
      <c r="E1229" s="240"/>
      <c r="F1229" s="144"/>
      <c r="G1229" s="102"/>
      <c r="I1229" s="138"/>
      <c r="J1229" s="138"/>
      <c r="O1229" s="157"/>
    </row>
    <row r="1230" spans="2:15" s="8" customFormat="1">
      <c r="B1230" s="146"/>
      <c r="C1230" s="147"/>
      <c r="D1230" s="147"/>
      <c r="E1230" s="240"/>
      <c r="F1230" s="144"/>
      <c r="G1230" s="102"/>
      <c r="I1230" s="138"/>
      <c r="J1230" s="138"/>
      <c r="O1230" s="157"/>
    </row>
    <row r="1231" spans="2:15" s="8" customFormat="1">
      <c r="B1231" s="146"/>
      <c r="C1231" s="147"/>
      <c r="D1231" s="147"/>
      <c r="E1231" s="240"/>
      <c r="F1231" s="144"/>
      <c r="G1231" s="102"/>
      <c r="I1231" s="138"/>
      <c r="J1231" s="138"/>
      <c r="O1231" s="157"/>
    </row>
    <row r="1232" spans="2:15" s="8" customFormat="1">
      <c r="B1232" s="146"/>
      <c r="C1232" s="147"/>
      <c r="D1232" s="147"/>
      <c r="E1232" s="240"/>
      <c r="F1232" s="144"/>
      <c r="G1232" s="102"/>
      <c r="I1232" s="138"/>
      <c r="J1232" s="138"/>
      <c r="O1232" s="157"/>
    </row>
    <row r="1233" spans="2:15" s="8" customFormat="1">
      <c r="B1233" s="146"/>
      <c r="C1233" s="147"/>
      <c r="D1233" s="147"/>
      <c r="E1233" s="240"/>
      <c r="F1233" s="144"/>
      <c r="G1233" s="102"/>
      <c r="I1233" s="138"/>
      <c r="J1233" s="138"/>
      <c r="O1233" s="157"/>
    </row>
    <row r="1234" spans="2:15" s="8" customFormat="1">
      <c r="B1234" s="146"/>
      <c r="C1234" s="147"/>
      <c r="D1234" s="147"/>
      <c r="E1234" s="240"/>
      <c r="F1234" s="144"/>
      <c r="G1234" s="102"/>
      <c r="I1234" s="138"/>
      <c r="J1234" s="138"/>
      <c r="O1234" s="157"/>
    </row>
    <row r="1235" spans="2:15" s="8" customFormat="1">
      <c r="B1235" s="146"/>
      <c r="C1235" s="147"/>
      <c r="D1235" s="147"/>
      <c r="E1235" s="240"/>
      <c r="F1235" s="144"/>
      <c r="G1235" s="102"/>
      <c r="I1235" s="138"/>
      <c r="J1235" s="138"/>
      <c r="O1235" s="157"/>
    </row>
    <row r="1236" spans="2:15" s="8" customFormat="1">
      <c r="B1236" s="146"/>
      <c r="C1236" s="147"/>
      <c r="D1236" s="147"/>
      <c r="E1236" s="240"/>
      <c r="F1236" s="144"/>
      <c r="G1236" s="102"/>
      <c r="I1236" s="138"/>
      <c r="J1236" s="138"/>
      <c r="O1236" s="157"/>
    </row>
    <row r="1237" spans="2:15" s="8" customFormat="1">
      <c r="B1237" s="146"/>
      <c r="C1237" s="147"/>
      <c r="D1237" s="147"/>
      <c r="E1237" s="240"/>
      <c r="F1237" s="144"/>
      <c r="G1237" s="102"/>
      <c r="I1237" s="138"/>
      <c r="J1237" s="138"/>
      <c r="O1237" s="157"/>
    </row>
    <row r="1238" spans="2:15" s="8" customFormat="1">
      <c r="B1238" s="146"/>
      <c r="C1238" s="147"/>
      <c r="D1238" s="147"/>
      <c r="E1238" s="240"/>
      <c r="F1238" s="144"/>
      <c r="G1238" s="102"/>
      <c r="I1238" s="138"/>
      <c r="J1238" s="138"/>
      <c r="O1238" s="157"/>
    </row>
    <row r="1239" spans="2:15" s="8" customFormat="1">
      <c r="B1239" s="146"/>
      <c r="C1239" s="147"/>
      <c r="D1239" s="147"/>
      <c r="E1239" s="240"/>
      <c r="F1239" s="144"/>
      <c r="G1239" s="102"/>
      <c r="I1239" s="138"/>
      <c r="J1239" s="138"/>
      <c r="O1239" s="157"/>
    </row>
    <row r="1240" spans="2:15" s="8" customFormat="1">
      <c r="B1240" s="146"/>
      <c r="C1240" s="147"/>
      <c r="D1240" s="147"/>
      <c r="E1240" s="240"/>
      <c r="F1240" s="144"/>
      <c r="G1240" s="102"/>
      <c r="I1240" s="138"/>
      <c r="J1240" s="138"/>
      <c r="O1240" s="157"/>
    </row>
    <row r="1241" spans="2:15" s="8" customFormat="1">
      <c r="B1241" s="146"/>
      <c r="C1241" s="147"/>
      <c r="D1241" s="147"/>
      <c r="E1241" s="240"/>
      <c r="F1241" s="144"/>
      <c r="G1241" s="102"/>
      <c r="I1241" s="138"/>
      <c r="J1241" s="138"/>
      <c r="O1241" s="157"/>
    </row>
    <row r="1242" spans="2:15" s="8" customFormat="1">
      <c r="B1242" s="146"/>
      <c r="C1242" s="147"/>
      <c r="D1242" s="147"/>
      <c r="E1242" s="240"/>
      <c r="F1242" s="144"/>
      <c r="G1242" s="102"/>
      <c r="I1242" s="138"/>
      <c r="J1242" s="138"/>
      <c r="O1242" s="157"/>
    </row>
    <row r="1243" spans="2:15" s="8" customFormat="1">
      <c r="B1243" s="146"/>
      <c r="C1243" s="147"/>
      <c r="D1243" s="147"/>
      <c r="E1243" s="240"/>
      <c r="F1243" s="144"/>
      <c r="G1243" s="102"/>
      <c r="I1243" s="138"/>
      <c r="J1243" s="138"/>
      <c r="O1243" s="157"/>
    </row>
    <row r="1244" spans="2:15" s="8" customFormat="1">
      <c r="B1244" s="146"/>
      <c r="C1244" s="147"/>
      <c r="D1244" s="147"/>
      <c r="E1244" s="240"/>
      <c r="F1244" s="144"/>
      <c r="G1244" s="102"/>
      <c r="I1244" s="138"/>
      <c r="J1244" s="138"/>
      <c r="O1244" s="157"/>
    </row>
    <row r="1245" spans="2:15" s="8" customFormat="1">
      <c r="B1245" s="146"/>
      <c r="C1245" s="147"/>
      <c r="D1245" s="147"/>
      <c r="E1245" s="240"/>
      <c r="F1245" s="144"/>
      <c r="G1245" s="102"/>
      <c r="I1245" s="138"/>
      <c r="J1245" s="138"/>
      <c r="O1245" s="157"/>
    </row>
    <row r="1246" spans="2:15" s="8" customFormat="1">
      <c r="B1246" s="146"/>
      <c r="C1246" s="147"/>
      <c r="D1246" s="147"/>
      <c r="E1246" s="240"/>
      <c r="F1246" s="144"/>
      <c r="G1246" s="102"/>
      <c r="I1246" s="138"/>
      <c r="J1246" s="138"/>
      <c r="O1246" s="157"/>
    </row>
    <row r="1247" spans="2:15" s="8" customFormat="1">
      <c r="B1247" s="146"/>
      <c r="C1247" s="147"/>
      <c r="D1247" s="147"/>
      <c r="E1247" s="240"/>
      <c r="F1247" s="144"/>
      <c r="G1247" s="102"/>
      <c r="I1247" s="138"/>
      <c r="J1247" s="138"/>
      <c r="O1247" s="157"/>
    </row>
    <row r="1248" spans="2:15" s="8" customFormat="1">
      <c r="B1248" s="146"/>
      <c r="C1248" s="147"/>
      <c r="D1248" s="147"/>
      <c r="E1248" s="240"/>
      <c r="F1248" s="144"/>
      <c r="G1248" s="102"/>
      <c r="I1248" s="138"/>
      <c r="J1248" s="138"/>
      <c r="O1248" s="157"/>
    </row>
    <row r="1249" spans="2:15" s="8" customFormat="1">
      <c r="B1249" s="146"/>
      <c r="C1249" s="147"/>
      <c r="D1249" s="147"/>
      <c r="E1249" s="240"/>
      <c r="F1249" s="144"/>
      <c r="G1249" s="102"/>
      <c r="I1249" s="138"/>
      <c r="J1249" s="138"/>
      <c r="O1249" s="157"/>
    </row>
    <row r="1250" spans="2:15" s="8" customFormat="1">
      <c r="B1250" s="146"/>
      <c r="C1250" s="147"/>
      <c r="D1250" s="147"/>
      <c r="E1250" s="240"/>
      <c r="F1250" s="144"/>
      <c r="G1250" s="102"/>
      <c r="I1250" s="138"/>
      <c r="J1250" s="138"/>
      <c r="O1250" s="157"/>
    </row>
    <row r="1251" spans="2:15" s="8" customFormat="1">
      <c r="B1251" s="146"/>
      <c r="C1251" s="147"/>
      <c r="D1251" s="147"/>
      <c r="E1251" s="240"/>
      <c r="F1251" s="144"/>
      <c r="G1251" s="102"/>
      <c r="I1251" s="138"/>
      <c r="J1251" s="138"/>
      <c r="O1251" s="157"/>
    </row>
    <row r="1252" spans="2:15" s="8" customFormat="1">
      <c r="B1252" s="146"/>
      <c r="C1252" s="147"/>
      <c r="D1252" s="147"/>
      <c r="E1252" s="240"/>
      <c r="F1252" s="144"/>
      <c r="G1252" s="102"/>
      <c r="I1252" s="138"/>
      <c r="J1252" s="138"/>
      <c r="O1252" s="157"/>
    </row>
    <row r="1253" spans="2:15" s="8" customFormat="1">
      <c r="B1253" s="146"/>
      <c r="C1253" s="147"/>
      <c r="D1253" s="147"/>
      <c r="E1253" s="240"/>
      <c r="F1253" s="144"/>
      <c r="G1253" s="102"/>
      <c r="I1253" s="138"/>
      <c r="J1253" s="138"/>
      <c r="O1253" s="157"/>
    </row>
    <row r="1254" spans="2:15" s="8" customFormat="1">
      <c r="B1254" s="146"/>
      <c r="C1254" s="147"/>
      <c r="D1254" s="147"/>
      <c r="E1254" s="240"/>
      <c r="F1254" s="144"/>
      <c r="G1254" s="102"/>
      <c r="I1254" s="138"/>
      <c r="J1254" s="138"/>
      <c r="O1254" s="157"/>
    </row>
    <row r="1255" spans="2:15" s="8" customFormat="1">
      <c r="B1255" s="146"/>
      <c r="C1255" s="147"/>
      <c r="D1255" s="147"/>
      <c r="E1255" s="240"/>
      <c r="F1255" s="144"/>
      <c r="G1255" s="102"/>
      <c r="I1255" s="138"/>
      <c r="J1255" s="138"/>
      <c r="O1255" s="157"/>
    </row>
    <row r="1256" spans="2:15" s="8" customFormat="1">
      <c r="B1256" s="146"/>
      <c r="C1256" s="147"/>
      <c r="D1256" s="147"/>
      <c r="E1256" s="240"/>
      <c r="F1256" s="144"/>
      <c r="G1256" s="102"/>
      <c r="I1256" s="138"/>
      <c r="J1256" s="138"/>
      <c r="O1256" s="157"/>
    </row>
    <row r="1257" spans="2:15" s="8" customFormat="1">
      <c r="B1257" s="146"/>
      <c r="C1257" s="147"/>
      <c r="D1257" s="147"/>
      <c r="E1257" s="240"/>
      <c r="F1257" s="144"/>
      <c r="G1257" s="102"/>
      <c r="I1257" s="138"/>
      <c r="J1257" s="138"/>
      <c r="O1257" s="157"/>
    </row>
    <row r="1258" spans="2:15" s="8" customFormat="1">
      <c r="B1258" s="146"/>
      <c r="C1258" s="147"/>
      <c r="D1258" s="147"/>
      <c r="E1258" s="240"/>
      <c r="F1258" s="144"/>
      <c r="G1258" s="102"/>
      <c r="I1258" s="138"/>
      <c r="J1258" s="138"/>
      <c r="O1258" s="157"/>
    </row>
    <row r="1259" spans="2:15" s="8" customFormat="1">
      <c r="B1259" s="146"/>
      <c r="C1259" s="147"/>
      <c r="D1259" s="147"/>
      <c r="E1259" s="240"/>
      <c r="F1259" s="144"/>
      <c r="G1259" s="102"/>
      <c r="I1259" s="138"/>
      <c r="J1259" s="138"/>
      <c r="O1259" s="157"/>
    </row>
    <row r="1260" spans="2:15" s="8" customFormat="1">
      <c r="B1260" s="146"/>
      <c r="C1260" s="147"/>
      <c r="D1260" s="147"/>
      <c r="E1260" s="240"/>
      <c r="F1260" s="144"/>
      <c r="G1260" s="102"/>
      <c r="I1260" s="138"/>
      <c r="J1260" s="138"/>
      <c r="O1260" s="157"/>
    </row>
    <row r="1261" spans="2:15" s="8" customFormat="1">
      <c r="B1261" s="146"/>
      <c r="C1261" s="147"/>
      <c r="D1261" s="147"/>
      <c r="E1261" s="240"/>
      <c r="F1261" s="144"/>
      <c r="G1261" s="102"/>
      <c r="I1261" s="138"/>
      <c r="J1261" s="138"/>
      <c r="O1261" s="157"/>
    </row>
    <row r="1262" spans="2:15" s="8" customFormat="1">
      <c r="B1262" s="146"/>
      <c r="C1262" s="147"/>
      <c r="D1262" s="147"/>
      <c r="E1262" s="240"/>
      <c r="F1262" s="144"/>
      <c r="G1262" s="102"/>
      <c r="I1262" s="138"/>
      <c r="J1262" s="138"/>
      <c r="O1262" s="157"/>
    </row>
    <row r="1263" spans="2:15" s="8" customFormat="1">
      <c r="B1263" s="146"/>
      <c r="C1263" s="147"/>
      <c r="D1263" s="147"/>
      <c r="E1263" s="240"/>
      <c r="F1263" s="144"/>
      <c r="G1263" s="102"/>
      <c r="I1263" s="138"/>
      <c r="J1263" s="138"/>
      <c r="O1263" s="157"/>
    </row>
    <row r="1264" spans="2:15" s="8" customFormat="1">
      <c r="B1264" s="146"/>
      <c r="C1264" s="147"/>
      <c r="D1264" s="147"/>
      <c r="E1264" s="240"/>
      <c r="F1264" s="144"/>
      <c r="G1264" s="102"/>
      <c r="I1264" s="138"/>
      <c r="J1264" s="138"/>
      <c r="O1264" s="157"/>
    </row>
    <row r="1265" spans="2:15" s="8" customFormat="1">
      <c r="B1265" s="146"/>
      <c r="C1265" s="147"/>
      <c r="D1265" s="147"/>
      <c r="E1265" s="240"/>
      <c r="F1265" s="144"/>
      <c r="G1265" s="102"/>
      <c r="I1265" s="138"/>
      <c r="J1265" s="138"/>
      <c r="O1265" s="157"/>
    </row>
    <row r="1266" spans="2:15" s="8" customFormat="1">
      <c r="B1266" s="146"/>
      <c r="C1266" s="147"/>
      <c r="D1266" s="147"/>
      <c r="E1266" s="240"/>
      <c r="F1266" s="144"/>
      <c r="G1266" s="102"/>
      <c r="I1266" s="138"/>
      <c r="J1266" s="138"/>
      <c r="O1266" s="157"/>
    </row>
    <row r="1267" spans="2:15" s="8" customFormat="1">
      <c r="B1267" s="146"/>
      <c r="C1267" s="147"/>
      <c r="D1267" s="147"/>
      <c r="E1267" s="240"/>
      <c r="F1267" s="144"/>
      <c r="G1267" s="102"/>
      <c r="I1267" s="138"/>
      <c r="J1267" s="138"/>
      <c r="O1267" s="157"/>
    </row>
    <row r="1268" spans="2:15" s="8" customFormat="1">
      <c r="B1268" s="146"/>
      <c r="C1268" s="147"/>
      <c r="D1268" s="147"/>
      <c r="E1268" s="240"/>
      <c r="F1268" s="144"/>
      <c r="G1268" s="102"/>
      <c r="I1268" s="138"/>
      <c r="J1268" s="138"/>
      <c r="O1268" s="157"/>
    </row>
    <row r="1269" spans="2:15" s="8" customFormat="1">
      <c r="B1269" s="146"/>
      <c r="C1269" s="147"/>
      <c r="D1269" s="147"/>
      <c r="E1269" s="240"/>
      <c r="F1269" s="144"/>
      <c r="G1269" s="102"/>
      <c r="I1269" s="138"/>
      <c r="J1269" s="138"/>
      <c r="O1269" s="157"/>
    </row>
    <row r="1270" spans="2:15" s="8" customFormat="1">
      <c r="B1270" s="146"/>
      <c r="C1270" s="147"/>
      <c r="D1270" s="147"/>
      <c r="E1270" s="240"/>
      <c r="F1270" s="144"/>
      <c r="G1270" s="102"/>
      <c r="I1270" s="138"/>
      <c r="J1270" s="138"/>
      <c r="O1270" s="157"/>
    </row>
    <row r="1271" spans="2:15" s="8" customFormat="1">
      <c r="B1271" s="146"/>
      <c r="C1271" s="147"/>
      <c r="D1271" s="147"/>
      <c r="E1271" s="240"/>
      <c r="F1271" s="144"/>
      <c r="G1271" s="102"/>
      <c r="I1271" s="138"/>
      <c r="J1271" s="138"/>
      <c r="O1271" s="157"/>
    </row>
    <row r="1272" spans="2:15" s="8" customFormat="1">
      <c r="B1272" s="146"/>
      <c r="C1272" s="147"/>
      <c r="D1272" s="147"/>
      <c r="E1272" s="240"/>
      <c r="F1272" s="144"/>
      <c r="G1272" s="102"/>
      <c r="I1272" s="138"/>
      <c r="J1272" s="138"/>
      <c r="O1272" s="157"/>
    </row>
    <row r="1273" spans="2:15" s="8" customFormat="1">
      <c r="B1273" s="146"/>
      <c r="C1273" s="147"/>
      <c r="D1273" s="147"/>
      <c r="E1273" s="240"/>
      <c r="F1273" s="144"/>
      <c r="G1273" s="102"/>
      <c r="I1273" s="138"/>
      <c r="J1273" s="138"/>
      <c r="O1273" s="157"/>
    </row>
    <row r="1274" spans="2:15" s="8" customFormat="1">
      <c r="B1274" s="146"/>
      <c r="C1274" s="147"/>
      <c r="D1274" s="147"/>
      <c r="E1274" s="240"/>
      <c r="F1274" s="144"/>
      <c r="G1274" s="102"/>
      <c r="I1274" s="138"/>
      <c r="J1274" s="138"/>
      <c r="O1274" s="157"/>
    </row>
    <row r="1275" spans="2:15" s="8" customFormat="1">
      <c r="B1275" s="146"/>
      <c r="C1275" s="147"/>
      <c r="D1275" s="147"/>
      <c r="E1275" s="240"/>
      <c r="F1275" s="144"/>
      <c r="G1275" s="102"/>
      <c r="I1275" s="138"/>
      <c r="J1275" s="138"/>
      <c r="O1275" s="157"/>
    </row>
    <row r="1276" spans="2:15" s="8" customFormat="1">
      <c r="B1276" s="146"/>
      <c r="C1276" s="147"/>
      <c r="D1276" s="147"/>
      <c r="E1276" s="240"/>
      <c r="F1276" s="144"/>
      <c r="G1276" s="102"/>
      <c r="I1276" s="138"/>
      <c r="J1276" s="138"/>
      <c r="O1276" s="157"/>
    </row>
    <row r="1277" spans="2:15" s="8" customFormat="1">
      <c r="B1277" s="146"/>
      <c r="C1277" s="147"/>
      <c r="D1277" s="147"/>
      <c r="E1277" s="240"/>
      <c r="F1277" s="144"/>
      <c r="G1277" s="102"/>
      <c r="I1277" s="138"/>
      <c r="J1277" s="138"/>
      <c r="O1277" s="157"/>
    </row>
    <row r="1278" spans="2:15" s="8" customFormat="1">
      <c r="B1278" s="146"/>
      <c r="C1278" s="147"/>
      <c r="D1278" s="147"/>
      <c r="E1278" s="240"/>
      <c r="F1278" s="144"/>
      <c r="G1278" s="102"/>
      <c r="I1278" s="138"/>
      <c r="J1278" s="138"/>
      <c r="O1278" s="157"/>
    </row>
    <row r="1279" spans="2:15" s="8" customFormat="1">
      <c r="B1279" s="146"/>
      <c r="C1279" s="147"/>
      <c r="D1279" s="147"/>
      <c r="E1279" s="240"/>
      <c r="F1279" s="144"/>
      <c r="G1279" s="102"/>
      <c r="I1279" s="138"/>
      <c r="J1279" s="138"/>
      <c r="O1279" s="157"/>
    </row>
    <row r="1280" spans="2:15" s="8" customFormat="1">
      <c r="B1280" s="146"/>
      <c r="C1280" s="147"/>
      <c r="D1280" s="147"/>
      <c r="E1280" s="240"/>
      <c r="F1280" s="144"/>
      <c r="G1280" s="102"/>
      <c r="I1280" s="138"/>
      <c r="J1280" s="138"/>
      <c r="O1280" s="157"/>
    </row>
    <row r="1281" spans="2:15" s="8" customFormat="1">
      <c r="B1281" s="146"/>
      <c r="C1281" s="147"/>
      <c r="D1281" s="147"/>
      <c r="E1281" s="240"/>
      <c r="F1281" s="144"/>
      <c r="G1281" s="102"/>
      <c r="I1281" s="138"/>
      <c r="J1281" s="138"/>
      <c r="O1281" s="157"/>
    </row>
    <row r="1282" spans="2:15" s="8" customFormat="1">
      <c r="B1282" s="146"/>
      <c r="C1282" s="147"/>
      <c r="D1282" s="147"/>
      <c r="E1282" s="240"/>
      <c r="F1282" s="144"/>
      <c r="G1282" s="102"/>
      <c r="I1282" s="138"/>
      <c r="J1282" s="138"/>
      <c r="O1282" s="157"/>
    </row>
    <row r="1283" spans="2:15" s="8" customFormat="1">
      <c r="B1283" s="146"/>
      <c r="C1283" s="147"/>
      <c r="D1283" s="147"/>
      <c r="E1283" s="240"/>
      <c r="F1283" s="144"/>
      <c r="G1283" s="102"/>
      <c r="I1283" s="138"/>
      <c r="J1283" s="138"/>
      <c r="O1283" s="157"/>
    </row>
    <row r="1284" spans="2:15" s="8" customFormat="1">
      <c r="B1284" s="146"/>
      <c r="C1284" s="147"/>
      <c r="D1284" s="147"/>
      <c r="E1284" s="240"/>
      <c r="F1284" s="144"/>
      <c r="G1284" s="102"/>
      <c r="I1284" s="138"/>
      <c r="J1284" s="138"/>
      <c r="O1284" s="157"/>
    </row>
    <row r="1285" spans="2:15" s="8" customFormat="1">
      <c r="B1285" s="146"/>
      <c r="C1285" s="147"/>
      <c r="D1285" s="147"/>
      <c r="E1285" s="240"/>
      <c r="F1285" s="144"/>
      <c r="G1285" s="102"/>
      <c r="I1285" s="138"/>
      <c r="J1285" s="138"/>
      <c r="O1285" s="157"/>
    </row>
    <row r="1286" spans="2:15" s="8" customFormat="1">
      <c r="B1286" s="146"/>
      <c r="C1286" s="147"/>
      <c r="D1286" s="147"/>
      <c r="E1286" s="240"/>
      <c r="F1286" s="144"/>
      <c r="G1286" s="102"/>
      <c r="I1286" s="138"/>
      <c r="J1286" s="138"/>
      <c r="O1286" s="157"/>
    </row>
    <row r="1287" spans="2:15" s="8" customFormat="1">
      <c r="B1287" s="146"/>
      <c r="C1287" s="147"/>
      <c r="D1287" s="147"/>
      <c r="E1287" s="240"/>
      <c r="F1287" s="144"/>
      <c r="G1287" s="102"/>
      <c r="I1287" s="138"/>
      <c r="J1287" s="138"/>
      <c r="O1287" s="157"/>
    </row>
    <row r="1288" spans="2:15" s="8" customFormat="1">
      <c r="B1288" s="146"/>
      <c r="C1288" s="147"/>
      <c r="D1288" s="147"/>
      <c r="E1288" s="240"/>
      <c r="F1288" s="144"/>
      <c r="G1288" s="102"/>
      <c r="I1288" s="138"/>
      <c r="J1288" s="138"/>
      <c r="O1288" s="157"/>
    </row>
    <row r="1289" spans="2:15" s="8" customFormat="1">
      <c r="B1289" s="146"/>
      <c r="C1289" s="147"/>
      <c r="D1289" s="147"/>
      <c r="E1289" s="240"/>
      <c r="F1289" s="144"/>
      <c r="G1289" s="102"/>
      <c r="I1289" s="138"/>
      <c r="J1289" s="138"/>
      <c r="O1289" s="157"/>
    </row>
    <row r="1290" spans="2:15" s="8" customFormat="1">
      <c r="B1290" s="146"/>
      <c r="C1290" s="147"/>
      <c r="D1290" s="147"/>
      <c r="E1290" s="240"/>
      <c r="F1290" s="144"/>
      <c r="G1290" s="102"/>
      <c r="I1290" s="138"/>
      <c r="J1290" s="138"/>
      <c r="O1290" s="157"/>
    </row>
    <row r="1291" spans="2:15" s="8" customFormat="1">
      <c r="B1291" s="146"/>
      <c r="C1291" s="147"/>
      <c r="D1291" s="147"/>
      <c r="E1291" s="240"/>
      <c r="F1291" s="144"/>
      <c r="G1291" s="102"/>
      <c r="I1291" s="138"/>
      <c r="J1291" s="138"/>
      <c r="O1291" s="157"/>
    </row>
    <row r="1292" spans="2:15" s="8" customFormat="1">
      <c r="B1292" s="146"/>
      <c r="C1292" s="147"/>
      <c r="D1292" s="147"/>
      <c r="E1292" s="240"/>
      <c r="F1292" s="144"/>
      <c r="G1292" s="102"/>
      <c r="I1292" s="138"/>
      <c r="J1292" s="138"/>
      <c r="O1292" s="157"/>
    </row>
    <row r="1293" spans="2:15" s="8" customFormat="1">
      <c r="B1293" s="146"/>
      <c r="C1293" s="147"/>
      <c r="D1293" s="147"/>
      <c r="E1293" s="240"/>
      <c r="F1293" s="144"/>
      <c r="G1293" s="102"/>
      <c r="I1293" s="138"/>
      <c r="J1293" s="138"/>
      <c r="O1293" s="157"/>
    </row>
    <row r="1294" spans="2:15" s="8" customFormat="1">
      <c r="B1294" s="146"/>
      <c r="C1294" s="147"/>
      <c r="D1294" s="147"/>
      <c r="E1294" s="240"/>
      <c r="F1294" s="144"/>
      <c r="G1294" s="102"/>
      <c r="I1294" s="138"/>
      <c r="J1294" s="138"/>
      <c r="O1294" s="157"/>
    </row>
    <row r="1295" spans="2:15" s="8" customFormat="1">
      <c r="B1295" s="146"/>
      <c r="C1295" s="147"/>
      <c r="D1295" s="147"/>
      <c r="E1295" s="240"/>
      <c r="F1295" s="144"/>
      <c r="G1295" s="102"/>
      <c r="I1295" s="138"/>
      <c r="J1295" s="138"/>
      <c r="O1295" s="157"/>
    </row>
    <row r="1296" spans="2:15" s="8" customFormat="1">
      <c r="B1296" s="146"/>
      <c r="C1296" s="147"/>
      <c r="D1296" s="147"/>
      <c r="E1296" s="240"/>
      <c r="F1296" s="144"/>
      <c r="G1296" s="102"/>
      <c r="I1296" s="138"/>
      <c r="J1296" s="138"/>
      <c r="O1296" s="157"/>
    </row>
    <row r="1297" spans="2:15" s="8" customFormat="1">
      <c r="B1297" s="146"/>
      <c r="C1297" s="147"/>
      <c r="D1297" s="147"/>
      <c r="E1297" s="240"/>
      <c r="F1297" s="144"/>
      <c r="G1297" s="102"/>
      <c r="I1297" s="138"/>
      <c r="J1297" s="138"/>
      <c r="O1297" s="157"/>
    </row>
    <row r="1298" spans="2:15" s="8" customFormat="1">
      <c r="B1298" s="146"/>
      <c r="C1298" s="147"/>
      <c r="D1298" s="147"/>
      <c r="E1298" s="240"/>
      <c r="F1298" s="144"/>
      <c r="G1298" s="102"/>
      <c r="I1298" s="138"/>
      <c r="J1298" s="138"/>
      <c r="O1298" s="157"/>
    </row>
    <row r="1299" spans="2:15" s="8" customFormat="1">
      <c r="B1299" s="146"/>
      <c r="C1299" s="147"/>
      <c r="D1299" s="147"/>
      <c r="E1299" s="240"/>
      <c r="F1299" s="144"/>
      <c r="G1299" s="102"/>
      <c r="I1299" s="138"/>
      <c r="J1299" s="138"/>
      <c r="O1299" s="157"/>
    </row>
    <row r="1300" spans="2:15" s="8" customFormat="1">
      <c r="B1300" s="146"/>
      <c r="C1300" s="147"/>
      <c r="D1300" s="147"/>
      <c r="E1300" s="240"/>
      <c r="F1300" s="144"/>
      <c r="G1300" s="102"/>
      <c r="I1300" s="138"/>
      <c r="J1300" s="138"/>
      <c r="O1300" s="157"/>
    </row>
    <row r="1301" spans="2:15" s="8" customFormat="1">
      <c r="B1301" s="146"/>
      <c r="C1301" s="147"/>
      <c r="D1301" s="147"/>
      <c r="E1301" s="240"/>
      <c r="F1301" s="144"/>
      <c r="G1301" s="102"/>
      <c r="I1301" s="138"/>
      <c r="J1301" s="138"/>
      <c r="O1301" s="157"/>
    </row>
    <row r="1302" spans="2:15" s="8" customFormat="1">
      <c r="B1302" s="146"/>
      <c r="C1302" s="147"/>
      <c r="D1302" s="147"/>
      <c r="E1302" s="240"/>
      <c r="F1302" s="144"/>
      <c r="G1302" s="102"/>
      <c r="I1302" s="138"/>
      <c r="J1302" s="138"/>
      <c r="O1302" s="157"/>
    </row>
    <row r="1303" spans="2:15" s="8" customFormat="1">
      <c r="B1303" s="146"/>
      <c r="C1303" s="147"/>
      <c r="D1303" s="147"/>
      <c r="E1303" s="240"/>
      <c r="F1303" s="144"/>
      <c r="G1303" s="102"/>
      <c r="I1303" s="138"/>
      <c r="J1303" s="138"/>
      <c r="O1303" s="157"/>
    </row>
    <row r="1304" spans="2:15" s="8" customFormat="1">
      <c r="B1304" s="146"/>
      <c r="C1304" s="147"/>
      <c r="D1304" s="147"/>
      <c r="E1304" s="240"/>
      <c r="F1304" s="144"/>
      <c r="G1304" s="102"/>
      <c r="I1304" s="138"/>
      <c r="J1304" s="138"/>
      <c r="O1304" s="157"/>
    </row>
    <row r="1305" spans="2:15" s="8" customFormat="1">
      <c r="B1305" s="146"/>
      <c r="C1305" s="147"/>
      <c r="D1305" s="147"/>
      <c r="E1305" s="240"/>
      <c r="F1305" s="144"/>
      <c r="G1305" s="102"/>
      <c r="I1305" s="138"/>
      <c r="J1305" s="138"/>
      <c r="O1305" s="157"/>
    </row>
    <row r="1306" spans="2:15" s="8" customFormat="1">
      <c r="B1306" s="146"/>
      <c r="C1306" s="147"/>
      <c r="D1306" s="147"/>
      <c r="E1306" s="240"/>
      <c r="F1306" s="144"/>
      <c r="G1306" s="102"/>
      <c r="I1306" s="138"/>
      <c r="J1306" s="138"/>
      <c r="O1306" s="157"/>
    </row>
    <row r="1307" spans="2:15" s="8" customFormat="1">
      <c r="B1307" s="146"/>
      <c r="C1307" s="147"/>
      <c r="D1307" s="147"/>
      <c r="E1307" s="240"/>
      <c r="F1307" s="144"/>
      <c r="G1307" s="102"/>
      <c r="I1307" s="138"/>
      <c r="J1307" s="138"/>
      <c r="O1307" s="157"/>
    </row>
    <row r="1308" spans="2:15" s="8" customFormat="1">
      <c r="B1308" s="146"/>
      <c r="C1308" s="147"/>
      <c r="D1308" s="147"/>
      <c r="E1308" s="240"/>
      <c r="F1308" s="144"/>
      <c r="G1308" s="102"/>
      <c r="I1308" s="138"/>
      <c r="J1308" s="138"/>
      <c r="O1308" s="157"/>
    </row>
    <row r="1309" spans="2:15" s="8" customFormat="1">
      <c r="B1309" s="146"/>
      <c r="C1309" s="147"/>
      <c r="D1309" s="147"/>
      <c r="E1309" s="240"/>
      <c r="F1309" s="144"/>
      <c r="G1309" s="102"/>
      <c r="I1309" s="138"/>
      <c r="J1309" s="138"/>
      <c r="O1309" s="157"/>
    </row>
    <row r="1310" spans="2:15" s="8" customFormat="1">
      <c r="B1310" s="146"/>
      <c r="C1310" s="147"/>
      <c r="D1310" s="147"/>
      <c r="E1310" s="240"/>
      <c r="F1310" s="144"/>
      <c r="G1310" s="102"/>
      <c r="I1310" s="138"/>
      <c r="J1310" s="138"/>
      <c r="O1310" s="157"/>
    </row>
    <row r="1311" spans="2:15" s="8" customFormat="1">
      <c r="B1311" s="146"/>
      <c r="C1311" s="147"/>
      <c r="D1311" s="147"/>
      <c r="E1311" s="240"/>
      <c r="F1311" s="144"/>
      <c r="G1311" s="102"/>
      <c r="I1311" s="138"/>
      <c r="J1311" s="138"/>
      <c r="O1311" s="157"/>
    </row>
    <row r="1312" spans="2:15" s="8" customFormat="1">
      <c r="B1312" s="146"/>
      <c r="C1312" s="147"/>
      <c r="D1312" s="147"/>
      <c r="E1312" s="240"/>
      <c r="F1312" s="144"/>
      <c r="G1312" s="102"/>
      <c r="I1312" s="138"/>
      <c r="J1312" s="138"/>
      <c r="O1312" s="157"/>
    </row>
    <row r="1313" spans="2:15" s="8" customFormat="1">
      <c r="B1313" s="146"/>
      <c r="C1313" s="147"/>
      <c r="D1313" s="147"/>
      <c r="E1313" s="240"/>
      <c r="F1313" s="144"/>
      <c r="G1313" s="102"/>
      <c r="I1313" s="138"/>
      <c r="J1313" s="138"/>
      <c r="O1313" s="157"/>
    </row>
    <row r="1314" spans="2:15" s="8" customFormat="1">
      <c r="B1314" s="146"/>
      <c r="C1314" s="147"/>
      <c r="D1314" s="147"/>
      <c r="E1314" s="240"/>
      <c r="F1314" s="144"/>
      <c r="G1314" s="102"/>
      <c r="I1314" s="138"/>
      <c r="J1314" s="138"/>
      <c r="O1314" s="157"/>
    </row>
    <row r="1315" spans="2:15" s="8" customFormat="1">
      <c r="B1315" s="146"/>
      <c r="C1315" s="147"/>
      <c r="D1315" s="147"/>
      <c r="E1315" s="240"/>
      <c r="F1315" s="144"/>
      <c r="G1315" s="102"/>
      <c r="I1315" s="138"/>
      <c r="J1315" s="138"/>
      <c r="O1315" s="157"/>
    </row>
    <row r="1316" spans="2:15" s="8" customFormat="1">
      <c r="B1316" s="146"/>
      <c r="C1316" s="147"/>
      <c r="D1316" s="147"/>
      <c r="E1316" s="240"/>
      <c r="F1316" s="144"/>
      <c r="G1316" s="102"/>
      <c r="I1316" s="138"/>
      <c r="J1316" s="138"/>
      <c r="O1316" s="157"/>
    </row>
    <row r="1317" spans="2:15" s="8" customFormat="1">
      <c r="B1317" s="146"/>
      <c r="C1317" s="147"/>
      <c r="D1317" s="147"/>
      <c r="E1317" s="240"/>
      <c r="F1317" s="144"/>
      <c r="G1317" s="102"/>
      <c r="I1317" s="138"/>
      <c r="J1317" s="138"/>
      <c r="O1317" s="157"/>
    </row>
    <row r="1318" spans="2:15" s="8" customFormat="1">
      <c r="B1318" s="146"/>
      <c r="C1318" s="147"/>
      <c r="D1318" s="147"/>
      <c r="E1318" s="240"/>
      <c r="F1318" s="144"/>
      <c r="G1318" s="102"/>
      <c r="I1318" s="138"/>
      <c r="J1318" s="138"/>
      <c r="O1318" s="157"/>
    </row>
    <row r="1319" spans="2:15" s="8" customFormat="1">
      <c r="B1319" s="146"/>
      <c r="C1319" s="147"/>
      <c r="D1319" s="147"/>
      <c r="E1319" s="240"/>
      <c r="F1319" s="144"/>
      <c r="G1319" s="102"/>
      <c r="I1319" s="138"/>
      <c r="J1319" s="138"/>
      <c r="O1319" s="157"/>
    </row>
    <row r="1320" spans="2:15" s="8" customFormat="1">
      <c r="B1320" s="146"/>
      <c r="C1320" s="147"/>
      <c r="D1320" s="147"/>
      <c r="E1320" s="240"/>
      <c r="F1320" s="144"/>
      <c r="G1320" s="102"/>
      <c r="I1320" s="138"/>
      <c r="J1320" s="138"/>
      <c r="O1320" s="157"/>
    </row>
    <row r="1321" spans="2:15" s="8" customFormat="1">
      <c r="B1321" s="146"/>
      <c r="C1321" s="147"/>
      <c r="D1321" s="147"/>
      <c r="E1321" s="240"/>
      <c r="F1321" s="144"/>
      <c r="G1321" s="102"/>
      <c r="I1321" s="138"/>
      <c r="J1321" s="138"/>
      <c r="O1321" s="157"/>
    </row>
    <row r="1322" spans="2:15" s="8" customFormat="1">
      <c r="B1322" s="146"/>
      <c r="C1322" s="147"/>
      <c r="D1322" s="147"/>
      <c r="E1322" s="240"/>
      <c r="F1322" s="144"/>
      <c r="G1322" s="102"/>
      <c r="I1322" s="138"/>
      <c r="J1322" s="138"/>
      <c r="O1322" s="157"/>
    </row>
    <row r="1323" spans="2:15" s="8" customFormat="1">
      <c r="B1323" s="146"/>
      <c r="C1323" s="147"/>
      <c r="D1323" s="147"/>
      <c r="E1323" s="240"/>
      <c r="F1323" s="144"/>
      <c r="G1323" s="102"/>
      <c r="I1323" s="138"/>
      <c r="J1323" s="138"/>
      <c r="O1323" s="157"/>
    </row>
    <row r="1324" spans="2:15" s="8" customFormat="1">
      <c r="B1324" s="146"/>
      <c r="C1324" s="147"/>
      <c r="D1324" s="147"/>
      <c r="E1324" s="240"/>
      <c r="F1324" s="144"/>
      <c r="G1324" s="102"/>
      <c r="I1324" s="138"/>
      <c r="J1324" s="138"/>
      <c r="O1324" s="157"/>
    </row>
    <row r="1325" spans="2:15" s="8" customFormat="1">
      <c r="B1325" s="146"/>
      <c r="C1325" s="147"/>
      <c r="D1325" s="147"/>
      <c r="E1325" s="240"/>
      <c r="F1325" s="144"/>
      <c r="G1325" s="102"/>
      <c r="I1325" s="138"/>
      <c r="J1325" s="138"/>
      <c r="O1325" s="157"/>
    </row>
    <row r="1326" spans="2:15" s="8" customFormat="1">
      <c r="B1326" s="146"/>
      <c r="C1326" s="147"/>
      <c r="D1326" s="147"/>
      <c r="E1326" s="240"/>
      <c r="F1326" s="144"/>
      <c r="G1326" s="102"/>
      <c r="I1326" s="138"/>
      <c r="J1326" s="138"/>
      <c r="O1326" s="157"/>
    </row>
    <row r="1327" spans="2:15" s="8" customFormat="1">
      <c r="B1327" s="146"/>
      <c r="C1327" s="147"/>
      <c r="D1327" s="147"/>
      <c r="E1327" s="240"/>
      <c r="F1327" s="144"/>
      <c r="G1327" s="102"/>
      <c r="I1327" s="138"/>
      <c r="J1327" s="138"/>
      <c r="O1327" s="157"/>
    </row>
    <row r="1328" spans="2:15" s="8" customFormat="1">
      <c r="B1328" s="146"/>
      <c r="C1328" s="147"/>
      <c r="D1328" s="147"/>
      <c r="E1328" s="240"/>
      <c r="F1328" s="144"/>
      <c r="G1328" s="102"/>
      <c r="I1328" s="138"/>
      <c r="J1328" s="138"/>
      <c r="O1328" s="157"/>
    </row>
    <row r="1329" spans="2:15" s="8" customFormat="1">
      <c r="B1329" s="146"/>
      <c r="C1329" s="147"/>
      <c r="D1329" s="147"/>
      <c r="E1329" s="240"/>
      <c r="F1329" s="144"/>
      <c r="G1329" s="102"/>
      <c r="I1329" s="138"/>
      <c r="J1329" s="138"/>
      <c r="O1329" s="157"/>
    </row>
    <row r="1330" spans="2:15" s="8" customFormat="1">
      <c r="B1330" s="146"/>
      <c r="C1330" s="147"/>
      <c r="D1330" s="147"/>
      <c r="E1330" s="240"/>
      <c r="F1330" s="144"/>
      <c r="G1330" s="102"/>
      <c r="I1330" s="138"/>
      <c r="J1330" s="138"/>
      <c r="O1330" s="157"/>
    </row>
    <row r="1331" spans="2:15" s="8" customFormat="1">
      <c r="B1331" s="146"/>
      <c r="C1331" s="147"/>
      <c r="D1331" s="147"/>
      <c r="E1331" s="240"/>
      <c r="F1331" s="144"/>
      <c r="G1331" s="102"/>
      <c r="I1331" s="138"/>
      <c r="J1331" s="138"/>
      <c r="O1331" s="157"/>
    </row>
    <row r="1332" spans="2:15" s="8" customFormat="1">
      <c r="B1332" s="146"/>
      <c r="C1332" s="147"/>
      <c r="D1332" s="147"/>
      <c r="E1332" s="240"/>
      <c r="F1332" s="144"/>
      <c r="G1332" s="102"/>
      <c r="I1332" s="138"/>
      <c r="J1332" s="138"/>
      <c r="O1332" s="157"/>
    </row>
    <row r="1333" spans="2:15" s="8" customFormat="1">
      <c r="B1333" s="146"/>
      <c r="C1333" s="147"/>
      <c r="D1333" s="147"/>
      <c r="E1333" s="240"/>
      <c r="F1333" s="144"/>
      <c r="G1333" s="102"/>
      <c r="I1333" s="138"/>
      <c r="J1333" s="138"/>
      <c r="O1333" s="157"/>
    </row>
    <row r="1334" spans="2:15" s="8" customFormat="1">
      <c r="B1334" s="146"/>
      <c r="C1334" s="147"/>
      <c r="D1334" s="147"/>
      <c r="E1334" s="240"/>
      <c r="F1334" s="144"/>
      <c r="G1334" s="102"/>
      <c r="I1334" s="138"/>
      <c r="J1334" s="138"/>
      <c r="O1334" s="157"/>
    </row>
    <row r="1335" spans="2:15" s="8" customFormat="1">
      <c r="B1335" s="146"/>
      <c r="C1335" s="147"/>
      <c r="D1335" s="147"/>
      <c r="E1335" s="240"/>
      <c r="F1335" s="144"/>
      <c r="G1335" s="102"/>
      <c r="I1335" s="138"/>
      <c r="J1335" s="138"/>
      <c r="O1335" s="157"/>
    </row>
    <row r="1336" spans="2:15" s="8" customFormat="1">
      <c r="B1336" s="146"/>
      <c r="C1336" s="147"/>
      <c r="D1336" s="147"/>
      <c r="E1336" s="240"/>
      <c r="F1336" s="144"/>
      <c r="G1336" s="102"/>
      <c r="I1336" s="138"/>
      <c r="J1336" s="138"/>
      <c r="O1336" s="157"/>
    </row>
    <row r="1337" spans="2:15" s="8" customFormat="1">
      <c r="B1337" s="146"/>
      <c r="C1337" s="147"/>
      <c r="D1337" s="147"/>
      <c r="E1337" s="240"/>
      <c r="F1337" s="144"/>
      <c r="G1337" s="102"/>
      <c r="I1337" s="138"/>
      <c r="J1337" s="138"/>
      <c r="O1337" s="157"/>
    </row>
    <row r="1338" spans="2:15" s="8" customFormat="1">
      <c r="B1338" s="146"/>
      <c r="C1338" s="147"/>
      <c r="D1338" s="147"/>
      <c r="E1338" s="240"/>
      <c r="F1338" s="144"/>
      <c r="G1338" s="102"/>
      <c r="I1338" s="138"/>
      <c r="J1338" s="138"/>
      <c r="O1338" s="157"/>
    </row>
    <row r="1339" spans="2:15" s="8" customFormat="1">
      <c r="B1339" s="146"/>
      <c r="C1339" s="147"/>
      <c r="D1339" s="147"/>
      <c r="E1339" s="240"/>
      <c r="F1339" s="144"/>
      <c r="G1339" s="102"/>
      <c r="I1339" s="138"/>
      <c r="J1339" s="138"/>
      <c r="O1339" s="157"/>
    </row>
    <row r="1340" spans="2:15" s="8" customFormat="1">
      <c r="B1340" s="146"/>
      <c r="C1340" s="147"/>
      <c r="D1340" s="147"/>
      <c r="E1340" s="240"/>
      <c r="F1340" s="144"/>
      <c r="G1340" s="102"/>
      <c r="I1340" s="138"/>
      <c r="J1340" s="138"/>
      <c r="O1340" s="157"/>
    </row>
    <row r="1341" spans="2:15" s="8" customFormat="1">
      <c r="B1341" s="146"/>
      <c r="C1341" s="147"/>
      <c r="D1341" s="147"/>
      <c r="E1341" s="240"/>
      <c r="F1341" s="144"/>
      <c r="G1341" s="102"/>
      <c r="I1341" s="138"/>
      <c r="J1341" s="138"/>
      <c r="O1341" s="157"/>
    </row>
    <row r="1342" spans="2:15" s="8" customFormat="1">
      <c r="B1342" s="146"/>
      <c r="C1342" s="147"/>
      <c r="D1342" s="147"/>
      <c r="E1342" s="240"/>
      <c r="F1342" s="144"/>
      <c r="G1342" s="102"/>
      <c r="I1342" s="138"/>
      <c r="J1342" s="138"/>
      <c r="O1342" s="157"/>
    </row>
    <row r="1343" spans="2:15" s="8" customFormat="1">
      <c r="B1343" s="146"/>
      <c r="C1343" s="147"/>
      <c r="D1343" s="147"/>
      <c r="E1343" s="240"/>
      <c r="F1343" s="144"/>
      <c r="G1343" s="102"/>
      <c r="I1343" s="138"/>
      <c r="J1343" s="138"/>
      <c r="O1343" s="157"/>
    </row>
    <row r="1344" spans="2:15" s="8" customFormat="1">
      <c r="B1344" s="146"/>
      <c r="C1344" s="147"/>
      <c r="D1344" s="147"/>
      <c r="E1344" s="240"/>
      <c r="F1344" s="144"/>
      <c r="G1344" s="102"/>
      <c r="I1344" s="138"/>
      <c r="J1344" s="138"/>
      <c r="O1344" s="157"/>
    </row>
    <row r="1345" spans="2:15" s="8" customFormat="1">
      <c r="B1345" s="146"/>
      <c r="C1345" s="147"/>
      <c r="D1345" s="147"/>
      <c r="E1345" s="240"/>
      <c r="F1345" s="144"/>
      <c r="G1345" s="102"/>
      <c r="I1345" s="138"/>
      <c r="J1345" s="138"/>
      <c r="O1345" s="157"/>
    </row>
    <row r="1346" spans="2:15" s="8" customFormat="1">
      <c r="B1346" s="146"/>
      <c r="C1346" s="147"/>
      <c r="D1346" s="147"/>
      <c r="E1346" s="240"/>
      <c r="F1346" s="144"/>
      <c r="G1346" s="102"/>
      <c r="I1346" s="138"/>
      <c r="J1346" s="138"/>
      <c r="O1346" s="157"/>
    </row>
    <row r="1347" spans="2:15" s="8" customFormat="1">
      <c r="B1347" s="146"/>
      <c r="C1347" s="147"/>
      <c r="D1347" s="147"/>
      <c r="E1347" s="240"/>
      <c r="F1347" s="144"/>
      <c r="G1347" s="102"/>
      <c r="I1347" s="138"/>
      <c r="J1347" s="138"/>
      <c r="O1347" s="157"/>
    </row>
    <row r="1348" spans="2:15" s="8" customFormat="1">
      <c r="B1348" s="146"/>
      <c r="C1348" s="147"/>
      <c r="D1348" s="147"/>
      <c r="E1348" s="240"/>
      <c r="F1348" s="144"/>
      <c r="G1348" s="102"/>
      <c r="I1348" s="138"/>
      <c r="J1348" s="138"/>
      <c r="O1348" s="157"/>
    </row>
    <row r="1349" spans="2:15" s="8" customFormat="1">
      <c r="B1349" s="146"/>
      <c r="C1349" s="147"/>
      <c r="D1349" s="147"/>
      <c r="E1349" s="240"/>
      <c r="F1349" s="144"/>
      <c r="G1349" s="102"/>
      <c r="I1349" s="138"/>
      <c r="J1349" s="138"/>
      <c r="O1349" s="157"/>
    </row>
    <row r="1350" spans="2:15" s="8" customFormat="1">
      <c r="B1350" s="146"/>
      <c r="C1350" s="147"/>
      <c r="D1350" s="147"/>
      <c r="E1350" s="240"/>
      <c r="F1350" s="144"/>
      <c r="G1350" s="102"/>
      <c r="I1350" s="138"/>
      <c r="J1350" s="138"/>
      <c r="O1350" s="157"/>
    </row>
    <row r="1351" spans="2:15" s="8" customFormat="1">
      <c r="B1351" s="146"/>
      <c r="C1351" s="147"/>
      <c r="D1351" s="147"/>
      <c r="E1351" s="240"/>
      <c r="F1351" s="144"/>
      <c r="G1351" s="102"/>
      <c r="I1351" s="138"/>
      <c r="J1351" s="138"/>
      <c r="O1351" s="157"/>
    </row>
    <row r="1352" spans="2:15" s="8" customFormat="1">
      <c r="B1352" s="146"/>
      <c r="C1352" s="147"/>
      <c r="D1352" s="147"/>
      <c r="E1352" s="240"/>
      <c r="F1352" s="144"/>
      <c r="G1352" s="102"/>
      <c r="I1352" s="138"/>
      <c r="J1352" s="138"/>
      <c r="O1352" s="157"/>
    </row>
    <row r="1353" spans="2:15" s="8" customFormat="1">
      <c r="B1353" s="146"/>
      <c r="C1353" s="147"/>
      <c r="D1353" s="147"/>
      <c r="E1353" s="240"/>
      <c r="F1353" s="144"/>
      <c r="G1353" s="102"/>
      <c r="I1353" s="138"/>
      <c r="J1353" s="138"/>
      <c r="O1353" s="157"/>
    </row>
    <row r="1354" spans="2:15" s="8" customFormat="1">
      <c r="B1354" s="146"/>
      <c r="C1354" s="147"/>
      <c r="D1354" s="147"/>
      <c r="E1354" s="240"/>
      <c r="F1354" s="144"/>
      <c r="G1354" s="102"/>
      <c r="I1354" s="138"/>
      <c r="J1354" s="138"/>
      <c r="O1354" s="157"/>
    </row>
    <row r="1355" spans="2:15" s="8" customFormat="1">
      <c r="B1355" s="146"/>
      <c r="C1355" s="147"/>
      <c r="D1355" s="147"/>
      <c r="E1355" s="240"/>
      <c r="F1355" s="144"/>
      <c r="G1355" s="102"/>
      <c r="I1355" s="138"/>
      <c r="J1355" s="138"/>
      <c r="O1355" s="157"/>
    </row>
    <row r="1356" spans="2:15" s="8" customFormat="1">
      <c r="B1356" s="146"/>
      <c r="C1356" s="147"/>
      <c r="D1356" s="147"/>
      <c r="E1356" s="240"/>
      <c r="F1356" s="144"/>
      <c r="G1356" s="102"/>
      <c r="I1356" s="138"/>
      <c r="J1356" s="138"/>
      <c r="O1356" s="157"/>
    </row>
    <row r="1357" spans="2:15" s="8" customFormat="1">
      <c r="B1357" s="146"/>
      <c r="C1357" s="147"/>
      <c r="D1357" s="147"/>
      <c r="E1357" s="240"/>
      <c r="F1357" s="144"/>
      <c r="G1357" s="102"/>
      <c r="I1357" s="138"/>
      <c r="J1357" s="138"/>
      <c r="O1357" s="157"/>
    </row>
    <row r="1358" spans="2:15" s="8" customFormat="1">
      <c r="B1358" s="146"/>
      <c r="C1358" s="147"/>
      <c r="D1358" s="147"/>
      <c r="E1358" s="240"/>
      <c r="F1358" s="144"/>
      <c r="G1358" s="102"/>
      <c r="I1358" s="138"/>
      <c r="J1358" s="138"/>
      <c r="O1358" s="157"/>
    </row>
    <row r="1359" spans="2:15" s="8" customFormat="1">
      <c r="B1359" s="146"/>
      <c r="C1359" s="147"/>
      <c r="D1359" s="147"/>
      <c r="E1359" s="240"/>
      <c r="F1359" s="144"/>
      <c r="G1359" s="102"/>
      <c r="I1359" s="138"/>
      <c r="J1359" s="138"/>
      <c r="O1359" s="157"/>
    </row>
    <row r="1360" spans="2:15" s="8" customFormat="1">
      <c r="B1360" s="146"/>
      <c r="C1360" s="147"/>
      <c r="D1360" s="147"/>
      <c r="E1360" s="240"/>
      <c r="F1360" s="144"/>
      <c r="G1360" s="102"/>
      <c r="I1360" s="138"/>
      <c r="J1360" s="138"/>
      <c r="O1360" s="157"/>
    </row>
    <row r="1361" spans="2:15" s="8" customFormat="1">
      <c r="B1361" s="146"/>
      <c r="C1361" s="147"/>
      <c r="D1361" s="147"/>
      <c r="E1361" s="240"/>
      <c r="F1361" s="144"/>
      <c r="G1361" s="102"/>
      <c r="I1361" s="138"/>
      <c r="J1361" s="138"/>
      <c r="O1361" s="157"/>
    </row>
    <row r="1362" spans="2:15" s="8" customFormat="1">
      <c r="B1362" s="146"/>
      <c r="C1362" s="147"/>
      <c r="D1362" s="147"/>
      <c r="E1362" s="240"/>
      <c r="F1362" s="144"/>
      <c r="G1362" s="102"/>
      <c r="I1362" s="138"/>
      <c r="J1362" s="138"/>
      <c r="O1362" s="157"/>
    </row>
    <row r="1363" spans="2:15" s="8" customFormat="1">
      <c r="B1363" s="146"/>
      <c r="C1363" s="147"/>
      <c r="D1363" s="147"/>
      <c r="E1363" s="240"/>
      <c r="F1363" s="144"/>
      <c r="G1363" s="102"/>
      <c r="I1363" s="138"/>
      <c r="J1363" s="138"/>
      <c r="O1363" s="157"/>
    </row>
    <row r="1364" spans="2:15" s="8" customFormat="1">
      <c r="B1364" s="146"/>
      <c r="C1364" s="147"/>
      <c r="D1364" s="147"/>
      <c r="E1364" s="240"/>
      <c r="F1364" s="144"/>
      <c r="G1364" s="102"/>
      <c r="I1364" s="138"/>
      <c r="J1364" s="138"/>
      <c r="O1364" s="157"/>
    </row>
    <row r="1365" spans="2:15" s="8" customFormat="1">
      <c r="B1365" s="146"/>
      <c r="C1365" s="147"/>
      <c r="D1365" s="147"/>
      <c r="E1365" s="240"/>
      <c r="F1365" s="144"/>
      <c r="G1365" s="102"/>
      <c r="I1365" s="138"/>
      <c r="J1365" s="138"/>
      <c r="O1365" s="157"/>
    </row>
    <row r="1366" spans="2:15" s="8" customFormat="1">
      <c r="B1366" s="146"/>
      <c r="C1366" s="147"/>
      <c r="D1366" s="147"/>
      <c r="E1366" s="240"/>
      <c r="F1366" s="144"/>
      <c r="G1366" s="102"/>
      <c r="I1366" s="138"/>
      <c r="J1366" s="138"/>
      <c r="O1366" s="157"/>
    </row>
    <row r="1367" spans="2:15" s="8" customFormat="1">
      <c r="B1367" s="146"/>
      <c r="C1367" s="147"/>
      <c r="D1367" s="147"/>
      <c r="E1367" s="240"/>
      <c r="F1367" s="144"/>
      <c r="G1367" s="102"/>
      <c r="I1367" s="138"/>
      <c r="J1367" s="138"/>
      <c r="O1367" s="157"/>
    </row>
    <row r="1368" spans="2:15" s="8" customFormat="1">
      <c r="B1368" s="146"/>
      <c r="C1368" s="147"/>
      <c r="D1368" s="147"/>
      <c r="E1368" s="240"/>
      <c r="F1368" s="144"/>
      <c r="G1368" s="102"/>
      <c r="I1368" s="138"/>
      <c r="J1368" s="138"/>
      <c r="O1368" s="157"/>
    </row>
    <row r="1369" spans="2:15" s="8" customFormat="1">
      <c r="B1369" s="146"/>
      <c r="C1369" s="147"/>
      <c r="D1369" s="147"/>
      <c r="E1369" s="240"/>
      <c r="F1369" s="144"/>
      <c r="G1369" s="102"/>
      <c r="I1369" s="138"/>
      <c r="J1369" s="138"/>
      <c r="O1369" s="157"/>
    </row>
    <row r="1370" spans="2:15" s="8" customFormat="1">
      <c r="B1370" s="146"/>
      <c r="C1370" s="147"/>
      <c r="D1370" s="147"/>
      <c r="E1370" s="240"/>
      <c r="F1370" s="144"/>
      <c r="G1370" s="102"/>
      <c r="I1370" s="138"/>
      <c r="J1370" s="138"/>
      <c r="O1370" s="157"/>
    </row>
    <row r="1371" spans="2:15" s="8" customFormat="1">
      <c r="B1371" s="146"/>
      <c r="C1371" s="147"/>
      <c r="D1371" s="147"/>
      <c r="E1371" s="240"/>
      <c r="F1371" s="144"/>
      <c r="G1371" s="102"/>
      <c r="I1371" s="138"/>
      <c r="J1371" s="138"/>
      <c r="O1371" s="157"/>
    </row>
    <row r="1372" spans="2:15" s="8" customFormat="1">
      <c r="B1372" s="146"/>
      <c r="C1372" s="147"/>
      <c r="D1372" s="147"/>
      <c r="E1372" s="240"/>
      <c r="F1372" s="144"/>
      <c r="G1372" s="102"/>
      <c r="I1372" s="138"/>
      <c r="J1372" s="138"/>
      <c r="O1372" s="157"/>
    </row>
    <row r="1373" spans="2:15" s="8" customFormat="1">
      <c r="B1373" s="146"/>
      <c r="C1373" s="147"/>
      <c r="D1373" s="147"/>
      <c r="E1373" s="240"/>
      <c r="F1373" s="144"/>
      <c r="G1373" s="102"/>
      <c r="I1373" s="138"/>
      <c r="J1373" s="138"/>
      <c r="O1373" s="157"/>
    </row>
    <row r="1374" spans="2:15" s="8" customFormat="1">
      <c r="B1374" s="146"/>
      <c r="C1374" s="147"/>
      <c r="D1374" s="147"/>
      <c r="E1374" s="240"/>
      <c r="F1374" s="144"/>
      <c r="G1374" s="102"/>
      <c r="I1374" s="138"/>
      <c r="J1374" s="138"/>
      <c r="O1374" s="157"/>
    </row>
    <row r="1375" spans="2:15" s="8" customFormat="1">
      <c r="B1375" s="146"/>
      <c r="C1375" s="147"/>
      <c r="D1375" s="147"/>
      <c r="E1375" s="240"/>
      <c r="F1375" s="144"/>
      <c r="G1375" s="102"/>
      <c r="I1375" s="138"/>
      <c r="J1375" s="138"/>
      <c r="O1375" s="157"/>
    </row>
    <row r="1376" spans="2:15" s="8" customFormat="1">
      <c r="B1376" s="146"/>
      <c r="C1376" s="147"/>
      <c r="D1376" s="147"/>
      <c r="E1376" s="240"/>
      <c r="F1376" s="144"/>
      <c r="G1376" s="102"/>
      <c r="I1376" s="138"/>
      <c r="J1376" s="138"/>
      <c r="O1376" s="157"/>
    </row>
    <row r="1377" spans="2:15" s="8" customFormat="1">
      <c r="B1377" s="146"/>
      <c r="C1377" s="147"/>
      <c r="D1377" s="147"/>
      <c r="E1377" s="240"/>
      <c r="F1377" s="144"/>
      <c r="G1377" s="102"/>
      <c r="I1377" s="138"/>
      <c r="J1377" s="138"/>
      <c r="O1377" s="157"/>
    </row>
    <row r="1378" spans="2:15" s="8" customFormat="1">
      <c r="B1378" s="146"/>
      <c r="C1378" s="147"/>
      <c r="D1378" s="147"/>
      <c r="E1378" s="240"/>
      <c r="F1378" s="144"/>
      <c r="G1378" s="102"/>
      <c r="I1378" s="138"/>
      <c r="J1378" s="138"/>
      <c r="O1378" s="157"/>
    </row>
    <row r="1379" spans="2:15" s="8" customFormat="1">
      <c r="B1379" s="146"/>
      <c r="C1379" s="147"/>
      <c r="D1379" s="147"/>
      <c r="E1379" s="240"/>
      <c r="F1379" s="144"/>
      <c r="G1379" s="102"/>
      <c r="I1379" s="138"/>
      <c r="J1379" s="138"/>
      <c r="O1379" s="157"/>
    </row>
    <row r="1380" spans="2:15" s="8" customFormat="1">
      <c r="B1380" s="146"/>
      <c r="C1380" s="147"/>
      <c r="D1380" s="147"/>
      <c r="E1380" s="240"/>
      <c r="F1380" s="144"/>
      <c r="G1380" s="102"/>
      <c r="I1380" s="138"/>
      <c r="J1380" s="138"/>
      <c r="O1380" s="157"/>
    </row>
    <row r="1381" spans="2:15" s="8" customFormat="1">
      <c r="B1381" s="146"/>
      <c r="C1381" s="147"/>
      <c r="D1381" s="147"/>
      <c r="E1381" s="240"/>
      <c r="F1381" s="144"/>
      <c r="G1381" s="102"/>
      <c r="I1381" s="138"/>
      <c r="J1381" s="138"/>
      <c r="O1381" s="157"/>
    </row>
    <row r="1382" spans="2:15" s="8" customFormat="1">
      <c r="B1382" s="146"/>
      <c r="C1382" s="147"/>
      <c r="D1382" s="147"/>
      <c r="E1382" s="240"/>
      <c r="F1382" s="144"/>
      <c r="G1382" s="102"/>
      <c r="I1382" s="138"/>
      <c r="J1382" s="138"/>
      <c r="O1382" s="157"/>
    </row>
    <row r="1383" spans="2:15" s="8" customFormat="1">
      <c r="B1383" s="146"/>
      <c r="C1383" s="147"/>
      <c r="D1383" s="147"/>
      <c r="E1383" s="240"/>
      <c r="F1383" s="144"/>
      <c r="G1383" s="102"/>
      <c r="I1383" s="138"/>
      <c r="J1383" s="138"/>
      <c r="O1383" s="157"/>
    </row>
    <row r="1384" spans="2:15" s="8" customFormat="1">
      <c r="B1384" s="146"/>
      <c r="C1384" s="147"/>
      <c r="D1384" s="147"/>
      <c r="E1384" s="240"/>
      <c r="F1384" s="144"/>
      <c r="G1384" s="102"/>
      <c r="I1384" s="138"/>
      <c r="J1384" s="138"/>
      <c r="O1384" s="157"/>
    </row>
    <row r="1385" spans="2:15" s="8" customFormat="1">
      <c r="B1385" s="146"/>
      <c r="C1385" s="147"/>
      <c r="D1385" s="147"/>
      <c r="E1385" s="240"/>
      <c r="F1385" s="144"/>
      <c r="G1385" s="102"/>
      <c r="I1385" s="138"/>
      <c r="J1385" s="138"/>
      <c r="O1385" s="157"/>
    </row>
    <row r="1386" spans="2:15" s="8" customFormat="1">
      <c r="B1386" s="146"/>
      <c r="C1386" s="147"/>
      <c r="D1386" s="147"/>
      <c r="E1386" s="240"/>
      <c r="F1386" s="144"/>
      <c r="G1386" s="102"/>
      <c r="I1386" s="138"/>
      <c r="J1386" s="138"/>
      <c r="O1386" s="157"/>
    </row>
    <row r="1387" spans="2:15" s="8" customFormat="1">
      <c r="B1387" s="146"/>
      <c r="C1387" s="147"/>
      <c r="D1387" s="147"/>
      <c r="E1387" s="240"/>
      <c r="F1387" s="144"/>
      <c r="G1387" s="102"/>
      <c r="I1387" s="138"/>
      <c r="J1387" s="138"/>
      <c r="O1387" s="157"/>
    </row>
    <row r="1388" spans="2:15" s="8" customFormat="1">
      <c r="B1388" s="146"/>
      <c r="C1388" s="147"/>
      <c r="D1388" s="147"/>
      <c r="E1388" s="240"/>
      <c r="F1388" s="144"/>
      <c r="G1388" s="102"/>
      <c r="I1388" s="138"/>
      <c r="J1388" s="138"/>
      <c r="O1388" s="157"/>
    </row>
    <row r="1389" spans="2:15" s="8" customFormat="1">
      <c r="B1389" s="146"/>
      <c r="C1389" s="147"/>
      <c r="D1389" s="147"/>
      <c r="E1389" s="240"/>
      <c r="F1389" s="144"/>
      <c r="G1389" s="102"/>
      <c r="I1389" s="138"/>
      <c r="J1389" s="138"/>
      <c r="O1389" s="157"/>
    </row>
    <row r="1390" spans="2:15" s="8" customFormat="1">
      <c r="B1390" s="146"/>
      <c r="C1390" s="147"/>
      <c r="D1390" s="147"/>
      <c r="E1390" s="240"/>
      <c r="F1390" s="144"/>
      <c r="G1390" s="102"/>
      <c r="I1390" s="138"/>
      <c r="J1390" s="138"/>
      <c r="O1390" s="157"/>
    </row>
    <row r="1391" spans="2:15" s="8" customFormat="1">
      <c r="B1391" s="146"/>
      <c r="C1391" s="147"/>
      <c r="D1391" s="147"/>
      <c r="E1391" s="240"/>
      <c r="F1391" s="144"/>
      <c r="G1391" s="102"/>
      <c r="I1391" s="138"/>
      <c r="J1391" s="138"/>
      <c r="O1391" s="157"/>
    </row>
    <row r="1392" spans="2:15" s="8" customFormat="1">
      <c r="B1392" s="146"/>
      <c r="C1392" s="147"/>
      <c r="D1392" s="147"/>
      <c r="E1392" s="240"/>
      <c r="F1392" s="144"/>
      <c r="G1392" s="102"/>
      <c r="I1392" s="138"/>
      <c r="J1392" s="138"/>
      <c r="O1392" s="157"/>
    </row>
    <row r="1393" spans="2:15" s="8" customFormat="1">
      <c r="B1393" s="146"/>
      <c r="C1393" s="147"/>
      <c r="D1393" s="147"/>
      <c r="E1393" s="240"/>
      <c r="F1393" s="144"/>
      <c r="G1393" s="102"/>
      <c r="I1393" s="138"/>
      <c r="J1393" s="138"/>
      <c r="O1393" s="157"/>
    </row>
    <row r="1394" spans="2:15" s="8" customFormat="1">
      <c r="B1394" s="146"/>
      <c r="C1394" s="147"/>
      <c r="D1394" s="147"/>
      <c r="E1394" s="240"/>
      <c r="F1394" s="144"/>
      <c r="G1394" s="102"/>
      <c r="I1394" s="138"/>
      <c r="J1394" s="138"/>
      <c r="O1394" s="157"/>
    </row>
    <row r="1395" spans="2:15" s="8" customFormat="1">
      <c r="B1395" s="146"/>
      <c r="C1395" s="147"/>
      <c r="D1395" s="147"/>
      <c r="E1395" s="240"/>
      <c r="F1395" s="144"/>
      <c r="G1395" s="102"/>
      <c r="I1395" s="138"/>
      <c r="J1395" s="138"/>
      <c r="O1395" s="157"/>
    </row>
    <row r="1396" spans="2:15" s="8" customFormat="1">
      <c r="B1396" s="146"/>
      <c r="C1396" s="147"/>
      <c r="D1396" s="147"/>
      <c r="E1396" s="240"/>
      <c r="F1396" s="144"/>
      <c r="G1396" s="102"/>
      <c r="I1396" s="138"/>
      <c r="J1396" s="138"/>
      <c r="O1396" s="157"/>
    </row>
    <row r="1397" spans="2:15" s="8" customFormat="1">
      <c r="B1397" s="146"/>
      <c r="C1397" s="147"/>
      <c r="D1397" s="147"/>
      <c r="E1397" s="240"/>
      <c r="F1397" s="144"/>
      <c r="G1397" s="102"/>
      <c r="I1397" s="138"/>
      <c r="J1397" s="138"/>
      <c r="O1397" s="157"/>
    </row>
    <row r="1398" spans="2:15" s="8" customFormat="1">
      <c r="B1398" s="146"/>
      <c r="C1398" s="147"/>
      <c r="D1398" s="147"/>
      <c r="E1398" s="240"/>
      <c r="F1398" s="144"/>
      <c r="G1398" s="102"/>
      <c r="I1398" s="138"/>
      <c r="J1398" s="138"/>
      <c r="O1398" s="157"/>
    </row>
    <row r="1399" spans="2:15" s="8" customFormat="1">
      <c r="B1399" s="146"/>
      <c r="C1399" s="147"/>
      <c r="D1399" s="147"/>
      <c r="E1399" s="240"/>
      <c r="F1399" s="144"/>
      <c r="G1399" s="102"/>
      <c r="I1399" s="138"/>
      <c r="J1399" s="138"/>
      <c r="O1399" s="157"/>
    </row>
    <row r="1400" spans="2:15" s="8" customFormat="1">
      <c r="B1400" s="146"/>
      <c r="C1400" s="147"/>
      <c r="D1400" s="147"/>
      <c r="E1400" s="240"/>
      <c r="F1400" s="144"/>
      <c r="G1400" s="102"/>
      <c r="I1400" s="138"/>
      <c r="J1400" s="138"/>
      <c r="O1400" s="157"/>
    </row>
    <row r="1401" spans="2:15" s="8" customFormat="1">
      <c r="B1401" s="146"/>
      <c r="C1401" s="147"/>
      <c r="D1401" s="147"/>
      <c r="E1401" s="240"/>
      <c r="F1401" s="144"/>
      <c r="G1401" s="102"/>
      <c r="I1401" s="138"/>
      <c r="J1401" s="138"/>
      <c r="O1401" s="157"/>
    </row>
    <row r="1402" spans="2:15" s="8" customFormat="1">
      <c r="B1402" s="146"/>
      <c r="C1402" s="147"/>
      <c r="D1402" s="147"/>
      <c r="E1402" s="240"/>
      <c r="F1402" s="144"/>
      <c r="G1402" s="102"/>
      <c r="I1402" s="138"/>
      <c r="J1402" s="138"/>
      <c r="O1402" s="157"/>
    </row>
    <row r="1403" spans="2:15" s="8" customFormat="1">
      <c r="B1403" s="146"/>
      <c r="C1403" s="147"/>
      <c r="D1403" s="147"/>
      <c r="E1403" s="240"/>
      <c r="F1403" s="144"/>
      <c r="G1403" s="102"/>
      <c r="I1403" s="138"/>
      <c r="J1403" s="138"/>
      <c r="O1403" s="157"/>
    </row>
    <row r="1404" spans="2:15" s="8" customFormat="1">
      <c r="B1404" s="146"/>
      <c r="C1404" s="147"/>
      <c r="D1404" s="147"/>
      <c r="E1404" s="240"/>
      <c r="F1404" s="144"/>
      <c r="G1404" s="102"/>
      <c r="I1404" s="138"/>
      <c r="J1404" s="138"/>
      <c r="O1404" s="157"/>
    </row>
    <row r="1405" spans="2:15" s="8" customFormat="1">
      <c r="B1405" s="146"/>
      <c r="C1405" s="147"/>
      <c r="D1405" s="147"/>
      <c r="E1405" s="240"/>
      <c r="F1405" s="144"/>
      <c r="G1405" s="102"/>
      <c r="I1405" s="138"/>
      <c r="J1405" s="138"/>
      <c r="O1405" s="157"/>
    </row>
    <row r="1406" spans="2:15" s="8" customFormat="1">
      <c r="B1406" s="146"/>
      <c r="C1406" s="147"/>
      <c r="D1406" s="147"/>
      <c r="E1406" s="240"/>
      <c r="F1406" s="144"/>
      <c r="G1406" s="102"/>
      <c r="I1406" s="138"/>
      <c r="J1406" s="138"/>
      <c r="O1406" s="157"/>
    </row>
    <row r="1407" spans="2:15" s="8" customFormat="1">
      <c r="B1407" s="146"/>
      <c r="C1407" s="147"/>
      <c r="D1407" s="147"/>
      <c r="E1407" s="240"/>
      <c r="F1407" s="144"/>
      <c r="G1407" s="102"/>
      <c r="I1407" s="138"/>
      <c r="J1407" s="138"/>
      <c r="O1407" s="157"/>
    </row>
    <row r="1408" spans="2:15" s="8" customFormat="1">
      <c r="B1408" s="146"/>
      <c r="C1408" s="147"/>
      <c r="D1408" s="147"/>
      <c r="E1408" s="240"/>
      <c r="F1408" s="144"/>
      <c r="G1408" s="102"/>
      <c r="I1408" s="138"/>
      <c r="J1408" s="138"/>
      <c r="O1408" s="157"/>
    </row>
    <row r="1409" spans="2:15" s="8" customFormat="1">
      <c r="B1409" s="146"/>
      <c r="C1409" s="147"/>
      <c r="D1409" s="147"/>
      <c r="E1409" s="240"/>
      <c r="F1409" s="144"/>
      <c r="G1409" s="102"/>
      <c r="I1409" s="138"/>
      <c r="J1409" s="138"/>
      <c r="O1409" s="157"/>
    </row>
    <row r="1410" spans="2:15" s="8" customFormat="1">
      <c r="B1410" s="146"/>
      <c r="C1410" s="147"/>
      <c r="D1410" s="147"/>
      <c r="E1410" s="240"/>
      <c r="F1410" s="144"/>
      <c r="G1410" s="102"/>
      <c r="I1410" s="138"/>
      <c r="J1410" s="138"/>
      <c r="O1410" s="157"/>
    </row>
    <row r="1411" spans="2:15" s="8" customFormat="1">
      <c r="B1411" s="146"/>
      <c r="C1411" s="147"/>
      <c r="D1411" s="147"/>
      <c r="E1411" s="240"/>
      <c r="F1411" s="144"/>
      <c r="G1411" s="102"/>
      <c r="I1411" s="138"/>
      <c r="J1411" s="138"/>
      <c r="O1411" s="157"/>
    </row>
    <row r="1412" spans="2:15" s="8" customFormat="1">
      <c r="B1412" s="146"/>
      <c r="C1412" s="147"/>
      <c r="D1412" s="147"/>
      <c r="E1412" s="240"/>
      <c r="F1412" s="144"/>
      <c r="G1412" s="102"/>
      <c r="I1412" s="138"/>
      <c r="J1412" s="138"/>
      <c r="O1412" s="157"/>
    </row>
    <row r="1413" spans="2:15" s="8" customFormat="1">
      <c r="B1413" s="146"/>
      <c r="C1413" s="147"/>
      <c r="D1413" s="147"/>
      <c r="E1413" s="240"/>
      <c r="F1413" s="144"/>
      <c r="G1413" s="102"/>
      <c r="I1413" s="138"/>
      <c r="J1413" s="138"/>
      <c r="O1413" s="157"/>
    </row>
    <row r="1414" spans="2:15" s="8" customFormat="1">
      <c r="B1414" s="146"/>
      <c r="C1414" s="147"/>
      <c r="D1414" s="147"/>
      <c r="E1414" s="240"/>
      <c r="F1414" s="144"/>
      <c r="G1414" s="102"/>
      <c r="I1414" s="138"/>
      <c r="J1414" s="138"/>
      <c r="O1414" s="157"/>
    </row>
    <row r="1415" spans="2:15" s="8" customFormat="1">
      <c r="B1415" s="146"/>
      <c r="C1415" s="147"/>
      <c r="D1415" s="147"/>
      <c r="E1415" s="240"/>
      <c r="F1415" s="144"/>
      <c r="G1415" s="102"/>
      <c r="I1415" s="138"/>
      <c r="J1415" s="138"/>
      <c r="O1415" s="157"/>
    </row>
    <row r="1416" spans="2:15" s="8" customFormat="1">
      <c r="B1416" s="146"/>
      <c r="C1416" s="147"/>
      <c r="D1416" s="147"/>
      <c r="E1416" s="240"/>
      <c r="F1416" s="144"/>
      <c r="G1416" s="102"/>
      <c r="I1416" s="138"/>
      <c r="J1416" s="138"/>
      <c r="O1416" s="157"/>
    </row>
    <row r="1417" spans="2:15" s="8" customFormat="1">
      <c r="B1417" s="146"/>
      <c r="C1417" s="147"/>
      <c r="D1417" s="147"/>
      <c r="E1417" s="240"/>
      <c r="F1417" s="144"/>
      <c r="G1417" s="102"/>
      <c r="I1417" s="138"/>
      <c r="J1417" s="138"/>
      <c r="O1417" s="157"/>
    </row>
    <row r="1418" spans="2:15" s="8" customFormat="1">
      <c r="B1418" s="146"/>
      <c r="C1418" s="147"/>
      <c r="D1418" s="147"/>
      <c r="E1418" s="240"/>
      <c r="F1418" s="144"/>
      <c r="G1418" s="102"/>
      <c r="I1418" s="138"/>
      <c r="J1418" s="138"/>
      <c r="O1418" s="157"/>
    </row>
    <row r="1419" spans="2:15" s="8" customFormat="1">
      <c r="B1419" s="146"/>
      <c r="C1419" s="147"/>
      <c r="D1419" s="147"/>
      <c r="E1419" s="240"/>
      <c r="F1419" s="144"/>
      <c r="G1419" s="102"/>
      <c r="I1419" s="138"/>
      <c r="J1419" s="138"/>
      <c r="O1419" s="157"/>
    </row>
    <row r="1420" spans="2:15" s="8" customFormat="1">
      <c r="B1420" s="146"/>
      <c r="C1420" s="147"/>
      <c r="D1420" s="147"/>
      <c r="E1420" s="240"/>
      <c r="F1420" s="144"/>
      <c r="G1420" s="102"/>
      <c r="I1420" s="138"/>
      <c r="J1420" s="138"/>
      <c r="O1420" s="157"/>
    </row>
    <row r="1421" spans="2:15" s="8" customFormat="1">
      <c r="B1421" s="146"/>
      <c r="C1421" s="147"/>
      <c r="D1421" s="147"/>
      <c r="E1421" s="240"/>
      <c r="F1421" s="144"/>
      <c r="G1421" s="102"/>
      <c r="I1421" s="138"/>
      <c r="J1421" s="138"/>
      <c r="O1421" s="157"/>
    </row>
    <row r="1422" spans="2:15" s="8" customFormat="1">
      <c r="B1422" s="146"/>
      <c r="C1422" s="147"/>
      <c r="D1422" s="147"/>
      <c r="E1422" s="240"/>
      <c r="F1422" s="144"/>
      <c r="G1422" s="102"/>
      <c r="I1422" s="138"/>
      <c r="J1422" s="138"/>
      <c r="O1422" s="157"/>
    </row>
    <row r="1423" spans="2:15" s="8" customFormat="1">
      <c r="B1423" s="146"/>
      <c r="C1423" s="147"/>
      <c r="D1423" s="147"/>
      <c r="E1423" s="240"/>
      <c r="F1423" s="144"/>
      <c r="G1423" s="102"/>
      <c r="I1423" s="138"/>
      <c r="J1423" s="138"/>
      <c r="O1423" s="157"/>
    </row>
    <row r="1424" spans="2:15" s="8" customFormat="1">
      <c r="B1424" s="146"/>
      <c r="C1424" s="147"/>
      <c r="D1424" s="147"/>
      <c r="E1424" s="240"/>
      <c r="F1424" s="144"/>
      <c r="G1424" s="102"/>
      <c r="I1424" s="138"/>
      <c r="J1424" s="138"/>
      <c r="O1424" s="157"/>
    </row>
    <row r="1425" spans="2:15" s="8" customFormat="1">
      <c r="B1425" s="146"/>
      <c r="C1425" s="147"/>
      <c r="D1425" s="147"/>
      <c r="E1425" s="240"/>
      <c r="F1425" s="144"/>
      <c r="G1425" s="102"/>
      <c r="I1425" s="138"/>
      <c r="J1425" s="138"/>
      <c r="O1425" s="157"/>
    </row>
    <row r="1426" spans="2:15" s="8" customFormat="1">
      <c r="B1426" s="146"/>
      <c r="C1426" s="147"/>
      <c r="D1426" s="147"/>
      <c r="E1426" s="240"/>
      <c r="F1426" s="144"/>
      <c r="G1426" s="102"/>
      <c r="I1426" s="138"/>
      <c r="J1426" s="138"/>
      <c r="O1426" s="157"/>
    </row>
    <row r="1427" spans="2:15" s="8" customFormat="1">
      <c r="B1427" s="146"/>
      <c r="C1427" s="147"/>
      <c r="D1427" s="147"/>
      <c r="E1427" s="240"/>
      <c r="F1427" s="144"/>
      <c r="G1427" s="102"/>
      <c r="I1427" s="138"/>
      <c r="J1427" s="138"/>
      <c r="O1427" s="157"/>
    </row>
    <row r="1428" spans="2:15" s="8" customFormat="1">
      <c r="B1428" s="146"/>
      <c r="C1428" s="147"/>
      <c r="D1428" s="147"/>
      <c r="E1428" s="240"/>
      <c r="F1428" s="144"/>
      <c r="G1428" s="102"/>
      <c r="I1428" s="138"/>
      <c r="J1428" s="138"/>
      <c r="O1428" s="157"/>
    </row>
    <row r="1429" spans="2:15" s="8" customFormat="1">
      <c r="B1429" s="146"/>
      <c r="C1429" s="147"/>
      <c r="D1429" s="147"/>
      <c r="E1429" s="240"/>
      <c r="F1429" s="144"/>
      <c r="G1429" s="102"/>
      <c r="I1429" s="138"/>
      <c r="J1429" s="138"/>
      <c r="O1429" s="157"/>
    </row>
    <row r="1430" spans="2:15" s="8" customFormat="1">
      <c r="B1430" s="146"/>
      <c r="C1430" s="147"/>
      <c r="D1430" s="147"/>
      <c r="E1430" s="240"/>
      <c r="F1430" s="144"/>
      <c r="G1430" s="102"/>
      <c r="I1430" s="138"/>
      <c r="J1430" s="138"/>
      <c r="O1430" s="157"/>
    </row>
    <row r="1431" spans="2:15" s="8" customFormat="1">
      <c r="B1431" s="146"/>
      <c r="C1431" s="147"/>
      <c r="D1431" s="147"/>
      <c r="E1431" s="240"/>
      <c r="F1431" s="144"/>
      <c r="G1431" s="102"/>
      <c r="I1431" s="138"/>
      <c r="J1431" s="138"/>
      <c r="O1431" s="157"/>
    </row>
    <row r="1432" spans="2:15" s="8" customFormat="1">
      <c r="B1432" s="146"/>
      <c r="C1432" s="147"/>
      <c r="D1432" s="147"/>
      <c r="E1432" s="240"/>
      <c r="F1432" s="144"/>
      <c r="G1432" s="102"/>
      <c r="I1432" s="138"/>
      <c r="J1432" s="138"/>
      <c r="O1432" s="157"/>
    </row>
    <row r="1433" spans="2:15" s="8" customFormat="1">
      <c r="B1433" s="146"/>
      <c r="C1433" s="147"/>
      <c r="D1433" s="147"/>
      <c r="E1433" s="240"/>
      <c r="F1433" s="144"/>
      <c r="G1433" s="102"/>
      <c r="I1433" s="138"/>
      <c r="J1433" s="138"/>
      <c r="O1433" s="157"/>
    </row>
    <row r="1434" spans="2:15" s="8" customFormat="1">
      <c r="B1434" s="146"/>
      <c r="C1434" s="147"/>
      <c r="D1434" s="147"/>
      <c r="E1434" s="240"/>
      <c r="F1434" s="144"/>
      <c r="G1434" s="102"/>
      <c r="I1434" s="138"/>
      <c r="J1434" s="138"/>
      <c r="O1434" s="157"/>
    </row>
    <row r="1435" spans="2:15" s="8" customFormat="1">
      <c r="B1435" s="146"/>
      <c r="C1435" s="147"/>
      <c r="D1435" s="147"/>
      <c r="E1435" s="240"/>
      <c r="F1435" s="144"/>
      <c r="G1435" s="102"/>
      <c r="I1435" s="138"/>
      <c r="J1435" s="138"/>
      <c r="O1435" s="157"/>
    </row>
    <row r="1436" spans="2:15" s="8" customFormat="1">
      <c r="B1436" s="146"/>
      <c r="C1436" s="147"/>
      <c r="D1436" s="147"/>
      <c r="E1436" s="240"/>
      <c r="F1436" s="144"/>
      <c r="G1436" s="102"/>
      <c r="I1436" s="138"/>
      <c r="J1436" s="138"/>
      <c r="O1436" s="157"/>
    </row>
    <row r="1437" spans="2:15" s="8" customFormat="1">
      <c r="B1437" s="146"/>
      <c r="C1437" s="147"/>
      <c r="D1437" s="147"/>
      <c r="E1437" s="240"/>
      <c r="F1437" s="144"/>
      <c r="G1437" s="102"/>
      <c r="I1437" s="138"/>
      <c r="J1437" s="138"/>
      <c r="O1437" s="157"/>
    </row>
    <row r="1438" spans="2:15" s="8" customFormat="1">
      <c r="B1438" s="146"/>
      <c r="C1438" s="147"/>
      <c r="D1438" s="147"/>
      <c r="E1438" s="240"/>
      <c r="F1438" s="144"/>
      <c r="G1438" s="102"/>
      <c r="I1438" s="138"/>
      <c r="J1438" s="138"/>
      <c r="O1438" s="157"/>
    </row>
    <row r="1439" spans="2:15" s="8" customFormat="1">
      <c r="B1439" s="146"/>
      <c r="C1439" s="147"/>
      <c r="D1439" s="147"/>
      <c r="E1439" s="240"/>
      <c r="F1439" s="144"/>
      <c r="G1439" s="102"/>
      <c r="I1439" s="138"/>
      <c r="J1439" s="138"/>
      <c r="O1439" s="157"/>
    </row>
    <row r="1440" spans="2:15" s="8" customFormat="1">
      <c r="B1440" s="146"/>
      <c r="C1440" s="147"/>
      <c r="D1440" s="147"/>
      <c r="E1440" s="240"/>
      <c r="F1440" s="144"/>
      <c r="G1440" s="102"/>
      <c r="I1440" s="138"/>
      <c r="J1440" s="138"/>
      <c r="O1440" s="157"/>
    </row>
    <row r="1441" spans="2:15" s="8" customFormat="1">
      <c r="B1441" s="146"/>
      <c r="C1441" s="147"/>
      <c r="D1441" s="147"/>
      <c r="E1441" s="240"/>
      <c r="F1441" s="144"/>
      <c r="G1441" s="102"/>
      <c r="I1441" s="138"/>
      <c r="J1441" s="138"/>
      <c r="O1441" s="157"/>
    </row>
    <row r="1442" spans="2:15" s="8" customFormat="1">
      <c r="B1442" s="146"/>
      <c r="C1442" s="147"/>
      <c r="D1442" s="147"/>
      <c r="E1442" s="240"/>
      <c r="F1442" s="144"/>
      <c r="G1442" s="102"/>
      <c r="I1442" s="138"/>
      <c r="J1442" s="138"/>
      <c r="O1442" s="157"/>
    </row>
    <row r="1443" spans="2:15" s="8" customFormat="1">
      <c r="B1443" s="146"/>
      <c r="C1443" s="147"/>
      <c r="D1443" s="147"/>
      <c r="E1443" s="240"/>
      <c r="F1443" s="144"/>
      <c r="G1443" s="102"/>
      <c r="I1443" s="138"/>
      <c r="J1443" s="138"/>
      <c r="O1443" s="157"/>
    </row>
    <row r="1444" spans="2:15" s="8" customFormat="1">
      <c r="B1444" s="146"/>
      <c r="C1444" s="147"/>
      <c r="D1444" s="147"/>
      <c r="E1444" s="240"/>
      <c r="F1444" s="144"/>
      <c r="G1444" s="102"/>
      <c r="I1444" s="138"/>
      <c r="J1444" s="138"/>
      <c r="O1444" s="157"/>
    </row>
    <row r="1445" spans="2:15" s="8" customFormat="1">
      <c r="B1445" s="146"/>
      <c r="C1445" s="147"/>
      <c r="D1445" s="147"/>
      <c r="E1445" s="240"/>
      <c r="F1445" s="144"/>
      <c r="G1445" s="102"/>
      <c r="I1445" s="138"/>
      <c r="J1445" s="138"/>
      <c r="O1445" s="157"/>
    </row>
    <row r="1446" spans="2:15" s="8" customFormat="1">
      <c r="B1446" s="146"/>
      <c r="C1446" s="147"/>
      <c r="D1446" s="147"/>
      <c r="E1446" s="240"/>
      <c r="F1446" s="144"/>
      <c r="G1446" s="102"/>
      <c r="I1446" s="138"/>
      <c r="J1446" s="138"/>
      <c r="O1446" s="157"/>
    </row>
    <row r="1447" spans="2:15" s="8" customFormat="1">
      <c r="B1447" s="146"/>
      <c r="C1447" s="147"/>
      <c r="D1447" s="147"/>
      <c r="E1447" s="240"/>
      <c r="F1447" s="144"/>
      <c r="G1447" s="102"/>
      <c r="I1447" s="138"/>
      <c r="J1447" s="138"/>
      <c r="O1447" s="157"/>
    </row>
    <row r="1448" spans="2:15" s="8" customFormat="1">
      <c r="B1448" s="146"/>
      <c r="C1448" s="147"/>
      <c r="D1448" s="147"/>
      <c r="E1448" s="240"/>
      <c r="F1448" s="144"/>
      <c r="G1448" s="102"/>
      <c r="I1448" s="138"/>
      <c r="J1448" s="138"/>
      <c r="O1448" s="157"/>
    </row>
    <row r="1449" spans="2:15" s="8" customFormat="1">
      <c r="B1449" s="146"/>
      <c r="C1449" s="147"/>
      <c r="D1449" s="147"/>
      <c r="E1449" s="240"/>
      <c r="F1449" s="144"/>
      <c r="G1449" s="102"/>
      <c r="I1449" s="138"/>
      <c r="J1449" s="138"/>
      <c r="O1449" s="157"/>
    </row>
    <row r="1450" spans="2:15" s="8" customFormat="1">
      <c r="B1450" s="146"/>
      <c r="C1450" s="147"/>
      <c r="D1450" s="147"/>
      <c r="E1450" s="240"/>
      <c r="F1450" s="144"/>
      <c r="G1450" s="102"/>
      <c r="I1450" s="138"/>
      <c r="J1450" s="138"/>
      <c r="O1450" s="157"/>
    </row>
    <row r="1451" spans="2:15" s="8" customFormat="1">
      <c r="B1451" s="146"/>
      <c r="C1451" s="147"/>
      <c r="D1451" s="147"/>
      <c r="E1451" s="240"/>
      <c r="F1451" s="144"/>
      <c r="G1451" s="102"/>
      <c r="I1451" s="138"/>
      <c r="J1451" s="138"/>
      <c r="O1451" s="157"/>
    </row>
    <row r="1452" spans="2:15" s="8" customFormat="1">
      <c r="B1452" s="146"/>
      <c r="C1452" s="147"/>
      <c r="D1452" s="147"/>
      <c r="E1452" s="240"/>
      <c r="F1452" s="144"/>
      <c r="G1452" s="102"/>
      <c r="I1452" s="138"/>
      <c r="J1452" s="138"/>
      <c r="O1452" s="157"/>
    </row>
    <row r="1453" spans="2:15" s="8" customFormat="1">
      <c r="B1453" s="146"/>
      <c r="C1453" s="147"/>
      <c r="D1453" s="147"/>
      <c r="E1453" s="240"/>
      <c r="F1453" s="144"/>
      <c r="G1453" s="102"/>
      <c r="I1453" s="138"/>
      <c r="J1453" s="138"/>
      <c r="O1453" s="157"/>
    </row>
    <row r="1454" spans="2:15" s="8" customFormat="1">
      <c r="B1454" s="146"/>
      <c r="C1454" s="147"/>
      <c r="D1454" s="147"/>
      <c r="E1454" s="240"/>
      <c r="F1454" s="144"/>
      <c r="G1454" s="102"/>
      <c r="I1454" s="138"/>
      <c r="J1454" s="138"/>
      <c r="O1454" s="157"/>
    </row>
    <row r="1455" spans="2:15" s="8" customFormat="1">
      <c r="B1455" s="146"/>
      <c r="C1455" s="147"/>
      <c r="D1455" s="147"/>
      <c r="E1455" s="240"/>
      <c r="F1455" s="144"/>
      <c r="G1455" s="102"/>
      <c r="I1455" s="138"/>
      <c r="J1455" s="138"/>
      <c r="O1455" s="157"/>
    </row>
    <row r="1456" spans="2:15" s="8" customFormat="1">
      <c r="B1456" s="146"/>
      <c r="C1456" s="147"/>
      <c r="D1456" s="147"/>
      <c r="E1456" s="240"/>
      <c r="F1456" s="144"/>
      <c r="G1456" s="102"/>
      <c r="I1456" s="138"/>
      <c r="J1456" s="138"/>
      <c r="O1456" s="157"/>
    </row>
    <row r="1457" spans="2:15" s="8" customFormat="1">
      <c r="B1457" s="146"/>
      <c r="C1457" s="147"/>
      <c r="D1457" s="147"/>
      <c r="E1457" s="240"/>
      <c r="F1457" s="144"/>
      <c r="G1457" s="102"/>
      <c r="I1457" s="138"/>
      <c r="J1457" s="138"/>
      <c r="O1457" s="157"/>
    </row>
    <row r="1458" spans="2:15" s="8" customFormat="1">
      <c r="B1458" s="146"/>
      <c r="C1458" s="147"/>
      <c r="D1458" s="147"/>
      <c r="E1458" s="240"/>
      <c r="F1458" s="144"/>
      <c r="G1458" s="102"/>
      <c r="I1458" s="138"/>
      <c r="J1458" s="138"/>
      <c r="O1458" s="157"/>
    </row>
    <row r="1459" spans="2:15" s="8" customFormat="1">
      <c r="B1459" s="146"/>
      <c r="C1459" s="147"/>
      <c r="D1459" s="147"/>
      <c r="E1459" s="240"/>
      <c r="F1459" s="144"/>
      <c r="G1459" s="102"/>
      <c r="I1459" s="138"/>
      <c r="J1459" s="138"/>
      <c r="O1459" s="157"/>
    </row>
    <row r="1460" spans="2:15" s="8" customFormat="1">
      <c r="B1460" s="146"/>
      <c r="C1460" s="147"/>
      <c r="D1460" s="147"/>
      <c r="E1460" s="240"/>
      <c r="F1460" s="144"/>
      <c r="G1460" s="102"/>
      <c r="I1460" s="138"/>
      <c r="J1460" s="138"/>
      <c r="O1460" s="157"/>
    </row>
    <row r="1461" spans="2:15" s="8" customFormat="1">
      <c r="B1461" s="146"/>
      <c r="C1461" s="147"/>
      <c r="D1461" s="147"/>
      <c r="E1461" s="240"/>
      <c r="F1461" s="144"/>
      <c r="G1461" s="102"/>
      <c r="I1461" s="138"/>
      <c r="J1461" s="138"/>
      <c r="O1461" s="157"/>
    </row>
    <row r="1462" spans="2:15" s="8" customFormat="1">
      <c r="B1462" s="146"/>
      <c r="C1462" s="147"/>
      <c r="D1462" s="147"/>
      <c r="E1462" s="240"/>
      <c r="F1462" s="144"/>
      <c r="G1462" s="102"/>
      <c r="I1462" s="138"/>
      <c r="J1462" s="138"/>
      <c r="O1462" s="157"/>
    </row>
    <row r="1463" spans="2:15" s="8" customFormat="1">
      <c r="B1463" s="146"/>
      <c r="C1463" s="147"/>
      <c r="D1463" s="147"/>
      <c r="E1463" s="240"/>
      <c r="F1463" s="144"/>
      <c r="G1463" s="102"/>
      <c r="I1463" s="138"/>
      <c r="J1463" s="138"/>
      <c r="O1463" s="157"/>
    </row>
    <row r="1464" spans="2:15" s="8" customFormat="1">
      <c r="B1464" s="146"/>
      <c r="C1464" s="147"/>
      <c r="D1464" s="147"/>
      <c r="E1464" s="240"/>
      <c r="F1464" s="144"/>
      <c r="G1464" s="102"/>
      <c r="I1464" s="138"/>
      <c r="J1464" s="138"/>
      <c r="O1464" s="157"/>
    </row>
    <row r="1465" spans="2:15" s="8" customFormat="1">
      <c r="B1465" s="146"/>
      <c r="C1465" s="147"/>
      <c r="D1465" s="147"/>
      <c r="E1465" s="240"/>
      <c r="F1465" s="144"/>
      <c r="G1465" s="102"/>
      <c r="I1465" s="138"/>
      <c r="J1465" s="138"/>
      <c r="O1465" s="157"/>
    </row>
    <row r="1466" spans="2:15" s="8" customFormat="1">
      <c r="B1466" s="146"/>
      <c r="C1466" s="147"/>
      <c r="D1466" s="147"/>
      <c r="E1466" s="240"/>
      <c r="F1466" s="144"/>
      <c r="G1466" s="102"/>
      <c r="I1466" s="138"/>
      <c r="J1466" s="138"/>
      <c r="O1466" s="157"/>
    </row>
    <row r="1467" spans="2:15" s="8" customFormat="1">
      <c r="B1467" s="146"/>
      <c r="C1467" s="147"/>
      <c r="D1467" s="147"/>
      <c r="E1467" s="240"/>
      <c r="F1467" s="144"/>
      <c r="G1467" s="102"/>
      <c r="I1467" s="138"/>
      <c r="J1467" s="138"/>
      <c r="O1467" s="157"/>
    </row>
    <row r="1468" spans="2:15" s="8" customFormat="1">
      <c r="B1468" s="146"/>
      <c r="C1468" s="147"/>
      <c r="D1468" s="147"/>
      <c r="E1468" s="240"/>
      <c r="F1468" s="144"/>
      <c r="G1468" s="102"/>
      <c r="I1468" s="138"/>
      <c r="J1468" s="138"/>
      <c r="O1468" s="157"/>
    </row>
    <row r="1469" spans="2:15" s="8" customFormat="1">
      <c r="B1469" s="146"/>
      <c r="C1469" s="147"/>
      <c r="D1469" s="147"/>
      <c r="E1469" s="240"/>
      <c r="F1469" s="144"/>
      <c r="G1469" s="102"/>
      <c r="I1469" s="138"/>
      <c r="J1469" s="138"/>
      <c r="O1469" s="157"/>
    </row>
    <row r="1470" spans="2:15" s="8" customFormat="1">
      <c r="B1470" s="146"/>
      <c r="C1470" s="147"/>
      <c r="D1470" s="147"/>
      <c r="E1470" s="240"/>
      <c r="F1470" s="144"/>
      <c r="G1470" s="102"/>
      <c r="I1470" s="138"/>
      <c r="J1470" s="138"/>
      <c r="O1470" s="157"/>
    </row>
    <row r="1471" spans="2:15" s="8" customFormat="1">
      <c r="B1471" s="146"/>
      <c r="C1471" s="147"/>
      <c r="D1471" s="147"/>
      <c r="E1471" s="240"/>
      <c r="F1471" s="144"/>
      <c r="G1471" s="102"/>
      <c r="I1471" s="138"/>
      <c r="J1471" s="138"/>
      <c r="O1471" s="157"/>
    </row>
    <row r="1472" spans="2:15" s="8" customFormat="1">
      <c r="B1472" s="146"/>
      <c r="C1472" s="147"/>
      <c r="D1472" s="147"/>
      <c r="E1472" s="240"/>
      <c r="F1472" s="144"/>
      <c r="G1472" s="102"/>
      <c r="I1472" s="138"/>
      <c r="J1472" s="138"/>
      <c r="O1472" s="157"/>
    </row>
    <row r="1473" spans="2:15" s="8" customFormat="1">
      <c r="B1473" s="146"/>
      <c r="C1473" s="147"/>
      <c r="D1473" s="147"/>
      <c r="E1473" s="240"/>
      <c r="F1473" s="144"/>
      <c r="G1473" s="102"/>
      <c r="I1473" s="138"/>
      <c r="J1473" s="138"/>
      <c r="O1473" s="157"/>
    </row>
    <row r="1474" spans="2:15" s="8" customFormat="1">
      <c r="B1474" s="146"/>
      <c r="C1474" s="147"/>
      <c r="D1474" s="147"/>
      <c r="E1474" s="240"/>
      <c r="F1474" s="144"/>
      <c r="G1474" s="102"/>
      <c r="I1474" s="138"/>
      <c r="J1474" s="138"/>
      <c r="O1474" s="157"/>
    </row>
    <row r="1475" spans="2:15" s="8" customFormat="1">
      <c r="B1475" s="146"/>
      <c r="C1475" s="147"/>
      <c r="D1475" s="147"/>
      <c r="E1475" s="240"/>
      <c r="F1475" s="144"/>
      <c r="G1475" s="102"/>
      <c r="I1475" s="138"/>
      <c r="J1475" s="138"/>
      <c r="O1475" s="157"/>
    </row>
    <row r="1476" spans="2:15" s="8" customFormat="1">
      <c r="B1476" s="146"/>
      <c r="C1476" s="147"/>
      <c r="D1476" s="147"/>
      <c r="E1476" s="240"/>
      <c r="F1476" s="144"/>
      <c r="G1476" s="102"/>
      <c r="I1476" s="138"/>
      <c r="J1476" s="138"/>
      <c r="O1476" s="157"/>
    </row>
    <row r="1477" spans="2:15" s="8" customFormat="1">
      <c r="B1477" s="146"/>
      <c r="C1477" s="147"/>
      <c r="D1477" s="147"/>
      <c r="E1477" s="240"/>
      <c r="F1477" s="144"/>
      <c r="G1477" s="102"/>
      <c r="I1477" s="138"/>
      <c r="J1477" s="138"/>
      <c r="O1477" s="157"/>
    </row>
    <row r="1478" spans="2:15" s="8" customFormat="1">
      <c r="B1478" s="146"/>
      <c r="C1478" s="147"/>
      <c r="D1478" s="147"/>
      <c r="E1478" s="240"/>
      <c r="F1478" s="144"/>
      <c r="G1478" s="102"/>
      <c r="I1478" s="138"/>
      <c r="J1478" s="138"/>
      <c r="O1478" s="157"/>
    </row>
    <row r="1479" spans="2:15" s="8" customFormat="1">
      <c r="B1479" s="146"/>
      <c r="C1479" s="147"/>
      <c r="D1479" s="147"/>
      <c r="E1479" s="240"/>
      <c r="F1479" s="144"/>
      <c r="G1479" s="102"/>
      <c r="I1479" s="138"/>
      <c r="J1479" s="138"/>
      <c r="O1479" s="157"/>
    </row>
    <row r="1480" spans="2:15" s="8" customFormat="1">
      <c r="B1480" s="146"/>
      <c r="C1480" s="147"/>
      <c r="D1480" s="147"/>
      <c r="E1480" s="240"/>
      <c r="F1480" s="144"/>
      <c r="G1480" s="102"/>
      <c r="I1480" s="138"/>
      <c r="J1480" s="138"/>
      <c r="O1480" s="157"/>
    </row>
    <row r="1481" spans="2:15" s="8" customFormat="1">
      <c r="B1481" s="146"/>
      <c r="C1481" s="147"/>
      <c r="D1481" s="147"/>
      <c r="E1481" s="240"/>
      <c r="F1481" s="144"/>
      <c r="G1481" s="102"/>
      <c r="I1481" s="138"/>
      <c r="J1481" s="138"/>
      <c r="O1481" s="157"/>
    </row>
    <row r="1482" spans="2:15" s="8" customFormat="1">
      <c r="B1482" s="146"/>
      <c r="C1482" s="147"/>
      <c r="D1482" s="147"/>
      <c r="E1482" s="240"/>
      <c r="F1482" s="144"/>
      <c r="G1482" s="102"/>
      <c r="I1482" s="138"/>
      <c r="J1482" s="138"/>
      <c r="O1482" s="157"/>
    </row>
    <row r="1483" spans="2:15" s="8" customFormat="1">
      <c r="B1483" s="146"/>
      <c r="C1483" s="147"/>
      <c r="D1483" s="147"/>
      <c r="E1483" s="240"/>
      <c r="F1483" s="144"/>
      <c r="G1483" s="102"/>
      <c r="I1483" s="138"/>
      <c r="J1483" s="138"/>
      <c r="O1483" s="157"/>
    </row>
    <row r="1484" spans="2:15" s="8" customFormat="1">
      <c r="B1484" s="146"/>
      <c r="C1484" s="147"/>
      <c r="D1484" s="147"/>
      <c r="E1484" s="240"/>
      <c r="F1484" s="144"/>
      <c r="G1484" s="102"/>
      <c r="I1484" s="138"/>
      <c r="J1484" s="138"/>
      <c r="O1484" s="157"/>
    </row>
    <row r="1485" spans="2:15" s="8" customFormat="1">
      <c r="B1485" s="146"/>
      <c r="C1485" s="147"/>
      <c r="D1485" s="147"/>
      <c r="E1485" s="240"/>
      <c r="F1485" s="144"/>
      <c r="G1485" s="102"/>
      <c r="I1485" s="138"/>
      <c r="J1485" s="138"/>
      <c r="O1485" s="157"/>
    </row>
    <row r="1486" spans="2:15" s="8" customFormat="1">
      <c r="B1486" s="146"/>
      <c r="C1486" s="147"/>
      <c r="D1486" s="147"/>
      <c r="E1486" s="240"/>
      <c r="F1486" s="144"/>
      <c r="G1486" s="102"/>
      <c r="I1486" s="138"/>
      <c r="J1486" s="138"/>
      <c r="O1486" s="157"/>
    </row>
    <row r="1487" spans="2:15" s="8" customFormat="1">
      <c r="B1487" s="146"/>
      <c r="C1487" s="147"/>
      <c r="D1487" s="147"/>
      <c r="E1487" s="240"/>
      <c r="F1487" s="144"/>
      <c r="G1487" s="102"/>
      <c r="I1487" s="138"/>
      <c r="J1487" s="138"/>
      <c r="O1487" s="157"/>
    </row>
    <row r="1488" spans="2:15" s="8" customFormat="1">
      <c r="B1488" s="146"/>
      <c r="C1488" s="147"/>
      <c r="D1488" s="147"/>
      <c r="E1488" s="240"/>
      <c r="F1488" s="144"/>
      <c r="G1488" s="102"/>
      <c r="I1488" s="138"/>
      <c r="J1488" s="138"/>
      <c r="O1488" s="157"/>
    </row>
    <row r="1489" spans="2:15" s="8" customFormat="1">
      <c r="B1489" s="146"/>
      <c r="C1489" s="147"/>
      <c r="D1489" s="147"/>
      <c r="E1489" s="240"/>
      <c r="F1489" s="144"/>
      <c r="G1489" s="102"/>
      <c r="I1489" s="138"/>
      <c r="J1489" s="138"/>
      <c r="O1489" s="157"/>
    </row>
    <row r="1490" spans="2:15" s="8" customFormat="1">
      <c r="B1490" s="146"/>
      <c r="C1490" s="147"/>
      <c r="D1490" s="147"/>
      <c r="E1490" s="240"/>
      <c r="F1490" s="144"/>
      <c r="G1490" s="102"/>
      <c r="I1490" s="138"/>
      <c r="J1490" s="138"/>
      <c r="O1490" s="157"/>
    </row>
    <row r="1491" spans="2:15" s="8" customFormat="1">
      <c r="B1491" s="146"/>
      <c r="C1491" s="147"/>
      <c r="D1491" s="147"/>
      <c r="E1491" s="240"/>
      <c r="F1491" s="144"/>
      <c r="G1491" s="102"/>
      <c r="I1491" s="138"/>
      <c r="J1491" s="138"/>
      <c r="O1491" s="157"/>
    </row>
    <row r="1492" spans="2:15" s="8" customFormat="1">
      <c r="B1492" s="146"/>
      <c r="C1492" s="147"/>
      <c r="D1492" s="147"/>
      <c r="E1492" s="240"/>
      <c r="F1492" s="144"/>
      <c r="G1492" s="102"/>
      <c r="I1492" s="138"/>
      <c r="J1492" s="138"/>
      <c r="O1492" s="157"/>
    </row>
    <row r="1493" spans="2:15" s="8" customFormat="1">
      <c r="B1493" s="146"/>
      <c r="C1493" s="147"/>
      <c r="D1493" s="147"/>
      <c r="E1493" s="240"/>
      <c r="F1493" s="144"/>
      <c r="G1493" s="102"/>
      <c r="I1493" s="138"/>
      <c r="J1493" s="138"/>
      <c r="O1493" s="157"/>
    </row>
    <row r="1494" spans="2:15" s="8" customFormat="1">
      <c r="B1494" s="146"/>
      <c r="C1494" s="147"/>
      <c r="D1494" s="147"/>
      <c r="E1494" s="240"/>
      <c r="F1494" s="144"/>
      <c r="G1494" s="102"/>
      <c r="I1494" s="138"/>
      <c r="J1494" s="138"/>
      <c r="O1494" s="157"/>
    </row>
    <row r="1495" spans="2:15" s="8" customFormat="1">
      <c r="B1495" s="146"/>
      <c r="C1495" s="147"/>
      <c r="D1495" s="147"/>
      <c r="E1495" s="240"/>
      <c r="F1495" s="144"/>
      <c r="G1495" s="102"/>
      <c r="I1495" s="138"/>
      <c r="J1495" s="138"/>
      <c r="O1495" s="157"/>
    </row>
    <row r="1496" spans="2:15" s="8" customFormat="1">
      <c r="B1496" s="146"/>
      <c r="C1496" s="147"/>
      <c r="D1496" s="147"/>
      <c r="E1496" s="240"/>
      <c r="F1496" s="144"/>
      <c r="G1496" s="102"/>
      <c r="I1496" s="138"/>
      <c r="J1496" s="138"/>
      <c r="O1496" s="157"/>
    </row>
    <row r="1497" spans="2:15" s="8" customFormat="1">
      <c r="B1497" s="146"/>
      <c r="C1497" s="147"/>
      <c r="D1497" s="147"/>
      <c r="E1497" s="240"/>
      <c r="F1497" s="144"/>
      <c r="G1497" s="102"/>
      <c r="I1497" s="138"/>
      <c r="J1497" s="138"/>
      <c r="O1497" s="157"/>
    </row>
    <row r="1498" spans="2:15" s="8" customFormat="1">
      <c r="B1498" s="146"/>
      <c r="C1498" s="147"/>
      <c r="D1498" s="147"/>
      <c r="E1498" s="240"/>
      <c r="F1498" s="144"/>
      <c r="G1498" s="102"/>
      <c r="I1498" s="138"/>
      <c r="J1498" s="138"/>
      <c r="O1498" s="157"/>
    </row>
    <row r="1499" spans="2:15" s="8" customFormat="1">
      <c r="B1499" s="146"/>
      <c r="C1499" s="147"/>
      <c r="D1499" s="147"/>
      <c r="E1499" s="240"/>
      <c r="F1499" s="144"/>
      <c r="G1499" s="102"/>
      <c r="I1499" s="138"/>
      <c r="J1499" s="138"/>
      <c r="O1499" s="157"/>
    </row>
    <row r="1500" spans="2:15" s="8" customFormat="1">
      <c r="B1500" s="146"/>
      <c r="C1500" s="147"/>
      <c r="D1500" s="147"/>
      <c r="E1500" s="240"/>
      <c r="F1500" s="144"/>
      <c r="G1500" s="102"/>
      <c r="I1500" s="138"/>
      <c r="J1500" s="138"/>
      <c r="O1500" s="157"/>
    </row>
    <row r="1501" spans="2:15" s="8" customFormat="1">
      <c r="B1501" s="146"/>
      <c r="C1501" s="147"/>
      <c r="D1501" s="147"/>
      <c r="E1501" s="240"/>
      <c r="F1501" s="144"/>
      <c r="G1501" s="102"/>
      <c r="I1501" s="138"/>
      <c r="J1501" s="138"/>
      <c r="O1501" s="157"/>
    </row>
    <row r="1502" spans="2:15" s="8" customFormat="1">
      <c r="B1502" s="146"/>
      <c r="C1502" s="147"/>
      <c r="D1502" s="147"/>
      <c r="E1502" s="240"/>
      <c r="F1502" s="144"/>
      <c r="G1502" s="102"/>
      <c r="I1502" s="138"/>
      <c r="J1502" s="138"/>
      <c r="O1502" s="157"/>
    </row>
    <row r="1503" spans="2:15" s="8" customFormat="1">
      <c r="B1503" s="146"/>
      <c r="C1503" s="147"/>
      <c r="D1503" s="147"/>
      <c r="E1503" s="240"/>
      <c r="F1503" s="144"/>
      <c r="G1503" s="102"/>
      <c r="I1503" s="138"/>
      <c r="J1503" s="138"/>
      <c r="O1503" s="157"/>
    </row>
    <row r="1504" spans="2:15" s="8" customFormat="1">
      <c r="B1504" s="146"/>
      <c r="C1504" s="147"/>
      <c r="D1504" s="147"/>
      <c r="E1504" s="240"/>
      <c r="F1504" s="144"/>
      <c r="G1504" s="102"/>
      <c r="I1504" s="138"/>
      <c r="J1504" s="138"/>
      <c r="O1504" s="157"/>
    </row>
    <row r="1505" spans="2:15" s="8" customFormat="1">
      <c r="B1505" s="146"/>
      <c r="C1505" s="147"/>
      <c r="D1505" s="147"/>
      <c r="E1505" s="240"/>
      <c r="F1505" s="144"/>
      <c r="G1505" s="102"/>
      <c r="I1505" s="138"/>
      <c r="J1505" s="138"/>
      <c r="O1505" s="157"/>
    </row>
    <row r="1506" spans="2:15" s="8" customFormat="1">
      <c r="B1506" s="146"/>
      <c r="C1506" s="147"/>
      <c r="D1506" s="147"/>
      <c r="E1506" s="240"/>
      <c r="F1506" s="144"/>
      <c r="G1506" s="102"/>
      <c r="I1506" s="138"/>
      <c r="J1506" s="138"/>
      <c r="O1506" s="157"/>
    </row>
    <row r="1507" spans="2:15" s="8" customFormat="1">
      <c r="B1507" s="146"/>
      <c r="C1507" s="147"/>
      <c r="D1507" s="147"/>
      <c r="E1507" s="240"/>
      <c r="F1507" s="144"/>
      <c r="G1507" s="102"/>
      <c r="I1507" s="138"/>
      <c r="J1507" s="138"/>
      <c r="O1507" s="157"/>
    </row>
    <row r="1508" spans="2:15" s="8" customFormat="1">
      <c r="B1508" s="146"/>
      <c r="C1508" s="147"/>
      <c r="D1508" s="147"/>
      <c r="E1508" s="240"/>
      <c r="F1508" s="144"/>
      <c r="G1508" s="102"/>
      <c r="I1508" s="138"/>
      <c r="J1508" s="138"/>
      <c r="O1508" s="157"/>
    </row>
    <row r="1509" spans="2:15" s="8" customFormat="1">
      <c r="B1509" s="146"/>
      <c r="C1509" s="147"/>
      <c r="D1509" s="147"/>
      <c r="E1509" s="240"/>
      <c r="F1509" s="144"/>
      <c r="G1509" s="102"/>
      <c r="I1509" s="138"/>
      <c r="J1509" s="138"/>
      <c r="O1509" s="157"/>
    </row>
    <row r="1510" spans="2:15" s="8" customFormat="1">
      <c r="B1510" s="146"/>
      <c r="C1510" s="147"/>
      <c r="D1510" s="147"/>
      <c r="E1510" s="240"/>
      <c r="F1510" s="144"/>
      <c r="G1510" s="102"/>
      <c r="I1510" s="138"/>
      <c r="J1510" s="138"/>
      <c r="O1510" s="157"/>
    </row>
    <row r="1511" spans="2:15" s="8" customFormat="1">
      <c r="B1511" s="146"/>
      <c r="C1511" s="147"/>
      <c r="D1511" s="147"/>
      <c r="E1511" s="240"/>
      <c r="F1511" s="144"/>
      <c r="G1511" s="102"/>
      <c r="I1511" s="138"/>
      <c r="J1511" s="138"/>
      <c r="O1511" s="157"/>
    </row>
    <row r="1512" spans="2:15" s="8" customFormat="1">
      <c r="B1512" s="146"/>
      <c r="C1512" s="147"/>
      <c r="D1512" s="147"/>
      <c r="E1512" s="240"/>
      <c r="F1512" s="144"/>
      <c r="G1512" s="102"/>
      <c r="I1512" s="138"/>
      <c r="J1512" s="138"/>
      <c r="O1512" s="157"/>
    </row>
    <row r="1513" spans="2:15" s="8" customFormat="1">
      <c r="B1513" s="146"/>
      <c r="C1513" s="147"/>
      <c r="D1513" s="147"/>
      <c r="E1513" s="240"/>
      <c r="F1513" s="144"/>
      <c r="G1513" s="102"/>
      <c r="I1513" s="138"/>
      <c r="J1513" s="138"/>
      <c r="O1513" s="157"/>
    </row>
    <row r="1514" spans="2:15" s="8" customFormat="1">
      <c r="B1514" s="146"/>
      <c r="C1514" s="147"/>
      <c r="D1514" s="147"/>
      <c r="E1514" s="240"/>
      <c r="F1514" s="144"/>
      <c r="G1514" s="102"/>
      <c r="I1514" s="138"/>
      <c r="J1514" s="138"/>
      <c r="O1514" s="157"/>
    </row>
    <row r="1515" spans="2:15" s="8" customFormat="1">
      <c r="B1515" s="146"/>
      <c r="C1515" s="147"/>
      <c r="D1515" s="147"/>
      <c r="E1515" s="240"/>
      <c r="F1515" s="144"/>
      <c r="G1515" s="102"/>
      <c r="I1515" s="138"/>
      <c r="J1515" s="138"/>
      <c r="O1515" s="157"/>
    </row>
    <row r="1516" spans="2:15" s="8" customFormat="1">
      <c r="B1516" s="146"/>
      <c r="C1516" s="147"/>
      <c r="D1516" s="147"/>
      <c r="E1516" s="240"/>
      <c r="F1516" s="144"/>
      <c r="G1516" s="102"/>
      <c r="I1516" s="138"/>
      <c r="J1516" s="138"/>
      <c r="O1516" s="157"/>
    </row>
    <row r="1517" spans="2:15" s="8" customFormat="1">
      <c r="B1517" s="146"/>
      <c r="C1517" s="147"/>
      <c r="D1517" s="147"/>
      <c r="E1517" s="240"/>
      <c r="F1517" s="144"/>
      <c r="G1517" s="102"/>
      <c r="I1517" s="138"/>
      <c r="J1517" s="138"/>
      <c r="O1517" s="157"/>
    </row>
    <row r="1518" spans="2:15" s="8" customFormat="1">
      <c r="B1518" s="146"/>
      <c r="C1518" s="147"/>
      <c r="D1518" s="147"/>
      <c r="E1518" s="240"/>
      <c r="F1518" s="144"/>
      <c r="G1518" s="102"/>
      <c r="I1518" s="138"/>
      <c r="J1518" s="138"/>
      <c r="O1518" s="157"/>
    </row>
    <row r="1519" spans="2:15" s="8" customFormat="1">
      <c r="B1519" s="146"/>
      <c r="C1519" s="147"/>
      <c r="D1519" s="147"/>
      <c r="E1519" s="240"/>
      <c r="F1519" s="144"/>
      <c r="G1519" s="102"/>
      <c r="I1519" s="138"/>
      <c r="J1519" s="138"/>
      <c r="O1519" s="157"/>
    </row>
    <row r="1520" spans="2:15" s="8" customFormat="1">
      <c r="B1520" s="146"/>
      <c r="C1520" s="147"/>
      <c r="D1520" s="147"/>
      <c r="E1520" s="240"/>
      <c r="F1520" s="144"/>
      <c r="G1520" s="102"/>
      <c r="I1520" s="138"/>
      <c r="J1520" s="138"/>
      <c r="O1520" s="157"/>
    </row>
    <row r="1521" spans="2:15" s="8" customFormat="1">
      <c r="B1521" s="146"/>
      <c r="C1521" s="147"/>
      <c r="D1521" s="147"/>
      <c r="E1521" s="240"/>
      <c r="F1521" s="144"/>
      <c r="G1521" s="102"/>
      <c r="I1521" s="138"/>
      <c r="J1521" s="138"/>
      <c r="O1521" s="157"/>
    </row>
    <row r="1522" spans="2:15" s="8" customFormat="1">
      <c r="B1522" s="146"/>
      <c r="C1522" s="147"/>
      <c r="D1522" s="147"/>
      <c r="E1522" s="240"/>
      <c r="F1522" s="144"/>
      <c r="G1522" s="102"/>
      <c r="I1522" s="138"/>
      <c r="J1522" s="138"/>
      <c r="O1522" s="157"/>
    </row>
    <row r="1523" spans="2:15" s="8" customFormat="1">
      <c r="B1523" s="146"/>
      <c r="C1523" s="147"/>
      <c r="D1523" s="147"/>
      <c r="E1523" s="240"/>
      <c r="F1523" s="144"/>
      <c r="G1523" s="102"/>
      <c r="I1523" s="138"/>
      <c r="J1523" s="138"/>
      <c r="O1523" s="157"/>
    </row>
    <row r="1524" spans="2:15" s="8" customFormat="1">
      <c r="B1524" s="146"/>
      <c r="C1524" s="147"/>
      <c r="D1524" s="147"/>
      <c r="E1524" s="240"/>
      <c r="F1524" s="144"/>
      <c r="G1524" s="102"/>
      <c r="I1524" s="138"/>
      <c r="J1524" s="138"/>
      <c r="O1524" s="157"/>
    </row>
    <row r="1525" spans="2:15" s="8" customFormat="1">
      <c r="B1525" s="146"/>
      <c r="C1525" s="147"/>
      <c r="D1525" s="147"/>
      <c r="E1525" s="240"/>
      <c r="F1525" s="144"/>
      <c r="G1525" s="102"/>
      <c r="I1525" s="138"/>
      <c r="J1525" s="138"/>
      <c r="O1525" s="157"/>
    </row>
    <row r="1526" spans="2:15" s="8" customFormat="1">
      <c r="B1526" s="146"/>
      <c r="C1526" s="147"/>
      <c r="D1526" s="147"/>
      <c r="E1526" s="240"/>
      <c r="F1526" s="144"/>
      <c r="G1526" s="102"/>
      <c r="I1526" s="138"/>
      <c r="J1526" s="138"/>
      <c r="O1526" s="157"/>
    </row>
    <row r="1527" spans="2:15" s="8" customFormat="1">
      <c r="B1527" s="146"/>
      <c r="C1527" s="147"/>
      <c r="D1527" s="147"/>
      <c r="E1527" s="240"/>
      <c r="F1527" s="144"/>
      <c r="G1527" s="102"/>
      <c r="I1527" s="138"/>
      <c r="J1527" s="138"/>
      <c r="O1527" s="157"/>
    </row>
    <row r="1528" spans="2:15" s="8" customFormat="1">
      <c r="B1528" s="146"/>
      <c r="C1528" s="147"/>
      <c r="D1528" s="147"/>
      <c r="E1528" s="240"/>
      <c r="F1528" s="144"/>
      <c r="G1528" s="102"/>
      <c r="I1528" s="138"/>
      <c r="J1528" s="138"/>
      <c r="O1528" s="157"/>
    </row>
    <row r="1529" spans="2:15" s="8" customFormat="1">
      <c r="B1529" s="146"/>
      <c r="C1529" s="147"/>
      <c r="D1529" s="147"/>
      <c r="E1529" s="240"/>
      <c r="F1529" s="144"/>
      <c r="G1529" s="102"/>
      <c r="I1529" s="138"/>
      <c r="J1529" s="138"/>
      <c r="O1529" s="157"/>
    </row>
    <row r="1530" spans="2:15" s="8" customFormat="1">
      <c r="B1530" s="146"/>
      <c r="C1530" s="147"/>
      <c r="D1530" s="147"/>
      <c r="E1530" s="240"/>
      <c r="F1530" s="144"/>
      <c r="G1530" s="102"/>
      <c r="I1530" s="138"/>
      <c r="J1530" s="138"/>
      <c r="O1530" s="157"/>
    </row>
    <row r="1531" spans="2:15" s="8" customFormat="1">
      <c r="B1531" s="146"/>
      <c r="C1531" s="147"/>
      <c r="D1531" s="147"/>
      <c r="E1531" s="240"/>
      <c r="F1531" s="144"/>
      <c r="G1531" s="102"/>
      <c r="I1531" s="138"/>
      <c r="J1531" s="138"/>
      <c r="O1531" s="157"/>
    </row>
    <row r="1532" spans="2:15" s="8" customFormat="1">
      <c r="B1532" s="146"/>
      <c r="C1532" s="147"/>
      <c r="D1532" s="147"/>
      <c r="E1532" s="240"/>
      <c r="F1532" s="144"/>
      <c r="G1532" s="102"/>
      <c r="I1532" s="138"/>
      <c r="J1532" s="138"/>
      <c r="O1532" s="157"/>
    </row>
    <row r="1533" spans="2:15" s="8" customFormat="1">
      <c r="B1533" s="146"/>
      <c r="C1533" s="147"/>
      <c r="D1533" s="147"/>
      <c r="E1533" s="240"/>
      <c r="F1533" s="144"/>
      <c r="G1533" s="102"/>
      <c r="I1533" s="138"/>
      <c r="J1533" s="138"/>
      <c r="O1533" s="157"/>
    </row>
    <row r="1534" spans="2:15" s="8" customFormat="1">
      <c r="B1534" s="146"/>
      <c r="C1534" s="147"/>
      <c r="D1534" s="147"/>
      <c r="E1534" s="240"/>
      <c r="F1534" s="144"/>
      <c r="G1534" s="102"/>
      <c r="I1534" s="138"/>
      <c r="J1534" s="138"/>
      <c r="O1534" s="157"/>
    </row>
    <row r="1535" spans="2:15" s="8" customFormat="1">
      <c r="B1535" s="146"/>
      <c r="C1535" s="147"/>
      <c r="D1535" s="147"/>
      <c r="E1535" s="240"/>
      <c r="F1535" s="144"/>
      <c r="G1535" s="102"/>
      <c r="I1535" s="138"/>
      <c r="J1535" s="138"/>
      <c r="O1535" s="157"/>
    </row>
    <row r="1536" spans="2:15" s="8" customFormat="1">
      <c r="B1536" s="146"/>
      <c r="C1536" s="147"/>
      <c r="D1536" s="147"/>
      <c r="E1536" s="240"/>
      <c r="F1536" s="144"/>
      <c r="G1536" s="102"/>
      <c r="I1536" s="138"/>
      <c r="J1536" s="138"/>
      <c r="O1536" s="157"/>
    </row>
    <row r="1537" spans="2:15" s="8" customFormat="1">
      <c r="B1537" s="146"/>
      <c r="C1537" s="147"/>
      <c r="D1537" s="147"/>
      <c r="E1537" s="240"/>
      <c r="F1537" s="144"/>
      <c r="G1537" s="102"/>
      <c r="I1537" s="138"/>
      <c r="J1537" s="138"/>
      <c r="O1537" s="157"/>
    </row>
    <row r="1538" spans="2:15" s="8" customFormat="1">
      <c r="B1538" s="146"/>
      <c r="C1538" s="147"/>
      <c r="D1538" s="147"/>
      <c r="E1538" s="240"/>
      <c r="F1538" s="144"/>
      <c r="G1538" s="102"/>
      <c r="I1538" s="138"/>
      <c r="J1538" s="138"/>
      <c r="O1538" s="157"/>
    </row>
    <row r="1539" spans="2:15" s="8" customFormat="1">
      <c r="B1539" s="146"/>
      <c r="C1539" s="147"/>
      <c r="D1539" s="147"/>
      <c r="E1539" s="240"/>
      <c r="F1539" s="144"/>
      <c r="G1539" s="102"/>
      <c r="I1539" s="138"/>
      <c r="J1539" s="138"/>
      <c r="O1539" s="157"/>
    </row>
    <row r="1540" spans="2:15" s="8" customFormat="1">
      <c r="B1540" s="146"/>
      <c r="C1540" s="147"/>
      <c r="D1540" s="147"/>
      <c r="E1540" s="240"/>
      <c r="F1540" s="144"/>
      <c r="G1540" s="102"/>
      <c r="I1540" s="138"/>
      <c r="J1540" s="138"/>
      <c r="O1540" s="157"/>
    </row>
    <row r="1541" spans="2:15" s="8" customFormat="1">
      <c r="B1541" s="146"/>
      <c r="C1541" s="147"/>
      <c r="D1541" s="147"/>
      <c r="E1541" s="240"/>
      <c r="F1541" s="144"/>
      <c r="G1541" s="102"/>
      <c r="I1541" s="138"/>
      <c r="J1541" s="138"/>
      <c r="O1541" s="157"/>
    </row>
    <row r="1542" spans="2:15" s="8" customFormat="1">
      <c r="B1542" s="146"/>
      <c r="C1542" s="147"/>
      <c r="D1542" s="147"/>
      <c r="E1542" s="240"/>
      <c r="F1542" s="144"/>
      <c r="G1542" s="102"/>
      <c r="I1542" s="138"/>
      <c r="J1542" s="138"/>
      <c r="O1542" s="157"/>
    </row>
    <row r="1543" spans="2:15" s="8" customFormat="1">
      <c r="B1543" s="146"/>
      <c r="C1543" s="147"/>
      <c r="D1543" s="147"/>
      <c r="E1543" s="240"/>
      <c r="F1543" s="144"/>
      <c r="G1543" s="102"/>
      <c r="I1543" s="138"/>
      <c r="J1543" s="138"/>
      <c r="O1543" s="157"/>
    </row>
    <row r="1544" spans="2:15" s="8" customFormat="1">
      <c r="B1544" s="146"/>
      <c r="C1544" s="147"/>
      <c r="D1544" s="147"/>
      <c r="E1544" s="240"/>
      <c r="F1544" s="144"/>
      <c r="G1544" s="102"/>
      <c r="I1544" s="138"/>
      <c r="J1544" s="138"/>
      <c r="O1544" s="157"/>
    </row>
    <row r="1545" spans="2:15" s="8" customFormat="1">
      <c r="B1545" s="146"/>
      <c r="C1545" s="147"/>
      <c r="D1545" s="147"/>
      <c r="E1545" s="240"/>
      <c r="F1545" s="144"/>
      <c r="G1545" s="102"/>
      <c r="I1545" s="138"/>
      <c r="J1545" s="138"/>
      <c r="O1545" s="157"/>
    </row>
    <row r="1546" spans="2:15" s="8" customFormat="1">
      <c r="B1546" s="146"/>
      <c r="C1546" s="147"/>
      <c r="D1546" s="147"/>
      <c r="E1546" s="240"/>
      <c r="F1546" s="144"/>
      <c r="G1546" s="102"/>
      <c r="I1546" s="138"/>
      <c r="J1546" s="138"/>
      <c r="O1546" s="157"/>
    </row>
    <row r="1547" spans="2:15" s="8" customFormat="1">
      <c r="B1547" s="146"/>
      <c r="C1547" s="147"/>
      <c r="D1547" s="147"/>
      <c r="E1547" s="240"/>
      <c r="F1547" s="144"/>
      <c r="G1547" s="102"/>
      <c r="I1547" s="138"/>
      <c r="J1547" s="138"/>
      <c r="O1547" s="157"/>
    </row>
    <row r="1548" spans="2:15" s="8" customFormat="1">
      <c r="B1548" s="146"/>
      <c r="C1548" s="147"/>
      <c r="D1548" s="147"/>
      <c r="E1548" s="240"/>
      <c r="F1548" s="144"/>
      <c r="G1548" s="102"/>
      <c r="I1548" s="138"/>
      <c r="J1548" s="138"/>
      <c r="O1548" s="157"/>
    </row>
    <row r="1549" spans="2:15" s="8" customFormat="1">
      <c r="B1549" s="146"/>
      <c r="C1549" s="147"/>
      <c r="D1549" s="147"/>
      <c r="E1549" s="240"/>
      <c r="F1549" s="144"/>
      <c r="G1549" s="102"/>
      <c r="I1549" s="138"/>
      <c r="J1549" s="138"/>
      <c r="O1549" s="157"/>
    </row>
    <row r="1550" spans="2:15" s="8" customFormat="1">
      <c r="B1550" s="146"/>
      <c r="C1550" s="147"/>
      <c r="D1550" s="147"/>
      <c r="E1550" s="240"/>
      <c r="F1550" s="144"/>
      <c r="G1550" s="102"/>
      <c r="I1550" s="138"/>
      <c r="J1550" s="138"/>
      <c r="O1550" s="157"/>
    </row>
    <row r="1551" spans="2:15" s="8" customFormat="1">
      <c r="B1551" s="146"/>
      <c r="C1551" s="147"/>
      <c r="D1551" s="147"/>
      <c r="E1551" s="240"/>
      <c r="F1551" s="144"/>
      <c r="G1551" s="102"/>
      <c r="I1551" s="138"/>
      <c r="J1551" s="138"/>
      <c r="O1551" s="157"/>
    </row>
    <row r="1552" spans="2:15" s="8" customFormat="1">
      <c r="B1552" s="146"/>
      <c r="C1552" s="147"/>
      <c r="D1552" s="147"/>
      <c r="E1552" s="240"/>
      <c r="F1552" s="144"/>
      <c r="G1552" s="102"/>
      <c r="I1552" s="138"/>
      <c r="J1552" s="138"/>
      <c r="O1552" s="157"/>
    </row>
    <row r="1553" spans="2:15" s="8" customFormat="1">
      <c r="B1553" s="146"/>
      <c r="C1553" s="147"/>
      <c r="D1553" s="147"/>
      <c r="E1553" s="240"/>
      <c r="F1553" s="144"/>
      <c r="G1553" s="102"/>
      <c r="I1553" s="138"/>
      <c r="J1553" s="138"/>
      <c r="O1553" s="157"/>
    </row>
    <row r="1554" spans="2:15" s="8" customFormat="1">
      <c r="B1554" s="146"/>
      <c r="C1554" s="147"/>
      <c r="D1554" s="147"/>
      <c r="E1554" s="240"/>
      <c r="F1554" s="144"/>
      <c r="G1554" s="102"/>
      <c r="I1554" s="138"/>
      <c r="J1554" s="138"/>
      <c r="O1554" s="157"/>
    </row>
    <row r="1555" spans="2:15" s="8" customFormat="1">
      <c r="B1555" s="146"/>
      <c r="C1555" s="147"/>
      <c r="D1555" s="147"/>
      <c r="E1555" s="240"/>
      <c r="F1555" s="144"/>
      <c r="G1555" s="102"/>
      <c r="I1555" s="138"/>
      <c r="J1555" s="138"/>
      <c r="O1555" s="157"/>
    </row>
    <row r="1556" spans="2:15" s="8" customFormat="1">
      <c r="B1556" s="146"/>
      <c r="C1556" s="147"/>
      <c r="D1556" s="147"/>
      <c r="E1556" s="240"/>
      <c r="F1556" s="144"/>
      <c r="G1556" s="102"/>
      <c r="I1556" s="138"/>
      <c r="J1556" s="138"/>
      <c r="O1556" s="157"/>
    </row>
    <row r="1557" spans="2:15" s="8" customFormat="1">
      <c r="B1557" s="146"/>
      <c r="C1557" s="147"/>
      <c r="D1557" s="147"/>
      <c r="E1557" s="240"/>
      <c r="F1557" s="144"/>
      <c r="G1557" s="102"/>
      <c r="I1557" s="138"/>
      <c r="J1557" s="138"/>
      <c r="O1557" s="157"/>
    </row>
    <row r="1558" spans="2:15" s="8" customFormat="1">
      <c r="B1558" s="146"/>
      <c r="C1558" s="147"/>
      <c r="D1558" s="147"/>
      <c r="E1558" s="240"/>
      <c r="F1558" s="144"/>
      <c r="G1558" s="102"/>
      <c r="I1558" s="138"/>
      <c r="J1558" s="138"/>
      <c r="O1558" s="157"/>
    </row>
    <row r="1559" spans="2:15" s="8" customFormat="1">
      <c r="B1559" s="146"/>
      <c r="C1559" s="147"/>
      <c r="D1559" s="147"/>
      <c r="E1559" s="240"/>
      <c r="F1559" s="144"/>
      <c r="G1559" s="102"/>
      <c r="I1559" s="138"/>
      <c r="J1559" s="138"/>
      <c r="O1559" s="157"/>
    </row>
    <row r="1560" spans="2:15" s="8" customFormat="1">
      <c r="B1560" s="146"/>
      <c r="C1560" s="147"/>
      <c r="D1560" s="147"/>
      <c r="E1560" s="240"/>
      <c r="F1560" s="144"/>
      <c r="G1560" s="102"/>
      <c r="I1560" s="138"/>
      <c r="J1560" s="138"/>
      <c r="O1560" s="157"/>
    </row>
    <row r="1561" spans="2:15" s="8" customFormat="1">
      <c r="B1561" s="146"/>
      <c r="C1561" s="147"/>
      <c r="D1561" s="147"/>
      <c r="E1561" s="240"/>
      <c r="F1561" s="144"/>
      <c r="G1561" s="102"/>
      <c r="I1561" s="138"/>
      <c r="J1561" s="138"/>
      <c r="O1561" s="157"/>
    </row>
    <row r="1562" spans="2:15" s="8" customFormat="1">
      <c r="B1562" s="146"/>
      <c r="C1562" s="147"/>
      <c r="D1562" s="147"/>
      <c r="E1562" s="240"/>
      <c r="F1562" s="144"/>
      <c r="G1562" s="102"/>
      <c r="I1562" s="138"/>
      <c r="J1562" s="138"/>
      <c r="O1562" s="157"/>
    </row>
    <row r="1563" spans="2:15" s="8" customFormat="1">
      <c r="B1563" s="146"/>
      <c r="C1563" s="147"/>
      <c r="D1563" s="147"/>
      <c r="E1563" s="240"/>
      <c r="F1563" s="144"/>
      <c r="G1563" s="102"/>
      <c r="I1563" s="138"/>
      <c r="J1563" s="138"/>
      <c r="O1563" s="157"/>
    </row>
    <row r="1564" spans="2:15" s="8" customFormat="1">
      <c r="B1564" s="146"/>
      <c r="C1564" s="147"/>
      <c r="D1564" s="147"/>
      <c r="E1564" s="240"/>
      <c r="F1564" s="144"/>
      <c r="G1564" s="102"/>
      <c r="I1564" s="138"/>
      <c r="J1564" s="138"/>
      <c r="O1564" s="157"/>
    </row>
    <row r="1565" spans="2:15" s="8" customFormat="1">
      <c r="B1565" s="146"/>
      <c r="C1565" s="147"/>
      <c r="D1565" s="147"/>
      <c r="E1565" s="240"/>
      <c r="F1565" s="144"/>
      <c r="G1565" s="102"/>
      <c r="I1565" s="138"/>
      <c r="J1565" s="138"/>
      <c r="O1565" s="157"/>
    </row>
    <row r="1566" spans="2:15" s="8" customFormat="1">
      <c r="B1566" s="146"/>
      <c r="C1566" s="147"/>
      <c r="D1566" s="147"/>
      <c r="E1566" s="240"/>
      <c r="F1566" s="144"/>
      <c r="G1566" s="102"/>
      <c r="I1566" s="138"/>
      <c r="J1566" s="138"/>
      <c r="O1566" s="157"/>
    </row>
    <row r="1567" spans="2:15" s="8" customFormat="1">
      <c r="B1567" s="146"/>
      <c r="C1567" s="147"/>
      <c r="D1567" s="147"/>
      <c r="E1567" s="240"/>
      <c r="F1567" s="144"/>
      <c r="G1567" s="102"/>
      <c r="I1567" s="138"/>
      <c r="J1567" s="138"/>
      <c r="O1567" s="157"/>
    </row>
    <row r="1568" spans="2:15" s="8" customFormat="1">
      <c r="B1568" s="146"/>
      <c r="C1568" s="147"/>
      <c r="D1568" s="147"/>
      <c r="E1568" s="240"/>
      <c r="F1568" s="144"/>
      <c r="G1568" s="102"/>
      <c r="I1568" s="138"/>
      <c r="J1568" s="138"/>
      <c r="O1568" s="157"/>
    </row>
    <row r="1569" spans="2:15" s="8" customFormat="1">
      <c r="B1569" s="146"/>
      <c r="C1569" s="147"/>
      <c r="D1569" s="147"/>
      <c r="E1569" s="240"/>
      <c r="F1569" s="144"/>
      <c r="G1569" s="102"/>
      <c r="I1569" s="138"/>
      <c r="J1569" s="138"/>
      <c r="O1569" s="157"/>
    </row>
    <row r="1570" spans="2:15" s="8" customFormat="1">
      <c r="B1570" s="146"/>
      <c r="C1570" s="147"/>
      <c r="D1570" s="147"/>
      <c r="E1570" s="240"/>
      <c r="F1570" s="144"/>
      <c r="G1570" s="102"/>
      <c r="I1570" s="138"/>
      <c r="J1570" s="138"/>
      <c r="O1570" s="157"/>
    </row>
    <row r="1571" spans="2:15" s="8" customFormat="1">
      <c r="B1571" s="146"/>
      <c r="C1571" s="147"/>
      <c r="D1571" s="147"/>
      <c r="E1571" s="240"/>
      <c r="F1571" s="144"/>
      <c r="G1571" s="102"/>
      <c r="I1571" s="138"/>
      <c r="J1571" s="138"/>
      <c r="O1571" s="157"/>
    </row>
    <row r="1572" spans="2:15" s="8" customFormat="1">
      <c r="B1572" s="146"/>
      <c r="C1572" s="147"/>
      <c r="D1572" s="147"/>
      <c r="E1572" s="240"/>
      <c r="F1572" s="144"/>
      <c r="G1572" s="102"/>
      <c r="I1572" s="138"/>
      <c r="J1572" s="138"/>
      <c r="O1572" s="157"/>
    </row>
    <row r="1573" spans="2:15" s="8" customFormat="1">
      <c r="B1573" s="146"/>
      <c r="C1573" s="147"/>
      <c r="D1573" s="147"/>
      <c r="E1573" s="240"/>
      <c r="F1573" s="144"/>
      <c r="G1573" s="102"/>
      <c r="I1573" s="138"/>
      <c r="J1573" s="138"/>
      <c r="O1573" s="157"/>
    </row>
    <row r="1574" spans="2:15" s="8" customFormat="1">
      <c r="B1574" s="146"/>
      <c r="C1574" s="147"/>
      <c r="D1574" s="147"/>
      <c r="E1574" s="240"/>
      <c r="F1574" s="144"/>
      <c r="G1574" s="102"/>
      <c r="I1574" s="138"/>
      <c r="J1574" s="138"/>
      <c r="O1574" s="157"/>
    </row>
    <row r="1575" spans="2:15" s="8" customFormat="1">
      <c r="B1575" s="146"/>
      <c r="C1575" s="147"/>
      <c r="D1575" s="147"/>
      <c r="E1575" s="240"/>
      <c r="F1575" s="144"/>
      <c r="G1575" s="102"/>
      <c r="I1575" s="138"/>
      <c r="J1575" s="138"/>
      <c r="O1575" s="157"/>
    </row>
    <row r="1576" spans="2:15" s="8" customFormat="1">
      <c r="B1576" s="146"/>
      <c r="C1576" s="147"/>
      <c r="D1576" s="147"/>
      <c r="E1576" s="240"/>
      <c r="F1576" s="144"/>
      <c r="G1576" s="102"/>
      <c r="I1576" s="138"/>
      <c r="J1576" s="138"/>
      <c r="O1576" s="157"/>
    </row>
    <row r="1577" spans="2:15" s="8" customFormat="1">
      <c r="B1577" s="146"/>
      <c r="C1577" s="147"/>
      <c r="D1577" s="147"/>
      <c r="E1577" s="240"/>
      <c r="F1577" s="144"/>
      <c r="G1577" s="102"/>
      <c r="I1577" s="138"/>
      <c r="J1577" s="138"/>
      <c r="O1577" s="157"/>
    </row>
    <row r="1578" spans="2:15" s="8" customFormat="1">
      <c r="B1578" s="146"/>
      <c r="C1578" s="147"/>
      <c r="D1578" s="147"/>
      <c r="E1578" s="240"/>
      <c r="F1578" s="144"/>
      <c r="G1578" s="102"/>
      <c r="I1578" s="138"/>
      <c r="J1578" s="138"/>
      <c r="O1578" s="157"/>
    </row>
    <row r="1579" spans="2:15" s="8" customFormat="1">
      <c r="B1579" s="146"/>
      <c r="C1579" s="147"/>
      <c r="D1579" s="147"/>
      <c r="E1579" s="240"/>
      <c r="F1579" s="144"/>
      <c r="G1579" s="102"/>
      <c r="I1579" s="138"/>
      <c r="J1579" s="138"/>
      <c r="O1579" s="157"/>
    </row>
    <row r="1580" spans="2:15" s="8" customFormat="1">
      <c r="B1580" s="146"/>
      <c r="C1580" s="147"/>
      <c r="D1580" s="147"/>
      <c r="E1580" s="240"/>
      <c r="F1580" s="144"/>
      <c r="G1580" s="102"/>
      <c r="I1580" s="138"/>
      <c r="J1580" s="138"/>
      <c r="O1580" s="157"/>
    </row>
    <row r="1581" spans="2:15" s="8" customFormat="1">
      <c r="B1581" s="146"/>
      <c r="C1581" s="147"/>
      <c r="D1581" s="147"/>
      <c r="E1581" s="240"/>
      <c r="F1581" s="144"/>
      <c r="G1581" s="102"/>
      <c r="I1581" s="138"/>
      <c r="J1581" s="138"/>
      <c r="O1581" s="157"/>
    </row>
    <row r="1582" spans="2:15" s="8" customFormat="1">
      <c r="B1582" s="146"/>
      <c r="C1582" s="147"/>
      <c r="D1582" s="147"/>
      <c r="E1582" s="240"/>
      <c r="F1582" s="144"/>
      <c r="G1582" s="102"/>
      <c r="I1582" s="138"/>
      <c r="J1582" s="138"/>
      <c r="O1582" s="157"/>
    </row>
    <row r="1583" spans="2:15" s="8" customFormat="1">
      <c r="B1583" s="146"/>
      <c r="C1583" s="147"/>
      <c r="D1583" s="147"/>
      <c r="E1583" s="240"/>
      <c r="F1583" s="144"/>
      <c r="G1583" s="102"/>
      <c r="I1583" s="138"/>
      <c r="J1583" s="138"/>
      <c r="O1583" s="157"/>
    </row>
    <row r="1584" spans="2:15" s="8" customFormat="1">
      <c r="B1584" s="146"/>
      <c r="C1584" s="147"/>
      <c r="D1584" s="147"/>
      <c r="E1584" s="240"/>
      <c r="F1584" s="144"/>
      <c r="G1584" s="102"/>
      <c r="I1584" s="138"/>
      <c r="J1584" s="138"/>
      <c r="O1584" s="157"/>
    </row>
    <row r="1585" spans="2:15" s="8" customFormat="1">
      <c r="B1585" s="146"/>
      <c r="C1585" s="147"/>
      <c r="D1585" s="147"/>
      <c r="E1585" s="240"/>
      <c r="F1585" s="144"/>
      <c r="G1585" s="102"/>
      <c r="I1585" s="138"/>
      <c r="J1585" s="138"/>
      <c r="O1585" s="157"/>
    </row>
    <row r="1586" spans="2:15" s="8" customFormat="1">
      <c r="B1586" s="146"/>
      <c r="C1586" s="147"/>
      <c r="D1586" s="147"/>
      <c r="E1586" s="240"/>
      <c r="F1586" s="144"/>
      <c r="G1586" s="102"/>
      <c r="I1586" s="138"/>
      <c r="J1586" s="138"/>
      <c r="O1586" s="157"/>
    </row>
    <row r="1587" spans="2:15" s="8" customFormat="1">
      <c r="B1587" s="146"/>
      <c r="C1587" s="147"/>
      <c r="D1587" s="147"/>
      <c r="E1587" s="240"/>
      <c r="F1587" s="144"/>
      <c r="G1587" s="102"/>
      <c r="I1587" s="138"/>
      <c r="J1587" s="138"/>
      <c r="O1587" s="157"/>
    </row>
    <row r="1588" spans="2:15" s="8" customFormat="1">
      <c r="B1588" s="146"/>
      <c r="C1588" s="147"/>
      <c r="D1588" s="147"/>
      <c r="E1588" s="240"/>
      <c r="F1588" s="144"/>
      <c r="G1588" s="102"/>
      <c r="I1588" s="138"/>
      <c r="J1588" s="138"/>
      <c r="O1588" s="157"/>
    </row>
    <row r="1589" spans="2:15" s="8" customFormat="1">
      <c r="B1589" s="146"/>
      <c r="C1589" s="147"/>
      <c r="D1589" s="147"/>
      <c r="E1589" s="240"/>
      <c r="F1589" s="144"/>
      <c r="G1589" s="102"/>
      <c r="I1589" s="138"/>
      <c r="J1589" s="138"/>
      <c r="O1589" s="157"/>
    </row>
    <row r="1590" spans="2:15" s="8" customFormat="1">
      <c r="B1590" s="146"/>
      <c r="C1590" s="147"/>
      <c r="D1590" s="147"/>
      <c r="E1590" s="240"/>
      <c r="F1590" s="144"/>
      <c r="G1590" s="102"/>
      <c r="I1590" s="138"/>
      <c r="J1590" s="138"/>
      <c r="O1590" s="157"/>
    </row>
    <row r="1591" spans="2:15" s="8" customFormat="1">
      <c r="B1591" s="146"/>
      <c r="C1591" s="147"/>
      <c r="D1591" s="147"/>
      <c r="E1591" s="240"/>
      <c r="F1591" s="144"/>
      <c r="G1591" s="102"/>
      <c r="I1591" s="138"/>
      <c r="J1591" s="138"/>
      <c r="O1591" s="157"/>
    </row>
    <row r="1592" spans="2:15" s="8" customFormat="1">
      <c r="B1592" s="146"/>
      <c r="C1592" s="147"/>
      <c r="D1592" s="147"/>
      <c r="E1592" s="240"/>
      <c r="F1592" s="144"/>
      <c r="G1592" s="102"/>
      <c r="I1592" s="138"/>
      <c r="J1592" s="138"/>
      <c r="O1592" s="157"/>
    </row>
    <row r="1593" spans="2:15" s="8" customFormat="1">
      <c r="B1593" s="146"/>
      <c r="C1593" s="147"/>
      <c r="D1593" s="147"/>
      <c r="E1593" s="240"/>
      <c r="F1593" s="144"/>
      <c r="G1593" s="102"/>
      <c r="I1593" s="138"/>
      <c r="J1593" s="138"/>
      <c r="O1593" s="157"/>
    </row>
    <row r="1594" spans="2:15" s="8" customFormat="1">
      <c r="B1594" s="146"/>
      <c r="C1594" s="147"/>
      <c r="D1594" s="147"/>
      <c r="E1594" s="240"/>
      <c r="F1594" s="144"/>
      <c r="G1594" s="102"/>
      <c r="I1594" s="138"/>
      <c r="J1594" s="138"/>
      <c r="O1594" s="157"/>
    </row>
    <row r="1595" spans="2:15" s="8" customFormat="1">
      <c r="B1595" s="146"/>
      <c r="C1595" s="147"/>
      <c r="D1595" s="147"/>
      <c r="E1595" s="240"/>
      <c r="F1595" s="144"/>
      <c r="G1595" s="102"/>
      <c r="I1595" s="138"/>
      <c r="J1595" s="138"/>
      <c r="O1595" s="157"/>
    </row>
    <row r="1596" spans="2:15" s="8" customFormat="1">
      <c r="B1596" s="146"/>
      <c r="C1596" s="147"/>
      <c r="D1596" s="147"/>
      <c r="E1596" s="240"/>
      <c r="F1596" s="144"/>
      <c r="G1596" s="102"/>
      <c r="I1596" s="138"/>
      <c r="J1596" s="138"/>
      <c r="O1596" s="157"/>
    </row>
    <row r="1597" spans="2:15" s="8" customFormat="1">
      <c r="B1597" s="146"/>
      <c r="C1597" s="147"/>
      <c r="D1597" s="147"/>
      <c r="E1597" s="240"/>
      <c r="F1597" s="144"/>
      <c r="G1597" s="102"/>
      <c r="I1597" s="138"/>
      <c r="J1597" s="138"/>
      <c r="O1597" s="157"/>
    </row>
    <row r="1598" spans="2:15" s="8" customFormat="1">
      <c r="B1598" s="146"/>
      <c r="C1598" s="147"/>
      <c r="D1598" s="147"/>
      <c r="E1598" s="240"/>
      <c r="F1598" s="144"/>
      <c r="G1598" s="102"/>
      <c r="I1598" s="138"/>
      <c r="J1598" s="138"/>
      <c r="O1598" s="157"/>
    </row>
    <row r="1599" spans="2:15" s="8" customFormat="1">
      <c r="B1599" s="146"/>
      <c r="C1599" s="147"/>
      <c r="D1599" s="147"/>
      <c r="E1599" s="240"/>
      <c r="F1599" s="144"/>
      <c r="G1599" s="102"/>
      <c r="I1599" s="138"/>
      <c r="J1599" s="138"/>
      <c r="O1599" s="157"/>
    </row>
    <row r="1600" spans="2:15" s="8" customFormat="1">
      <c r="B1600" s="146"/>
      <c r="C1600" s="147"/>
      <c r="D1600" s="147"/>
      <c r="E1600" s="240"/>
      <c r="F1600" s="144"/>
      <c r="G1600" s="102"/>
      <c r="I1600" s="138"/>
      <c r="J1600" s="138"/>
      <c r="O1600" s="157"/>
    </row>
    <row r="1601" spans="2:15" s="8" customFormat="1">
      <c r="B1601" s="146"/>
      <c r="C1601" s="147"/>
      <c r="D1601" s="147"/>
      <c r="E1601" s="240"/>
      <c r="F1601" s="144"/>
      <c r="G1601" s="102"/>
      <c r="I1601" s="138"/>
      <c r="J1601" s="138"/>
      <c r="O1601" s="157"/>
    </row>
    <row r="1602" spans="2:15" s="8" customFormat="1">
      <c r="B1602" s="146"/>
      <c r="C1602" s="147"/>
      <c r="D1602" s="147"/>
      <c r="E1602" s="240"/>
      <c r="F1602" s="144"/>
      <c r="G1602" s="102"/>
      <c r="I1602" s="138"/>
      <c r="J1602" s="138"/>
      <c r="O1602" s="157"/>
    </row>
    <row r="1603" spans="2:15" s="8" customFormat="1">
      <c r="B1603" s="146"/>
      <c r="C1603" s="147"/>
      <c r="D1603" s="147"/>
      <c r="E1603" s="240"/>
      <c r="F1603" s="144"/>
      <c r="G1603" s="102"/>
      <c r="I1603" s="138"/>
      <c r="J1603" s="138"/>
      <c r="O1603" s="157"/>
    </row>
    <row r="1604" spans="2:15" s="8" customFormat="1">
      <c r="B1604" s="146"/>
      <c r="C1604" s="147"/>
      <c r="D1604" s="147"/>
      <c r="E1604" s="240"/>
      <c r="F1604" s="144"/>
      <c r="G1604" s="102"/>
      <c r="I1604" s="138"/>
      <c r="J1604" s="138"/>
      <c r="O1604" s="157"/>
    </row>
    <row r="1605" spans="2:15" s="8" customFormat="1">
      <c r="B1605" s="146"/>
      <c r="C1605" s="147"/>
      <c r="D1605" s="147"/>
      <c r="E1605" s="240"/>
      <c r="F1605" s="144"/>
      <c r="G1605" s="102"/>
      <c r="I1605" s="138"/>
      <c r="J1605" s="138"/>
      <c r="O1605" s="157"/>
    </row>
    <row r="1606" spans="2:15" s="8" customFormat="1">
      <c r="B1606" s="146"/>
      <c r="C1606" s="147"/>
      <c r="D1606" s="147"/>
      <c r="E1606" s="240"/>
      <c r="F1606" s="144"/>
      <c r="G1606" s="102"/>
      <c r="I1606" s="138"/>
      <c r="J1606" s="138"/>
      <c r="O1606" s="157"/>
    </row>
    <row r="1607" spans="2:15" s="8" customFormat="1">
      <c r="B1607" s="146"/>
      <c r="C1607" s="147"/>
      <c r="D1607" s="147"/>
      <c r="E1607" s="240"/>
      <c r="F1607" s="144"/>
      <c r="G1607" s="102"/>
      <c r="I1607" s="138"/>
      <c r="J1607" s="138"/>
      <c r="O1607" s="157"/>
    </row>
    <row r="1608" spans="2:15" s="8" customFormat="1">
      <c r="B1608" s="146"/>
      <c r="C1608" s="147"/>
      <c r="D1608" s="147"/>
      <c r="E1608" s="240"/>
      <c r="F1608" s="144"/>
      <c r="G1608" s="102"/>
      <c r="I1608" s="138"/>
      <c r="J1608" s="138"/>
      <c r="O1608" s="157"/>
    </row>
    <row r="1609" spans="2:15" s="8" customFormat="1">
      <c r="B1609" s="146"/>
      <c r="C1609" s="147"/>
      <c r="D1609" s="147"/>
      <c r="E1609" s="240"/>
      <c r="F1609" s="144"/>
      <c r="G1609" s="102"/>
      <c r="I1609" s="138"/>
      <c r="J1609" s="138"/>
      <c r="O1609" s="157"/>
    </row>
    <row r="1610" spans="2:15" s="8" customFormat="1">
      <c r="B1610" s="146"/>
      <c r="C1610" s="147"/>
      <c r="D1610" s="147"/>
      <c r="E1610" s="240"/>
      <c r="F1610" s="144"/>
      <c r="G1610" s="102"/>
      <c r="I1610" s="138"/>
      <c r="J1610" s="138"/>
      <c r="O1610" s="157"/>
    </row>
    <row r="1611" spans="2:15" s="8" customFormat="1">
      <c r="B1611" s="146"/>
      <c r="C1611" s="147"/>
      <c r="D1611" s="147"/>
      <c r="E1611" s="240"/>
      <c r="F1611" s="144"/>
      <c r="G1611" s="102"/>
      <c r="I1611" s="138"/>
      <c r="J1611" s="138"/>
      <c r="O1611" s="157"/>
    </row>
    <row r="1612" spans="2:15" s="8" customFormat="1">
      <c r="B1612" s="146"/>
      <c r="C1612" s="147"/>
      <c r="D1612" s="147"/>
      <c r="E1612" s="240"/>
      <c r="F1612" s="144"/>
      <c r="G1612" s="102"/>
      <c r="I1612" s="138"/>
      <c r="J1612" s="138"/>
      <c r="O1612" s="157"/>
    </row>
    <row r="1613" spans="2:15" s="8" customFormat="1">
      <c r="B1613" s="146"/>
      <c r="C1613" s="147"/>
      <c r="D1613" s="147"/>
      <c r="E1613" s="240"/>
      <c r="F1613" s="144"/>
      <c r="G1613" s="102"/>
      <c r="I1613" s="138"/>
      <c r="J1613" s="138"/>
      <c r="O1613" s="157"/>
    </row>
    <row r="1614" spans="2:15" s="8" customFormat="1">
      <c r="B1614" s="146"/>
      <c r="C1614" s="147"/>
      <c r="D1614" s="147"/>
      <c r="E1614" s="240"/>
      <c r="F1614" s="144"/>
      <c r="G1614" s="102"/>
      <c r="I1614" s="138"/>
      <c r="J1614" s="138"/>
      <c r="O1614" s="157"/>
    </row>
    <row r="1615" spans="2:15" s="8" customFormat="1">
      <c r="B1615" s="146"/>
      <c r="C1615" s="147"/>
      <c r="D1615" s="147"/>
      <c r="E1615" s="240"/>
      <c r="F1615" s="144"/>
      <c r="G1615" s="102"/>
      <c r="I1615" s="138"/>
      <c r="J1615" s="138"/>
      <c r="O1615" s="157"/>
    </row>
    <row r="1616" spans="2:15" s="8" customFormat="1">
      <c r="B1616" s="146"/>
      <c r="C1616" s="147"/>
      <c r="D1616" s="147"/>
      <c r="E1616" s="240"/>
      <c r="F1616" s="144"/>
      <c r="G1616" s="102"/>
      <c r="I1616" s="138"/>
      <c r="J1616" s="138"/>
      <c r="O1616" s="157"/>
    </row>
    <row r="1617" spans="2:15" s="8" customFormat="1">
      <c r="B1617" s="146"/>
      <c r="C1617" s="147"/>
      <c r="D1617" s="147"/>
      <c r="E1617" s="240"/>
      <c r="F1617" s="144"/>
      <c r="G1617" s="102"/>
      <c r="I1617" s="138"/>
      <c r="J1617" s="138"/>
      <c r="O1617" s="157"/>
    </row>
    <row r="1618" spans="2:15" s="8" customFormat="1">
      <c r="B1618" s="146"/>
      <c r="C1618" s="147"/>
      <c r="D1618" s="147"/>
      <c r="E1618" s="240"/>
      <c r="F1618" s="144"/>
      <c r="G1618" s="102"/>
      <c r="I1618" s="138"/>
      <c r="J1618" s="138"/>
      <c r="O1618" s="157"/>
    </row>
    <row r="1619" spans="2:15" s="8" customFormat="1">
      <c r="B1619" s="146"/>
      <c r="C1619" s="147"/>
      <c r="D1619" s="147"/>
      <c r="E1619" s="240"/>
      <c r="F1619" s="144"/>
      <c r="G1619" s="102"/>
      <c r="I1619" s="138"/>
      <c r="J1619" s="138"/>
      <c r="O1619" s="157"/>
    </row>
    <row r="1620" spans="2:15" s="8" customFormat="1">
      <c r="B1620" s="146"/>
      <c r="C1620" s="147"/>
      <c r="D1620" s="147"/>
      <c r="E1620" s="240"/>
      <c r="F1620" s="144"/>
      <c r="G1620" s="102"/>
      <c r="I1620" s="138"/>
      <c r="J1620" s="138"/>
      <c r="O1620" s="157"/>
    </row>
    <row r="1621" spans="2:15" s="8" customFormat="1">
      <c r="B1621" s="146"/>
      <c r="C1621" s="147"/>
      <c r="D1621" s="147"/>
      <c r="E1621" s="240"/>
      <c r="F1621" s="144"/>
      <c r="G1621" s="102"/>
      <c r="I1621" s="138"/>
      <c r="J1621" s="138"/>
      <c r="O1621" s="157"/>
    </row>
    <row r="1622" spans="2:15" s="8" customFormat="1">
      <c r="B1622" s="146"/>
      <c r="C1622" s="147"/>
      <c r="D1622" s="147"/>
      <c r="E1622" s="240"/>
      <c r="F1622" s="144"/>
      <c r="G1622" s="102"/>
      <c r="I1622" s="138"/>
      <c r="J1622" s="138"/>
      <c r="O1622" s="157"/>
    </row>
    <row r="1623" spans="2:15" s="8" customFormat="1">
      <c r="B1623" s="146"/>
      <c r="C1623" s="147"/>
      <c r="D1623" s="147"/>
      <c r="E1623" s="240"/>
      <c r="F1623" s="144"/>
      <c r="G1623" s="102"/>
      <c r="I1623" s="138"/>
      <c r="J1623" s="138"/>
      <c r="O1623" s="157"/>
    </row>
    <row r="1624" spans="2:15" s="8" customFormat="1">
      <c r="B1624" s="146"/>
      <c r="C1624" s="147"/>
      <c r="D1624" s="147"/>
      <c r="E1624" s="240"/>
      <c r="F1624" s="144"/>
      <c r="G1624" s="102"/>
      <c r="I1624" s="138"/>
      <c r="J1624" s="138"/>
      <c r="O1624" s="157"/>
    </row>
    <row r="1625" spans="2:15" s="8" customFormat="1">
      <c r="B1625" s="146"/>
      <c r="C1625" s="147"/>
      <c r="D1625" s="147"/>
      <c r="E1625" s="240"/>
      <c r="F1625" s="144"/>
      <c r="G1625" s="102"/>
      <c r="I1625" s="138"/>
      <c r="J1625" s="138"/>
      <c r="O1625" s="157"/>
    </row>
    <row r="1626" spans="2:15" s="8" customFormat="1">
      <c r="B1626" s="146"/>
      <c r="C1626" s="147"/>
      <c r="D1626" s="147"/>
      <c r="E1626" s="240"/>
      <c r="F1626" s="144"/>
      <c r="G1626" s="102"/>
      <c r="I1626" s="138"/>
      <c r="J1626" s="138"/>
      <c r="O1626" s="157"/>
    </row>
    <row r="1627" spans="2:15" s="8" customFormat="1">
      <c r="B1627" s="146"/>
      <c r="C1627" s="147"/>
      <c r="D1627" s="147"/>
      <c r="E1627" s="240"/>
      <c r="F1627" s="144"/>
      <c r="G1627" s="102"/>
      <c r="I1627" s="138"/>
      <c r="J1627" s="138"/>
      <c r="O1627" s="157"/>
    </row>
    <row r="1628" spans="2:15" s="8" customFormat="1">
      <c r="B1628" s="146"/>
      <c r="C1628" s="147"/>
      <c r="D1628" s="147"/>
      <c r="E1628" s="240"/>
      <c r="F1628" s="144"/>
      <c r="G1628" s="102"/>
      <c r="I1628" s="138"/>
      <c r="J1628" s="138"/>
      <c r="O1628" s="157"/>
    </row>
    <row r="1629" spans="2:15" s="8" customFormat="1">
      <c r="B1629" s="146"/>
      <c r="C1629" s="147"/>
      <c r="D1629" s="147"/>
      <c r="E1629" s="240"/>
      <c r="F1629" s="144"/>
      <c r="G1629" s="102"/>
      <c r="I1629" s="138"/>
      <c r="J1629" s="138"/>
      <c r="O1629" s="157"/>
    </row>
    <row r="1630" spans="2:15" s="8" customFormat="1">
      <c r="B1630" s="146"/>
      <c r="C1630" s="147"/>
      <c r="D1630" s="147"/>
      <c r="E1630" s="240"/>
      <c r="F1630" s="144"/>
      <c r="G1630" s="102"/>
      <c r="I1630" s="138"/>
      <c r="J1630" s="138"/>
      <c r="O1630" s="157"/>
    </row>
    <row r="1631" spans="2:15" s="8" customFormat="1">
      <c r="B1631" s="146"/>
      <c r="C1631" s="147"/>
      <c r="D1631" s="147"/>
      <c r="E1631" s="240"/>
      <c r="F1631" s="144"/>
      <c r="G1631" s="102"/>
      <c r="I1631" s="138"/>
      <c r="J1631" s="138"/>
      <c r="O1631" s="157"/>
    </row>
    <row r="1632" spans="2:15" s="8" customFormat="1">
      <c r="B1632" s="146"/>
      <c r="C1632" s="147"/>
      <c r="D1632" s="147"/>
      <c r="E1632" s="240"/>
      <c r="F1632" s="144"/>
      <c r="G1632" s="102"/>
      <c r="I1632" s="138"/>
      <c r="J1632" s="138"/>
      <c r="O1632" s="157"/>
    </row>
    <row r="1633" spans="2:15" s="8" customFormat="1">
      <c r="B1633" s="146"/>
      <c r="C1633" s="147"/>
      <c r="D1633" s="147"/>
      <c r="E1633" s="240"/>
      <c r="F1633" s="144"/>
      <c r="G1633" s="102"/>
      <c r="I1633" s="138"/>
      <c r="J1633" s="138"/>
      <c r="O1633" s="157"/>
    </row>
    <row r="1634" spans="2:15" s="8" customFormat="1">
      <c r="B1634" s="146"/>
      <c r="C1634" s="147"/>
      <c r="D1634" s="147"/>
      <c r="E1634" s="240"/>
      <c r="F1634" s="144"/>
      <c r="G1634" s="102"/>
      <c r="I1634" s="138"/>
      <c r="J1634" s="138"/>
      <c r="O1634" s="157"/>
    </row>
    <row r="1635" spans="2:15" s="8" customFormat="1">
      <c r="B1635" s="146"/>
      <c r="C1635" s="147"/>
      <c r="D1635" s="147"/>
      <c r="E1635" s="240"/>
      <c r="F1635" s="144"/>
      <c r="G1635" s="102"/>
      <c r="I1635" s="138"/>
      <c r="J1635" s="138"/>
      <c r="O1635" s="157"/>
    </row>
    <row r="1636" spans="2:15" s="8" customFormat="1">
      <c r="B1636" s="146"/>
      <c r="C1636" s="147"/>
      <c r="D1636" s="147"/>
      <c r="E1636" s="240"/>
      <c r="F1636" s="144"/>
      <c r="G1636" s="102"/>
      <c r="I1636" s="138"/>
      <c r="J1636" s="138"/>
      <c r="O1636" s="157"/>
    </row>
    <row r="1637" spans="2:15" s="8" customFormat="1">
      <c r="B1637" s="146"/>
      <c r="C1637" s="147"/>
      <c r="D1637" s="147"/>
      <c r="E1637" s="240"/>
      <c r="F1637" s="144"/>
      <c r="G1637" s="102"/>
      <c r="I1637" s="138"/>
      <c r="J1637" s="138"/>
      <c r="O1637" s="157"/>
    </row>
    <row r="1638" spans="2:15" s="8" customFormat="1">
      <c r="B1638" s="146"/>
      <c r="C1638" s="147"/>
      <c r="D1638" s="147"/>
      <c r="E1638" s="240"/>
      <c r="F1638" s="144"/>
      <c r="G1638" s="102"/>
      <c r="I1638" s="138"/>
      <c r="J1638" s="138"/>
      <c r="O1638" s="157"/>
    </row>
    <row r="1639" spans="2:15" s="8" customFormat="1">
      <c r="B1639" s="146"/>
      <c r="C1639" s="147"/>
      <c r="D1639" s="147"/>
      <c r="E1639" s="240"/>
      <c r="F1639" s="144"/>
      <c r="G1639" s="102"/>
      <c r="I1639" s="138"/>
      <c r="J1639" s="138"/>
      <c r="O1639" s="157"/>
    </row>
    <row r="1640" spans="2:15" s="8" customFormat="1">
      <c r="B1640" s="146"/>
      <c r="C1640" s="147"/>
      <c r="D1640" s="147"/>
      <c r="E1640" s="240"/>
      <c r="F1640" s="144"/>
      <c r="G1640" s="102"/>
      <c r="I1640" s="138"/>
      <c r="J1640" s="138"/>
      <c r="O1640" s="157"/>
    </row>
    <row r="1641" spans="2:15" s="8" customFormat="1">
      <c r="B1641" s="146"/>
      <c r="C1641" s="147"/>
      <c r="D1641" s="147"/>
      <c r="E1641" s="240"/>
      <c r="F1641" s="144"/>
      <c r="G1641" s="102"/>
      <c r="I1641" s="138"/>
      <c r="J1641" s="138"/>
      <c r="O1641" s="157"/>
    </row>
    <row r="1642" spans="2:15" s="8" customFormat="1">
      <c r="B1642" s="146"/>
      <c r="C1642" s="147"/>
      <c r="D1642" s="147"/>
      <c r="E1642" s="240"/>
      <c r="F1642" s="144"/>
      <c r="G1642" s="102"/>
      <c r="I1642" s="138"/>
      <c r="J1642" s="138"/>
      <c r="O1642" s="157"/>
    </row>
    <row r="1643" spans="2:15" s="8" customFormat="1">
      <c r="B1643" s="146"/>
      <c r="C1643" s="147"/>
      <c r="D1643" s="147"/>
      <c r="E1643" s="240"/>
      <c r="F1643" s="144"/>
      <c r="G1643" s="102"/>
      <c r="I1643" s="138"/>
      <c r="J1643" s="138"/>
      <c r="O1643" s="157"/>
    </row>
    <row r="1644" spans="2:15" s="8" customFormat="1">
      <c r="B1644" s="146"/>
      <c r="C1644" s="147"/>
      <c r="D1644" s="147"/>
      <c r="E1644" s="240"/>
      <c r="F1644" s="144"/>
      <c r="G1644" s="102"/>
      <c r="I1644" s="138"/>
      <c r="J1644" s="138"/>
      <c r="O1644" s="157"/>
    </row>
    <row r="1645" spans="2:15" s="8" customFormat="1">
      <c r="B1645" s="146"/>
      <c r="C1645" s="147"/>
      <c r="D1645" s="147"/>
      <c r="E1645" s="240"/>
      <c r="F1645" s="144"/>
      <c r="G1645" s="102"/>
      <c r="I1645" s="138"/>
      <c r="J1645" s="138"/>
      <c r="O1645" s="157"/>
    </row>
    <row r="1646" spans="2:15" s="8" customFormat="1">
      <c r="B1646" s="146"/>
      <c r="C1646" s="147"/>
      <c r="D1646" s="147"/>
      <c r="E1646" s="240"/>
      <c r="F1646" s="144"/>
      <c r="G1646" s="102"/>
      <c r="I1646" s="138"/>
      <c r="J1646" s="138"/>
      <c r="O1646" s="157"/>
    </row>
    <row r="1647" spans="2:15" s="8" customFormat="1">
      <c r="B1647" s="146"/>
      <c r="C1647" s="147"/>
      <c r="D1647" s="147"/>
      <c r="E1647" s="240"/>
      <c r="F1647" s="144"/>
      <c r="G1647" s="102"/>
      <c r="I1647" s="138"/>
      <c r="J1647" s="138"/>
      <c r="O1647" s="157"/>
    </row>
    <row r="1648" spans="2:15" s="8" customFormat="1">
      <c r="B1648" s="146"/>
      <c r="C1648" s="147"/>
      <c r="D1648" s="147"/>
      <c r="E1648" s="240"/>
      <c r="F1648" s="144"/>
      <c r="G1648" s="102"/>
      <c r="I1648" s="138"/>
      <c r="J1648" s="138"/>
      <c r="O1648" s="157"/>
    </row>
    <row r="1649" spans="2:15" s="8" customFormat="1">
      <c r="B1649" s="146"/>
      <c r="C1649" s="147"/>
      <c r="D1649" s="147"/>
      <c r="E1649" s="240"/>
      <c r="F1649" s="144"/>
      <c r="G1649" s="102"/>
      <c r="I1649" s="138"/>
      <c r="J1649" s="138"/>
      <c r="O1649" s="157"/>
    </row>
  </sheetData>
  <pageMargins left="0.15748031496062992" right="0.15748031496062992" top="7.874015748031496E-2" bottom="0.19685039370078741" header="0.23622047244094491" footer="0.2"/>
  <pageSetup paperSize="9" fitToHeight="0" orientation="portrait" horizontalDpi="4294967293" verticalDpi="4294967293" r:id="rId1"/>
  <headerFooter alignWithMargins="0">
    <oddHeader xml:space="preserve">&amp;C&amp;"Times New Roman,Gras"&amp;14HORAIRES 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5D350-C422-4CD5-AF05-546841E72BFA}">
  <dimension ref="A2:F36"/>
  <sheetViews>
    <sheetView workbookViewId="0">
      <selection activeCell="C18" sqref="C18"/>
    </sheetView>
  </sheetViews>
  <sheetFormatPr baseColWidth="10" defaultColWidth="12.7109375" defaultRowHeight="15"/>
  <cols>
    <col min="1" max="1" width="20.7109375" style="257" customWidth="1"/>
    <col min="2" max="2" width="30.7109375" style="258" customWidth="1"/>
    <col min="3" max="3" width="68.28515625" style="257" customWidth="1"/>
    <col min="4" max="5" width="12.7109375" style="257"/>
    <col min="6" max="6" width="14.140625" style="257" customWidth="1"/>
    <col min="7" max="16384" width="12.7109375" style="257"/>
  </cols>
  <sheetData>
    <row r="2" spans="1:6">
      <c r="A2" s="250" t="s">
        <v>123</v>
      </c>
      <c r="B2" s="256">
        <v>2015</v>
      </c>
      <c r="F2" s="251" t="s">
        <v>124</v>
      </c>
    </row>
    <row r="3" spans="1:6">
      <c r="F3" s="259">
        <v>2015</v>
      </c>
    </row>
    <row r="4" spans="1:6">
      <c r="A4" s="252" t="s">
        <v>125</v>
      </c>
      <c r="B4" s="253" t="s">
        <v>9</v>
      </c>
      <c r="C4" s="257" t="s">
        <v>126</v>
      </c>
      <c r="F4" s="259">
        <f t="shared" ref="F4:F17" si="0">F3+1</f>
        <v>2016</v>
      </c>
    </row>
    <row r="5" spans="1:6">
      <c r="A5" s="254" t="s">
        <v>127</v>
      </c>
      <c r="B5" s="255">
        <f>DATE(an,1,1)</f>
        <v>40543</v>
      </c>
      <c r="C5" s="257" t="str">
        <f ca="1">_xlfn.FORMULATEXT(T_Feries[[#This Row],[Date]])</f>
        <v>=DATE(an;1;1)</v>
      </c>
      <c r="F5" s="259">
        <f t="shared" si="0"/>
        <v>2017</v>
      </c>
    </row>
    <row r="6" spans="1:6" ht="225">
      <c r="A6" s="254" t="s">
        <v>128</v>
      </c>
      <c r="B6" s="255">
        <f>DATE(an,4,25-MOD(MOD(MOD(9-2*MOD(INT(an/100),4),7)+INT(MOD(an,100)/4)+MOD(an,100),7)
     +MOD(-MOD(11+11*MOD(an,19)+INT(8*(11+INT(an/100))/25)+INT(an/400)-INT(an/100),30)
-INT((8-19*MOD(11+11*MOD(an,19)+INT(8*(11+INT(an/100))/25)+INT(an/400)-INT(an/100),30)
+MOD(an,19))/544),7),7)
          -MOD(11+11*MOD(an,19)+INT(8*(11+INT(an/100))/25)+INT(an/400)-INT(an/100),30)
-INT((8-19*MOD(11+11*MOD(an,19)+INT(8*(11+INT(an/100))/25)+INT(an/400)-INT(an/100),30)
+MOD(an,19))/544))</f>
        <v>40637</v>
      </c>
      <c r="C6" s="254" t="str">
        <f ca="1">_xlfn.FORMULATEXT(T_Feries[[#This Row],[Date]])</f>
        <v>=DATE(an;4;25-MOD(MOD(MOD(9-2*MOD(ENT(an/100);4);7)+ENT(MOD(an;100)/4)+MOD(an;100);7)
     +MOD(-MOD(11+11*MOD(an;19)+ENT(8*(11+ENT(an/100))/25)+ENT(an/400)-ENT(an/100);30)
-ENT((8-19*MOD(11+11*MOD(an;19)+ENT(8*(11+ENT(an/100))/25)+ENT(an/400)-ENT(an/100);30)
+MOD(an;19))/544);7);7)
          -MOD(11+11*MOD(an;19)+ENT(8*(11+ENT(an/100))/25)+ENT(an/400)-ENT(an/100);30)
-ENT((8-19*MOD(11+11*MOD(an;19)+ENT(8*(11+ENT(an/100))/25)+ENT(an/400)-ENT(an/100);30)
+MOD(an;19))/544))</v>
      </c>
      <c r="F6" s="259">
        <f t="shared" si="0"/>
        <v>2018</v>
      </c>
    </row>
    <row r="7" spans="1:6">
      <c r="A7" s="254" t="s">
        <v>129</v>
      </c>
      <c r="B7" s="255">
        <f>datepaques+1</f>
        <v>40638</v>
      </c>
      <c r="C7" s="257" t="str">
        <f ca="1">_xlfn.FORMULATEXT(T_Feries[[#This Row],[Date]])</f>
        <v>=datepaques+1</v>
      </c>
      <c r="F7" s="259">
        <f t="shared" si="0"/>
        <v>2019</v>
      </c>
    </row>
    <row r="8" spans="1:6">
      <c r="A8" s="254" t="s">
        <v>130</v>
      </c>
      <c r="B8" s="255">
        <f>DATE(an,5,1)</f>
        <v>40663</v>
      </c>
      <c r="C8" s="257" t="str">
        <f ca="1">_xlfn.FORMULATEXT(T_Feries[[#This Row],[Date]])</f>
        <v>=DATE(an;5;1)</v>
      </c>
      <c r="F8" s="259">
        <f t="shared" si="0"/>
        <v>2020</v>
      </c>
    </row>
    <row r="9" spans="1:6">
      <c r="A9" s="254" t="s">
        <v>131</v>
      </c>
      <c r="B9" s="255">
        <f>DATE(an,5,8)</f>
        <v>40670</v>
      </c>
      <c r="C9" s="257" t="str">
        <f ca="1">_xlfn.FORMULATEXT(T_Feries[[#This Row],[Date]])</f>
        <v>=DATE(an;5;8)</v>
      </c>
      <c r="F9" s="259">
        <f t="shared" si="0"/>
        <v>2021</v>
      </c>
    </row>
    <row r="10" spans="1:6">
      <c r="A10" s="254" t="s">
        <v>132</v>
      </c>
      <c r="B10" s="255">
        <f>datepaques+39</f>
        <v>40676</v>
      </c>
      <c r="C10" s="257" t="str">
        <f ca="1">_xlfn.FORMULATEXT(T_Feries[[#This Row],[Date]])</f>
        <v>=datepaques+39</v>
      </c>
      <c r="F10" s="259">
        <f t="shared" si="0"/>
        <v>2022</v>
      </c>
    </row>
    <row r="11" spans="1:6">
      <c r="A11" s="254" t="s">
        <v>133</v>
      </c>
      <c r="B11" s="255">
        <f>datepaques+49</f>
        <v>40686</v>
      </c>
      <c r="C11" s="257" t="str">
        <f ca="1">_xlfn.FORMULATEXT(T_Feries[[#This Row],[Date]])</f>
        <v>=datepaques+49</v>
      </c>
      <c r="F11" s="259">
        <f t="shared" si="0"/>
        <v>2023</v>
      </c>
    </row>
    <row r="12" spans="1:6">
      <c r="A12" s="254" t="s">
        <v>134</v>
      </c>
      <c r="B12" s="255">
        <f>datepaques+50</f>
        <v>40687</v>
      </c>
      <c r="C12" s="257" t="str">
        <f ca="1">_xlfn.FORMULATEXT(T_Feries[[#This Row],[Date]])</f>
        <v>=datepaques+50</v>
      </c>
      <c r="F12" s="259">
        <f t="shared" si="0"/>
        <v>2024</v>
      </c>
    </row>
    <row r="13" spans="1:6">
      <c r="A13" s="254" t="s">
        <v>135</v>
      </c>
      <c r="B13" s="255">
        <f>DATE(an,7,14)</f>
        <v>40737</v>
      </c>
      <c r="C13" s="257" t="str">
        <f ca="1">_xlfn.FORMULATEXT(T_Feries[[#This Row],[Date]])</f>
        <v>=DATE(an;7;14)</v>
      </c>
      <c r="F13" s="259">
        <f t="shared" si="0"/>
        <v>2025</v>
      </c>
    </row>
    <row r="14" spans="1:6">
      <c r="A14" s="254" t="s">
        <v>136</v>
      </c>
      <c r="B14" s="255">
        <f>DATE(an,8,15)</f>
        <v>40769</v>
      </c>
      <c r="C14" s="257" t="str">
        <f ca="1">_xlfn.FORMULATEXT(T_Feries[[#This Row],[Date]])</f>
        <v>=DATE(an;8;15)</v>
      </c>
      <c r="F14" s="259">
        <f t="shared" si="0"/>
        <v>2026</v>
      </c>
    </row>
    <row r="15" spans="1:6">
      <c r="A15" s="254" t="s">
        <v>137</v>
      </c>
      <c r="B15" s="255">
        <f>DATE(an,11,1)</f>
        <v>40847</v>
      </c>
      <c r="C15" s="257" t="str">
        <f ca="1">_xlfn.FORMULATEXT(T_Feries[[#This Row],[Date]])</f>
        <v>=DATE(an;11;1)</v>
      </c>
      <c r="F15" s="259">
        <f t="shared" si="0"/>
        <v>2027</v>
      </c>
    </row>
    <row r="16" spans="1:6">
      <c r="A16" s="254" t="s">
        <v>138</v>
      </c>
      <c r="B16" s="255">
        <f>DATE(an,11,11)</f>
        <v>40857</v>
      </c>
      <c r="C16" s="257" t="str">
        <f ca="1">_xlfn.FORMULATEXT(T_Feries[[#This Row],[Date]])</f>
        <v>=DATE(an;11;11)</v>
      </c>
      <c r="F16" s="259">
        <f t="shared" si="0"/>
        <v>2028</v>
      </c>
    </row>
    <row r="17" spans="1:6">
      <c r="A17" s="254" t="s">
        <v>139</v>
      </c>
      <c r="B17" s="255">
        <f>DATE(an,12,25)</f>
        <v>40901</v>
      </c>
      <c r="C17" s="257" t="str">
        <f ca="1">_xlfn.FORMULATEXT(T_Feries[[#This Row],[Date]])</f>
        <v>=DATE(an;12;25)</v>
      </c>
      <c r="F17" s="259">
        <f t="shared" si="0"/>
        <v>2029</v>
      </c>
    </row>
    <row r="36" spans="1:2">
      <c r="A36" s="257" t="s">
        <v>140</v>
      </c>
      <c r="B36" s="260" t="s">
        <v>141</v>
      </c>
    </row>
  </sheetData>
  <dataValidations count="1">
    <dataValidation type="list" allowBlank="1" showInputMessage="1" showErrorMessage="1" sqref="B2" xr:uid="{56794468-6A2C-4957-B26C-003000025B77}">
      <formula1>$F$3:$F$23</formula1>
    </dataValidation>
  </dataValidations>
  <hyperlinks>
    <hyperlink ref="B36" r:id="rId1" xr:uid="{859BE37F-B22B-4BAB-A512-763920AFE5ED}"/>
  </hyperlinks>
  <pageMargins left="0.7" right="0.7" top="0.75" bottom="0.75" header="0.3" footer="0.3"/>
  <pageSetup paperSize="9" orientation="portrait"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exemple</vt:lpstr>
      <vt:lpstr>Présence 2015</vt:lpstr>
      <vt:lpstr>Présence 2016</vt:lpstr>
      <vt:lpstr>Présence 2017</vt:lpstr>
      <vt:lpstr>Feries</vt:lpstr>
      <vt:lpstr>Feries!an</vt:lpstr>
      <vt:lpstr>Feries!datepaques</vt:lpstr>
      <vt:lpstr>feries</vt:lpstr>
      <vt:lpstr>'Présence 2015'!Impression_des_titres</vt:lpstr>
      <vt:lpstr>'Présence 2016'!Impression_des_titres</vt:lpstr>
      <vt:lpstr>'Présence 2017'!Impression_des_titres</vt:lpstr>
      <vt:lpstr>'Présence 2015'!Zone_d_impression</vt:lpstr>
      <vt:lpstr>'Présence 2016'!Zone_d_impression</vt:lpstr>
      <vt:lpstr>'Présence 2017'!Zone_d_impression</vt:lpstr>
    </vt:vector>
  </TitlesOfParts>
  <Company>Vinci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</dc:creator>
  <cp:lastModifiedBy>JoDan</cp:lastModifiedBy>
  <cp:lastPrinted>2019-03-01T13:24:41Z</cp:lastPrinted>
  <dcterms:created xsi:type="dcterms:W3CDTF">2003-03-12T15:13:46Z</dcterms:created>
  <dcterms:modified xsi:type="dcterms:W3CDTF">2019-08-02T16:14:26Z</dcterms:modified>
</cp:coreProperties>
</file>