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110856F2-88EB-4A3D-B8E0-DF82620F530F}" xr6:coauthVersionLast="41" xr6:coauthVersionMax="41" xr10:uidLastSave="{00000000-0000-0000-0000-000000000000}"/>
  <bookViews>
    <workbookView xWindow="-120" yWindow="-120" windowWidth="29040" windowHeight="15840" tabRatio="876" activeTab="4" xr2:uid="{91FF74E3-1B98-4A6A-9041-E1E40EED45C0}"/>
  </bookViews>
  <sheets>
    <sheet name="TCD" sheetId="27" r:id="rId1"/>
    <sheet name="Graphique" sheetId="28" r:id="rId2"/>
    <sheet name="Récap boissons" sheetId="24" r:id="rId3"/>
    <sheet name="Stock boissons" sheetId="25" r:id="rId4"/>
    <sheet name="Feuil1" sheetId="1" r:id="rId5"/>
    <sheet name="PERRIER" sheetId="2" state="hidden" r:id="rId6"/>
    <sheet name="COCA" sheetId="3" state="hidden" r:id="rId7"/>
    <sheet name="COCA 0" sheetId="4" state="hidden" r:id="rId8"/>
    <sheet name="ORANG." sheetId="5" state="hidden" r:id="rId9"/>
    <sheet name="FUZETEA" sheetId="6" state="hidden" r:id="rId10"/>
    <sheet name="VITTEL 50CL" sheetId="7" state="hidden" r:id="rId11"/>
    <sheet name="VITTEL 1L" sheetId="8" state="hidden" r:id="rId12"/>
    <sheet name="SAN P. 50CL" sheetId="9" state="hidden" r:id="rId13"/>
    <sheet name="SAN P. 1L" sheetId="10" state="hidden" r:id="rId14"/>
    <sheet name="ANANAS" sheetId="11" state="hidden" r:id="rId15"/>
    <sheet name="ACE" sheetId="12" state="hidden" r:id="rId16"/>
    <sheet name="ORANGE" sheetId="13" state="hidden" r:id="rId17"/>
    <sheet name="POMME" sheetId="14" state="hidden" r:id="rId18"/>
    <sheet name="TOMATE" sheetId="15" state="hidden" r:id="rId19"/>
    <sheet name="MACQUELINE" sheetId="16" state="hidden" r:id="rId20"/>
    <sheet name="ARCINS" sheetId="17" state="hidden" r:id="rId21"/>
    <sheet name="AUBRADE" sheetId="18" state="hidden" r:id="rId22"/>
    <sheet name="FERRANDE" sheetId="19" state="hidden" r:id="rId23"/>
    <sheet name="CAFE" sheetId="22" state="hidden" r:id="rId24"/>
    <sheet name="HEINEKEIN" sheetId="20" state="hidden" r:id="rId25"/>
    <sheet name="PRESSION" sheetId="23" state="hidden" r:id="rId26"/>
  </sheets>
  <definedNames>
    <definedName name="L_Boissons">T_Boissons[Boissons]</definedName>
  </definedNames>
  <calcPr calcId="191029"/>
  <pivotCaches>
    <pivotCache cacheId="8" r:id="rId2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23" l="1"/>
  <c r="E21" i="23"/>
  <c r="E20" i="23"/>
  <c r="E19" i="23"/>
  <c r="E18" i="23"/>
  <c r="E17" i="23"/>
  <c r="E16" i="23"/>
  <c r="E15" i="23"/>
  <c r="E14" i="23"/>
  <c r="E13" i="23"/>
  <c r="E12" i="23"/>
  <c r="E11" i="23"/>
  <c r="E10" i="23"/>
  <c r="E9" i="23"/>
  <c r="E8" i="23"/>
  <c r="E7" i="23"/>
  <c r="E6" i="23"/>
  <c r="E5" i="23"/>
  <c r="E4" i="23"/>
  <c r="E21" i="20"/>
  <c r="E20" i="20"/>
  <c r="E19" i="20"/>
  <c r="E18" i="20"/>
  <c r="E17" i="20"/>
  <c r="E16" i="20"/>
  <c r="E15" i="20"/>
  <c r="E14" i="20"/>
  <c r="E13" i="20"/>
  <c r="E12" i="20"/>
  <c r="E11" i="20"/>
  <c r="E10" i="20"/>
  <c r="E9" i="20"/>
  <c r="E8" i="20"/>
  <c r="E7" i="20"/>
  <c r="E6" i="20"/>
  <c r="E5" i="20"/>
  <c r="E4" i="20"/>
  <c r="K21" i="22"/>
  <c r="E21" i="22"/>
  <c r="K20" i="22"/>
  <c r="E20" i="22"/>
  <c r="K19" i="22"/>
  <c r="E19" i="22"/>
  <c r="K18" i="22"/>
  <c r="E18" i="22"/>
  <c r="K17" i="22"/>
  <c r="E17" i="22"/>
  <c r="K16" i="22"/>
  <c r="E16" i="22"/>
  <c r="K15" i="22"/>
  <c r="E15" i="22"/>
  <c r="K14" i="22"/>
  <c r="E14" i="22"/>
  <c r="K13" i="22"/>
  <c r="E13" i="22"/>
  <c r="K12" i="22"/>
  <c r="E12" i="22"/>
  <c r="K11" i="22"/>
  <c r="E11" i="22"/>
  <c r="K10" i="22"/>
  <c r="E10" i="22"/>
  <c r="K9" i="22"/>
  <c r="E9" i="22"/>
  <c r="K8" i="22"/>
  <c r="E8" i="22"/>
  <c r="K7" i="22"/>
  <c r="E7" i="22"/>
  <c r="K6" i="22"/>
  <c r="E6" i="22"/>
  <c r="K5" i="22"/>
  <c r="E5" i="22"/>
  <c r="K4" i="22"/>
  <c r="E4" i="22"/>
  <c r="E22" i="19"/>
  <c r="E21" i="19"/>
  <c r="E20" i="19"/>
  <c r="E19" i="19"/>
  <c r="E18" i="19"/>
  <c r="E17" i="19"/>
  <c r="E16" i="19"/>
  <c r="E15" i="19"/>
  <c r="E14" i="19"/>
  <c r="E13" i="19"/>
  <c r="E12" i="19"/>
  <c r="E11" i="19"/>
  <c r="E10" i="19"/>
  <c r="E9" i="19"/>
  <c r="E8" i="19"/>
  <c r="E7" i="19"/>
  <c r="E6" i="19"/>
  <c r="E5" i="19"/>
  <c r="E4" i="19"/>
  <c r="E22" i="18"/>
  <c r="E21" i="18"/>
  <c r="E20" i="18"/>
  <c r="E19" i="18"/>
  <c r="E18" i="18"/>
  <c r="E17" i="18"/>
  <c r="E16" i="18"/>
  <c r="E15" i="18"/>
  <c r="E14" i="18"/>
  <c r="E13" i="18"/>
  <c r="E12" i="18"/>
  <c r="E11" i="18"/>
  <c r="E10" i="18"/>
  <c r="E9" i="18"/>
  <c r="E8" i="18"/>
  <c r="E7" i="18"/>
  <c r="E6" i="18"/>
  <c r="E5" i="18"/>
  <c r="E4" i="18"/>
  <c r="E22" i="17"/>
  <c r="E21" i="17"/>
  <c r="E20" i="17"/>
  <c r="E19" i="17"/>
  <c r="E18" i="17"/>
  <c r="E17" i="17"/>
  <c r="E16" i="17"/>
  <c r="E15" i="17"/>
  <c r="E14" i="17"/>
  <c r="E13" i="17"/>
  <c r="E12" i="17"/>
  <c r="E11" i="17"/>
  <c r="E10" i="17"/>
  <c r="E9" i="17"/>
  <c r="E8" i="17"/>
  <c r="E7" i="17"/>
  <c r="E6" i="17"/>
  <c r="E5" i="17"/>
  <c r="E4" i="17"/>
  <c r="E22" i="16"/>
  <c r="E21" i="16"/>
  <c r="E20" i="16"/>
  <c r="E19" i="16"/>
  <c r="E18" i="16"/>
  <c r="E17" i="16"/>
  <c r="E16" i="16"/>
  <c r="E15" i="16"/>
  <c r="E14" i="16"/>
  <c r="E13" i="16"/>
  <c r="E12" i="16"/>
  <c r="E11" i="16"/>
  <c r="E10" i="16"/>
  <c r="E9" i="16"/>
  <c r="E8" i="16"/>
  <c r="E7" i="16"/>
  <c r="E6" i="16"/>
  <c r="E5" i="16"/>
  <c r="E4" i="16"/>
  <c r="E22" i="15"/>
  <c r="E21" i="15"/>
  <c r="E20" i="15"/>
  <c r="E19" i="15"/>
  <c r="E18" i="15"/>
  <c r="E17" i="15"/>
  <c r="E16" i="15"/>
  <c r="E15" i="15"/>
  <c r="E14" i="15"/>
  <c r="E13" i="15"/>
  <c r="E12" i="15"/>
  <c r="E11" i="15"/>
  <c r="E10" i="15"/>
  <c r="E9" i="15"/>
  <c r="E8" i="15"/>
  <c r="E7" i="15"/>
  <c r="E6" i="15"/>
  <c r="E5" i="15"/>
  <c r="E4" i="15"/>
  <c r="E22" i="14"/>
  <c r="E21" i="14"/>
  <c r="E20" i="14"/>
  <c r="E19" i="14"/>
  <c r="E18" i="14"/>
  <c r="E17" i="14"/>
  <c r="E16" i="14"/>
  <c r="E15" i="14"/>
  <c r="E14" i="14"/>
  <c r="E13" i="14"/>
  <c r="E12" i="14"/>
  <c r="E11" i="14"/>
  <c r="E10" i="14"/>
  <c r="E9" i="14"/>
  <c r="E8" i="14"/>
  <c r="E7" i="14"/>
  <c r="E6" i="14"/>
  <c r="E5" i="14"/>
  <c r="E4" i="14"/>
  <c r="E22" i="13"/>
  <c r="E21" i="13"/>
  <c r="E20" i="13"/>
  <c r="E19" i="13"/>
  <c r="E18" i="13"/>
  <c r="E17" i="13"/>
  <c r="E16" i="13"/>
  <c r="E15" i="13"/>
  <c r="E14" i="13"/>
  <c r="E13" i="13"/>
  <c r="E12" i="13"/>
  <c r="E11" i="13"/>
  <c r="E10" i="13"/>
  <c r="E9" i="13"/>
  <c r="E8" i="13"/>
  <c r="E7" i="13"/>
  <c r="E6" i="13"/>
  <c r="E5" i="13"/>
  <c r="E4" i="13"/>
  <c r="E3" i="13"/>
  <c r="E22" i="12"/>
  <c r="E21" i="12"/>
  <c r="E20" i="12"/>
  <c r="E19" i="12"/>
  <c r="E18" i="12"/>
  <c r="E17" i="12"/>
  <c r="E16" i="12"/>
  <c r="E15" i="12"/>
  <c r="E14" i="12"/>
  <c r="E13" i="12"/>
  <c r="E12" i="12"/>
  <c r="E11" i="12"/>
  <c r="E10" i="12"/>
  <c r="E9" i="12"/>
  <c r="E8" i="12"/>
  <c r="E7" i="12"/>
  <c r="E6" i="12"/>
  <c r="E5" i="12"/>
  <c r="E4" i="12"/>
  <c r="E22" i="11"/>
  <c r="E21" i="11"/>
  <c r="E20" i="11"/>
  <c r="E19" i="11"/>
  <c r="E18" i="11"/>
  <c r="E17" i="11"/>
  <c r="E16" i="11"/>
  <c r="E15" i="11"/>
  <c r="E14" i="11"/>
  <c r="E13" i="11"/>
  <c r="E12" i="11"/>
  <c r="E11" i="11"/>
  <c r="E10" i="11"/>
  <c r="E9" i="11"/>
  <c r="E8" i="11"/>
  <c r="E7" i="11"/>
  <c r="E6" i="11"/>
  <c r="E5" i="11"/>
  <c r="E4" i="11"/>
  <c r="E22" i="10"/>
  <c r="E21" i="10"/>
  <c r="E20" i="10"/>
  <c r="E19" i="10"/>
  <c r="E18" i="10"/>
  <c r="E17" i="10"/>
  <c r="E16" i="10"/>
  <c r="E15" i="10"/>
  <c r="E14" i="10"/>
  <c r="E13" i="10"/>
  <c r="E12" i="10"/>
  <c r="E11" i="10"/>
  <c r="E10" i="10"/>
  <c r="E9" i="10"/>
  <c r="E8" i="10"/>
  <c r="E7" i="10"/>
  <c r="E6" i="10"/>
  <c r="E5" i="10"/>
  <c r="E4" i="10"/>
  <c r="E3" i="10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E4" i="9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E4" i="8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E5" i="7"/>
  <c r="E4" i="7"/>
  <c r="E22" i="6"/>
  <c r="E21" i="6"/>
  <c r="E20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E6" i="6"/>
  <c r="E5" i="6"/>
  <c r="E4" i="6"/>
  <c r="E3" i="6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4" i="5"/>
  <c r="E3" i="5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K300" i="24"/>
  <c r="J300" i="24"/>
  <c r="I300" i="24"/>
  <c r="H300" i="24"/>
  <c r="A300" i="24"/>
  <c r="K299" i="24"/>
  <c r="J299" i="24"/>
  <c r="I299" i="24"/>
  <c r="H299" i="24"/>
  <c r="A299" i="24"/>
  <c r="K298" i="24"/>
  <c r="J298" i="24"/>
  <c r="I298" i="24"/>
  <c r="H298" i="24"/>
  <c r="A298" i="24"/>
  <c r="K297" i="24"/>
  <c r="J297" i="24"/>
  <c r="I297" i="24"/>
  <c r="H297" i="24"/>
  <c r="A297" i="24"/>
  <c r="K296" i="24"/>
  <c r="J296" i="24"/>
  <c r="I296" i="24"/>
  <c r="H296" i="24"/>
  <c r="A296" i="24"/>
  <c r="K295" i="24"/>
  <c r="J295" i="24"/>
  <c r="I295" i="24"/>
  <c r="H295" i="24"/>
  <c r="A295" i="24"/>
  <c r="K294" i="24"/>
  <c r="J294" i="24"/>
  <c r="I294" i="24"/>
  <c r="H294" i="24"/>
  <c r="A294" i="24"/>
  <c r="K293" i="24"/>
  <c r="J293" i="24"/>
  <c r="I293" i="24"/>
  <c r="H293" i="24"/>
  <c r="A293" i="24"/>
  <c r="K292" i="24"/>
  <c r="J292" i="24"/>
  <c r="I292" i="24"/>
  <c r="H292" i="24"/>
  <c r="A292" i="24"/>
  <c r="K291" i="24"/>
  <c r="J291" i="24"/>
  <c r="I291" i="24"/>
  <c r="H291" i="24"/>
  <c r="A291" i="24"/>
  <c r="K290" i="24"/>
  <c r="J290" i="24"/>
  <c r="I290" i="24"/>
  <c r="H290" i="24"/>
  <c r="A290" i="24"/>
  <c r="K289" i="24"/>
  <c r="J289" i="24"/>
  <c r="I289" i="24"/>
  <c r="H289" i="24"/>
  <c r="A289" i="24"/>
  <c r="K288" i="24"/>
  <c r="J288" i="24"/>
  <c r="I288" i="24"/>
  <c r="H288" i="24"/>
  <c r="A288" i="24"/>
  <c r="K287" i="24"/>
  <c r="J287" i="24"/>
  <c r="I287" i="24"/>
  <c r="H287" i="24"/>
  <c r="A287" i="24"/>
  <c r="K286" i="24"/>
  <c r="J286" i="24"/>
  <c r="I286" i="24"/>
  <c r="H286" i="24"/>
  <c r="A286" i="24"/>
  <c r="K285" i="24"/>
  <c r="J285" i="24"/>
  <c r="I285" i="24"/>
  <c r="H285" i="24"/>
  <c r="A285" i="24"/>
  <c r="K284" i="24"/>
  <c r="J284" i="24"/>
  <c r="I284" i="24"/>
  <c r="H284" i="24"/>
  <c r="A284" i="24"/>
  <c r="K283" i="24"/>
  <c r="J283" i="24"/>
  <c r="I283" i="24"/>
  <c r="H283" i="24"/>
  <c r="A283" i="24"/>
  <c r="K282" i="24"/>
  <c r="J282" i="24"/>
  <c r="I282" i="24"/>
  <c r="H282" i="24"/>
  <c r="A282" i="24"/>
  <c r="K281" i="24"/>
  <c r="J281" i="24"/>
  <c r="I281" i="24"/>
  <c r="H281" i="24"/>
  <c r="A281" i="24"/>
  <c r="K280" i="24"/>
  <c r="J280" i="24"/>
  <c r="I280" i="24"/>
  <c r="H280" i="24"/>
  <c r="A280" i="24"/>
  <c r="K279" i="24"/>
  <c r="J279" i="24"/>
  <c r="I279" i="24"/>
  <c r="H279" i="24"/>
  <c r="A279" i="24"/>
  <c r="K278" i="24"/>
  <c r="J278" i="24"/>
  <c r="I278" i="24"/>
  <c r="H278" i="24"/>
  <c r="A278" i="24"/>
  <c r="K277" i="24"/>
  <c r="J277" i="24"/>
  <c r="I277" i="24"/>
  <c r="H277" i="24"/>
  <c r="A277" i="24"/>
  <c r="K276" i="24"/>
  <c r="J276" i="24"/>
  <c r="I276" i="24"/>
  <c r="H276" i="24"/>
  <c r="A276" i="24"/>
  <c r="K275" i="24"/>
  <c r="J275" i="24"/>
  <c r="I275" i="24"/>
  <c r="H275" i="24"/>
  <c r="A275" i="24"/>
  <c r="K274" i="24"/>
  <c r="J274" i="24"/>
  <c r="I274" i="24"/>
  <c r="H274" i="24"/>
  <c r="A274" i="24"/>
  <c r="K273" i="24"/>
  <c r="J273" i="24"/>
  <c r="I273" i="24"/>
  <c r="H273" i="24"/>
  <c r="A273" i="24"/>
  <c r="K272" i="24"/>
  <c r="J272" i="24"/>
  <c r="I272" i="24"/>
  <c r="H272" i="24"/>
  <c r="A272" i="24"/>
  <c r="K271" i="24"/>
  <c r="J271" i="24"/>
  <c r="I271" i="24"/>
  <c r="H271" i="24"/>
  <c r="A271" i="24"/>
  <c r="K270" i="24"/>
  <c r="J270" i="24"/>
  <c r="I270" i="24"/>
  <c r="H270" i="24"/>
  <c r="A270" i="24"/>
  <c r="K269" i="24"/>
  <c r="J269" i="24"/>
  <c r="I269" i="24"/>
  <c r="H269" i="24"/>
  <c r="A269" i="24"/>
  <c r="K268" i="24"/>
  <c r="J268" i="24"/>
  <c r="I268" i="24"/>
  <c r="H268" i="24"/>
  <c r="A268" i="24"/>
  <c r="K267" i="24"/>
  <c r="J267" i="24"/>
  <c r="I267" i="24"/>
  <c r="H267" i="24"/>
  <c r="A267" i="24"/>
  <c r="K266" i="24"/>
  <c r="J266" i="24"/>
  <c r="I266" i="24"/>
  <c r="H266" i="24"/>
  <c r="A266" i="24"/>
  <c r="K265" i="24"/>
  <c r="J265" i="24"/>
  <c r="I265" i="24"/>
  <c r="H265" i="24"/>
  <c r="A265" i="24"/>
  <c r="K264" i="24"/>
  <c r="J264" i="24"/>
  <c r="I264" i="24"/>
  <c r="H264" i="24"/>
  <c r="A264" i="24"/>
  <c r="K263" i="24"/>
  <c r="J263" i="24"/>
  <c r="I263" i="24"/>
  <c r="H263" i="24"/>
  <c r="A263" i="24"/>
  <c r="K262" i="24"/>
  <c r="J262" i="24"/>
  <c r="I262" i="24"/>
  <c r="H262" i="24"/>
  <c r="A262" i="24"/>
  <c r="K261" i="24"/>
  <c r="J261" i="24"/>
  <c r="I261" i="24"/>
  <c r="H261" i="24"/>
  <c r="A261" i="24"/>
  <c r="K260" i="24"/>
  <c r="J260" i="24"/>
  <c r="I260" i="24"/>
  <c r="H260" i="24"/>
  <c r="A260" i="24"/>
  <c r="K259" i="24"/>
  <c r="J259" i="24"/>
  <c r="I259" i="24"/>
  <c r="H259" i="24"/>
  <c r="A259" i="24"/>
  <c r="K258" i="24"/>
  <c r="J258" i="24"/>
  <c r="I258" i="24"/>
  <c r="H258" i="24"/>
  <c r="A258" i="24"/>
  <c r="K257" i="24"/>
  <c r="J257" i="24"/>
  <c r="I257" i="24"/>
  <c r="H257" i="24"/>
  <c r="A257" i="24"/>
  <c r="K256" i="24"/>
  <c r="J256" i="24"/>
  <c r="I256" i="24"/>
  <c r="H256" i="24"/>
  <c r="A256" i="24"/>
  <c r="K255" i="24"/>
  <c r="J255" i="24"/>
  <c r="I255" i="24"/>
  <c r="H255" i="24"/>
  <c r="A255" i="24"/>
  <c r="K254" i="24"/>
  <c r="J254" i="24"/>
  <c r="I254" i="24"/>
  <c r="H254" i="24"/>
  <c r="A254" i="24"/>
  <c r="K253" i="24"/>
  <c r="J253" i="24"/>
  <c r="I253" i="24"/>
  <c r="H253" i="24"/>
  <c r="A253" i="24"/>
  <c r="K252" i="24"/>
  <c r="J252" i="24"/>
  <c r="I252" i="24"/>
  <c r="H252" i="24"/>
  <c r="A252" i="24"/>
  <c r="K251" i="24"/>
  <c r="J251" i="24"/>
  <c r="I251" i="24"/>
  <c r="H251" i="24"/>
  <c r="A251" i="24"/>
  <c r="K250" i="24"/>
  <c r="J250" i="24"/>
  <c r="I250" i="24"/>
  <c r="H250" i="24"/>
  <c r="A250" i="24"/>
  <c r="K249" i="24"/>
  <c r="J249" i="24"/>
  <c r="I249" i="24"/>
  <c r="H249" i="24"/>
  <c r="A249" i="24"/>
  <c r="K248" i="24"/>
  <c r="J248" i="24"/>
  <c r="I248" i="24"/>
  <c r="H248" i="24"/>
  <c r="A248" i="24"/>
  <c r="K247" i="24"/>
  <c r="J247" i="24"/>
  <c r="I247" i="24"/>
  <c r="H247" i="24"/>
  <c r="A247" i="24"/>
  <c r="K246" i="24"/>
  <c r="J246" i="24"/>
  <c r="I246" i="24"/>
  <c r="H246" i="24"/>
  <c r="A246" i="24"/>
  <c r="K245" i="24"/>
  <c r="J245" i="24"/>
  <c r="I245" i="24"/>
  <c r="H245" i="24"/>
  <c r="A245" i="24"/>
  <c r="K244" i="24"/>
  <c r="J244" i="24"/>
  <c r="I244" i="24"/>
  <c r="H244" i="24"/>
  <c r="A244" i="24"/>
  <c r="K243" i="24"/>
  <c r="J243" i="24"/>
  <c r="I243" i="24"/>
  <c r="H243" i="24"/>
  <c r="A243" i="24"/>
  <c r="K242" i="24"/>
  <c r="J242" i="24"/>
  <c r="I242" i="24"/>
  <c r="H242" i="24"/>
  <c r="A242" i="24"/>
  <c r="K241" i="24"/>
  <c r="J241" i="24"/>
  <c r="I241" i="24"/>
  <c r="H241" i="24"/>
  <c r="A241" i="24"/>
  <c r="K240" i="24"/>
  <c r="J240" i="24"/>
  <c r="I240" i="24"/>
  <c r="H240" i="24"/>
  <c r="A240" i="24"/>
  <c r="K239" i="24"/>
  <c r="J239" i="24"/>
  <c r="I239" i="24"/>
  <c r="H239" i="24"/>
  <c r="A239" i="24"/>
  <c r="K238" i="24"/>
  <c r="J238" i="24"/>
  <c r="I238" i="24"/>
  <c r="H238" i="24"/>
  <c r="A238" i="24"/>
  <c r="K237" i="24"/>
  <c r="J237" i="24"/>
  <c r="I237" i="24"/>
  <c r="H237" i="24"/>
  <c r="A237" i="24"/>
  <c r="K236" i="24"/>
  <c r="J236" i="24"/>
  <c r="I236" i="24"/>
  <c r="H236" i="24"/>
  <c r="A236" i="24"/>
  <c r="K235" i="24"/>
  <c r="J235" i="24"/>
  <c r="I235" i="24"/>
  <c r="H235" i="24"/>
  <c r="A235" i="24"/>
  <c r="K234" i="24"/>
  <c r="J234" i="24"/>
  <c r="I234" i="24"/>
  <c r="H234" i="24"/>
  <c r="A234" i="24"/>
  <c r="K233" i="24"/>
  <c r="J233" i="24"/>
  <c r="I233" i="24"/>
  <c r="H233" i="24"/>
  <c r="A233" i="24"/>
  <c r="K232" i="24"/>
  <c r="J232" i="24"/>
  <c r="I232" i="24"/>
  <c r="H232" i="24"/>
  <c r="A232" i="24"/>
  <c r="K231" i="24"/>
  <c r="J231" i="24"/>
  <c r="I231" i="24"/>
  <c r="H231" i="24"/>
  <c r="A231" i="24"/>
  <c r="K230" i="24"/>
  <c r="J230" i="24"/>
  <c r="I230" i="24"/>
  <c r="H230" i="24"/>
  <c r="A230" i="24"/>
  <c r="K229" i="24"/>
  <c r="J229" i="24"/>
  <c r="I229" i="24"/>
  <c r="H229" i="24"/>
  <c r="A229" i="24"/>
  <c r="K228" i="24"/>
  <c r="J228" i="24"/>
  <c r="I228" i="24"/>
  <c r="H228" i="24"/>
  <c r="A228" i="24"/>
  <c r="K227" i="24"/>
  <c r="J227" i="24"/>
  <c r="I227" i="24"/>
  <c r="H227" i="24"/>
  <c r="A227" i="24"/>
  <c r="K226" i="24"/>
  <c r="J226" i="24"/>
  <c r="I226" i="24"/>
  <c r="H226" i="24"/>
  <c r="A226" i="24"/>
  <c r="K225" i="24"/>
  <c r="J225" i="24"/>
  <c r="I225" i="24"/>
  <c r="H225" i="24"/>
  <c r="A225" i="24"/>
  <c r="K224" i="24"/>
  <c r="J224" i="24"/>
  <c r="I224" i="24"/>
  <c r="H224" i="24"/>
  <c r="A224" i="24"/>
  <c r="K223" i="24"/>
  <c r="J223" i="24"/>
  <c r="I223" i="24"/>
  <c r="H223" i="24"/>
  <c r="A223" i="24"/>
  <c r="K222" i="24"/>
  <c r="J222" i="24"/>
  <c r="I222" i="24"/>
  <c r="H222" i="24"/>
  <c r="A222" i="24"/>
  <c r="K221" i="24"/>
  <c r="J221" i="24"/>
  <c r="I221" i="24"/>
  <c r="H221" i="24"/>
  <c r="A221" i="24"/>
  <c r="K220" i="24"/>
  <c r="J220" i="24"/>
  <c r="I220" i="24"/>
  <c r="H220" i="24"/>
  <c r="A220" i="24"/>
  <c r="K219" i="24"/>
  <c r="J219" i="24"/>
  <c r="I219" i="24"/>
  <c r="H219" i="24"/>
  <c r="A219" i="24"/>
  <c r="K218" i="24"/>
  <c r="J218" i="24"/>
  <c r="I218" i="24"/>
  <c r="H218" i="24"/>
  <c r="A218" i="24"/>
  <c r="K217" i="24"/>
  <c r="J217" i="24"/>
  <c r="I217" i="24"/>
  <c r="H217" i="24"/>
  <c r="A217" i="24"/>
  <c r="K216" i="24"/>
  <c r="J216" i="24"/>
  <c r="I216" i="24"/>
  <c r="H216" i="24"/>
  <c r="A216" i="24"/>
  <c r="K215" i="24"/>
  <c r="J215" i="24"/>
  <c r="I215" i="24"/>
  <c r="H215" i="24"/>
  <c r="A215" i="24"/>
  <c r="K214" i="24"/>
  <c r="J214" i="24"/>
  <c r="I214" i="24"/>
  <c r="H214" i="24"/>
  <c r="A214" i="24"/>
  <c r="K213" i="24"/>
  <c r="J213" i="24"/>
  <c r="I213" i="24"/>
  <c r="H213" i="24"/>
  <c r="A213" i="24"/>
  <c r="K212" i="24"/>
  <c r="J212" i="24"/>
  <c r="I212" i="24"/>
  <c r="H212" i="24"/>
  <c r="A212" i="24"/>
  <c r="K211" i="24"/>
  <c r="J211" i="24"/>
  <c r="I211" i="24"/>
  <c r="H211" i="24"/>
  <c r="A211" i="24"/>
  <c r="K210" i="24"/>
  <c r="J210" i="24"/>
  <c r="I210" i="24"/>
  <c r="H210" i="24"/>
  <c r="A210" i="24"/>
  <c r="K209" i="24"/>
  <c r="J209" i="24"/>
  <c r="I209" i="24"/>
  <c r="H209" i="24"/>
  <c r="A209" i="24"/>
  <c r="K208" i="24"/>
  <c r="J208" i="24"/>
  <c r="I208" i="24"/>
  <c r="H208" i="24"/>
  <c r="A208" i="24"/>
  <c r="K207" i="24"/>
  <c r="J207" i="24"/>
  <c r="I207" i="24"/>
  <c r="H207" i="24"/>
  <c r="A207" i="24"/>
  <c r="K206" i="24"/>
  <c r="J206" i="24"/>
  <c r="I206" i="24"/>
  <c r="H206" i="24"/>
  <c r="A206" i="24"/>
  <c r="K205" i="24"/>
  <c r="J205" i="24"/>
  <c r="I205" i="24"/>
  <c r="H205" i="24"/>
  <c r="A205" i="24"/>
  <c r="K204" i="24"/>
  <c r="J204" i="24"/>
  <c r="I204" i="24"/>
  <c r="H204" i="24"/>
  <c r="A204" i="24"/>
  <c r="K203" i="24"/>
  <c r="J203" i="24"/>
  <c r="I203" i="24"/>
  <c r="H203" i="24"/>
  <c r="A203" i="24"/>
  <c r="K202" i="24"/>
  <c r="J202" i="24"/>
  <c r="I202" i="24"/>
  <c r="H202" i="24"/>
  <c r="A202" i="24"/>
  <c r="K201" i="24"/>
  <c r="J201" i="24"/>
  <c r="I201" i="24"/>
  <c r="H201" i="24"/>
  <c r="A201" i="24"/>
  <c r="K200" i="24"/>
  <c r="J200" i="24"/>
  <c r="I200" i="24"/>
  <c r="H200" i="24"/>
  <c r="A200" i="24"/>
  <c r="K199" i="24"/>
  <c r="J199" i="24"/>
  <c r="I199" i="24"/>
  <c r="H199" i="24"/>
  <c r="A199" i="24"/>
  <c r="K198" i="24"/>
  <c r="J198" i="24"/>
  <c r="I198" i="24"/>
  <c r="H198" i="24"/>
  <c r="A198" i="24"/>
  <c r="K197" i="24"/>
  <c r="J197" i="24"/>
  <c r="I197" i="24"/>
  <c r="H197" i="24"/>
  <c r="A197" i="24"/>
  <c r="K196" i="24"/>
  <c r="J196" i="24"/>
  <c r="I196" i="24"/>
  <c r="H196" i="24"/>
  <c r="A196" i="24"/>
  <c r="K195" i="24"/>
  <c r="J195" i="24"/>
  <c r="I195" i="24"/>
  <c r="H195" i="24"/>
  <c r="A195" i="24"/>
  <c r="K194" i="24"/>
  <c r="J194" i="24"/>
  <c r="I194" i="24"/>
  <c r="H194" i="24"/>
  <c r="A194" i="24"/>
  <c r="K193" i="24"/>
  <c r="J193" i="24"/>
  <c r="I193" i="24"/>
  <c r="H193" i="24"/>
  <c r="A193" i="24"/>
  <c r="K192" i="24"/>
  <c r="J192" i="24"/>
  <c r="I192" i="24"/>
  <c r="H192" i="24"/>
  <c r="A192" i="24"/>
  <c r="K191" i="24"/>
  <c r="J191" i="24"/>
  <c r="I191" i="24"/>
  <c r="H191" i="24"/>
  <c r="A191" i="24"/>
  <c r="K190" i="24"/>
  <c r="J190" i="24"/>
  <c r="I190" i="24"/>
  <c r="H190" i="24"/>
  <c r="A190" i="24"/>
  <c r="K189" i="24"/>
  <c r="J189" i="24"/>
  <c r="I189" i="24"/>
  <c r="H189" i="24"/>
  <c r="A189" i="24"/>
  <c r="K188" i="24"/>
  <c r="J188" i="24"/>
  <c r="I188" i="24"/>
  <c r="H188" i="24"/>
  <c r="A188" i="24"/>
  <c r="K187" i="24"/>
  <c r="J187" i="24"/>
  <c r="I187" i="24"/>
  <c r="H187" i="24"/>
  <c r="A187" i="24"/>
  <c r="K186" i="24"/>
  <c r="J186" i="24"/>
  <c r="I186" i="24"/>
  <c r="H186" i="24"/>
  <c r="A186" i="24"/>
  <c r="K185" i="24"/>
  <c r="J185" i="24"/>
  <c r="I185" i="24"/>
  <c r="H185" i="24"/>
  <c r="A185" i="24"/>
  <c r="K184" i="24"/>
  <c r="J184" i="24"/>
  <c r="I184" i="24"/>
  <c r="H184" i="24"/>
  <c r="A184" i="24"/>
  <c r="K183" i="24"/>
  <c r="J183" i="24"/>
  <c r="I183" i="24"/>
  <c r="H183" i="24"/>
  <c r="A183" i="24"/>
  <c r="K182" i="24"/>
  <c r="J182" i="24"/>
  <c r="I182" i="24"/>
  <c r="H182" i="24"/>
  <c r="A182" i="24"/>
  <c r="K181" i="24"/>
  <c r="J181" i="24"/>
  <c r="I181" i="24"/>
  <c r="H181" i="24"/>
  <c r="A181" i="24"/>
  <c r="K180" i="24"/>
  <c r="J180" i="24"/>
  <c r="I180" i="24"/>
  <c r="H180" i="24"/>
  <c r="A180" i="24"/>
  <c r="K179" i="24"/>
  <c r="J179" i="24"/>
  <c r="I179" i="24"/>
  <c r="H179" i="24"/>
  <c r="A179" i="24"/>
  <c r="K178" i="24"/>
  <c r="J178" i="24"/>
  <c r="I178" i="24"/>
  <c r="H178" i="24"/>
  <c r="A178" i="24"/>
  <c r="K177" i="24"/>
  <c r="J177" i="24"/>
  <c r="I177" i="24"/>
  <c r="H177" i="24"/>
  <c r="A177" i="24"/>
  <c r="K176" i="24"/>
  <c r="J176" i="24"/>
  <c r="I176" i="24"/>
  <c r="H176" i="24"/>
  <c r="A176" i="24"/>
  <c r="K175" i="24"/>
  <c r="J175" i="24"/>
  <c r="I175" i="24"/>
  <c r="H175" i="24"/>
  <c r="A175" i="24"/>
  <c r="K174" i="24"/>
  <c r="J174" i="24"/>
  <c r="I174" i="24"/>
  <c r="H174" i="24"/>
  <c r="A174" i="24"/>
  <c r="K173" i="24"/>
  <c r="J173" i="24"/>
  <c r="I173" i="24"/>
  <c r="H173" i="24"/>
  <c r="A173" i="24"/>
  <c r="K172" i="24"/>
  <c r="J172" i="24"/>
  <c r="I172" i="24"/>
  <c r="H172" i="24"/>
  <c r="A172" i="24"/>
  <c r="K171" i="24"/>
  <c r="J171" i="24"/>
  <c r="I171" i="24"/>
  <c r="H171" i="24"/>
  <c r="A171" i="24"/>
  <c r="K170" i="24"/>
  <c r="J170" i="24"/>
  <c r="I170" i="24"/>
  <c r="H170" i="24"/>
  <c r="A170" i="24"/>
  <c r="K169" i="24"/>
  <c r="J169" i="24"/>
  <c r="I169" i="24"/>
  <c r="H169" i="24"/>
  <c r="A169" i="24"/>
  <c r="K168" i="24"/>
  <c r="J168" i="24"/>
  <c r="I168" i="24"/>
  <c r="H168" i="24"/>
  <c r="A168" i="24"/>
  <c r="K167" i="24"/>
  <c r="J167" i="24"/>
  <c r="I167" i="24"/>
  <c r="H167" i="24"/>
  <c r="A167" i="24"/>
  <c r="K166" i="24"/>
  <c r="J166" i="24"/>
  <c r="I166" i="24"/>
  <c r="H166" i="24"/>
  <c r="A166" i="24"/>
  <c r="K165" i="24"/>
  <c r="J165" i="24"/>
  <c r="I165" i="24"/>
  <c r="H165" i="24"/>
  <c r="A165" i="24"/>
  <c r="K164" i="24"/>
  <c r="J164" i="24"/>
  <c r="I164" i="24"/>
  <c r="H164" i="24"/>
  <c r="A164" i="24"/>
  <c r="K163" i="24"/>
  <c r="J163" i="24"/>
  <c r="I163" i="24"/>
  <c r="H163" i="24"/>
  <c r="A163" i="24"/>
  <c r="K162" i="24"/>
  <c r="J162" i="24"/>
  <c r="I162" i="24"/>
  <c r="H162" i="24"/>
  <c r="A162" i="24"/>
  <c r="K161" i="24"/>
  <c r="J161" i="24"/>
  <c r="I161" i="24"/>
  <c r="H161" i="24"/>
  <c r="A161" i="24"/>
  <c r="K160" i="24"/>
  <c r="J160" i="24"/>
  <c r="I160" i="24"/>
  <c r="H160" i="24"/>
  <c r="A160" i="24"/>
  <c r="K159" i="24"/>
  <c r="J159" i="24"/>
  <c r="I159" i="24"/>
  <c r="H159" i="24"/>
  <c r="A159" i="24"/>
  <c r="K158" i="24"/>
  <c r="J158" i="24"/>
  <c r="I158" i="24"/>
  <c r="H158" i="24"/>
  <c r="A158" i="24"/>
  <c r="K157" i="24"/>
  <c r="J157" i="24"/>
  <c r="I157" i="24"/>
  <c r="H157" i="24"/>
  <c r="A157" i="24"/>
  <c r="K156" i="24"/>
  <c r="J156" i="24"/>
  <c r="I156" i="24"/>
  <c r="H156" i="24"/>
  <c r="A156" i="24"/>
  <c r="K155" i="24"/>
  <c r="J155" i="24"/>
  <c r="I155" i="24"/>
  <c r="H155" i="24"/>
  <c r="A155" i="24"/>
  <c r="K154" i="24"/>
  <c r="J154" i="24"/>
  <c r="I154" i="24"/>
  <c r="H154" i="24"/>
  <c r="A154" i="24"/>
  <c r="K153" i="24"/>
  <c r="J153" i="24"/>
  <c r="I153" i="24"/>
  <c r="H153" i="24"/>
  <c r="A153" i="24"/>
  <c r="K152" i="24"/>
  <c r="J152" i="24"/>
  <c r="I152" i="24"/>
  <c r="H152" i="24"/>
  <c r="A152" i="24"/>
  <c r="K151" i="24"/>
  <c r="J151" i="24"/>
  <c r="I151" i="24"/>
  <c r="H151" i="24"/>
  <c r="A151" i="24"/>
  <c r="K150" i="24"/>
  <c r="J150" i="24"/>
  <c r="I150" i="24"/>
  <c r="H150" i="24"/>
  <c r="A150" i="24"/>
  <c r="K149" i="24"/>
  <c r="J149" i="24"/>
  <c r="I149" i="24"/>
  <c r="H149" i="24"/>
  <c r="A149" i="24"/>
  <c r="K148" i="24"/>
  <c r="J148" i="24"/>
  <c r="I148" i="24"/>
  <c r="H148" i="24"/>
  <c r="A148" i="24"/>
  <c r="K147" i="24"/>
  <c r="J147" i="24"/>
  <c r="I147" i="24"/>
  <c r="H147" i="24"/>
  <c r="A147" i="24"/>
  <c r="K146" i="24"/>
  <c r="J146" i="24"/>
  <c r="I146" i="24"/>
  <c r="H146" i="24"/>
  <c r="A146" i="24"/>
  <c r="K145" i="24"/>
  <c r="J145" i="24"/>
  <c r="I145" i="24"/>
  <c r="H145" i="24"/>
  <c r="A145" i="24"/>
  <c r="K144" i="24"/>
  <c r="J144" i="24"/>
  <c r="I144" i="24"/>
  <c r="H144" i="24"/>
  <c r="A144" i="24"/>
  <c r="K143" i="24"/>
  <c r="J143" i="24"/>
  <c r="I143" i="24"/>
  <c r="H143" i="24"/>
  <c r="A143" i="24"/>
  <c r="K142" i="24"/>
  <c r="J142" i="24"/>
  <c r="I142" i="24"/>
  <c r="H142" i="24"/>
  <c r="A142" i="24"/>
  <c r="K141" i="24"/>
  <c r="J141" i="24"/>
  <c r="I141" i="24"/>
  <c r="H141" i="24"/>
  <c r="A141" i="24"/>
  <c r="K140" i="24"/>
  <c r="J140" i="24"/>
  <c r="I140" i="24"/>
  <c r="H140" i="24"/>
  <c r="A140" i="24"/>
  <c r="K139" i="24"/>
  <c r="J139" i="24"/>
  <c r="I139" i="24"/>
  <c r="H139" i="24"/>
  <c r="A139" i="24"/>
  <c r="K138" i="24"/>
  <c r="J138" i="24"/>
  <c r="I138" i="24"/>
  <c r="H138" i="24"/>
  <c r="A138" i="24"/>
  <c r="K137" i="24"/>
  <c r="J137" i="24"/>
  <c r="I137" i="24"/>
  <c r="H137" i="24"/>
  <c r="A137" i="24"/>
  <c r="K136" i="24"/>
  <c r="J136" i="24"/>
  <c r="I136" i="24"/>
  <c r="H136" i="24"/>
  <c r="A136" i="24"/>
  <c r="K135" i="24"/>
  <c r="J135" i="24"/>
  <c r="I135" i="24"/>
  <c r="H135" i="24"/>
  <c r="A135" i="24"/>
  <c r="K134" i="24"/>
  <c r="J134" i="24"/>
  <c r="I134" i="24"/>
  <c r="H134" i="24"/>
  <c r="A134" i="24"/>
  <c r="K133" i="24"/>
  <c r="J133" i="24"/>
  <c r="I133" i="24"/>
  <c r="H133" i="24"/>
  <c r="A133" i="24"/>
  <c r="K132" i="24"/>
  <c r="J132" i="24"/>
  <c r="I132" i="24"/>
  <c r="H132" i="24"/>
  <c r="A132" i="24"/>
  <c r="K131" i="24"/>
  <c r="J131" i="24"/>
  <c r="I131" i="24"/>
  <c r="H131" i="24"/>
  <c r="A131" i="24"/>
  <c r="K130" i="24"/>
  <c r="J130" i="24"/>
  <c r="I130" i="24"/>
  <c r="H130" i="24"/>
  <c r="A130" i="24"/>
  <c r="K129" i="24"/>
  <c r="J129" i="24"/>
  <c r="I129" i="24"/>
  <c r="H129" i="24"/>
  <c r="A129" i="24"/>
  <c r="K128" i="24"/>
  <c r="J128" i="24"/>
  <c r="I128" i="24"/>
  <c r="H128" i="24"/>
  <c r="A128" i="24"/>
  <c r="K127" i="24"/>
  <c r="J127" i="24"/>
  <c r="I127" i="24"/>
  <c r="H127" i="24"/>
  <c r="A127" i="24"/>
  <c r="K126" i="24"/>
  <c r="J126" i="24"/>
  <c r="I126" i="24"/>
  <c r="H126" i="24"/>
  <c r="A126" i="24"/>
  <c r="K125" i="24"/>
  <c r="J125" i="24"/>
  <c r="I125" i="24"/>
  <c r="H125" i="24"/>
  <c r="A125" i="24"/>
  <c r="K124" i="24"/>
  <c r="J124" i="24"/>
  <c r="I124" i="24"/>
  <c r="H124" i="24"/>
  <c r="A124" i="24"/>
  <c r="K123" i="24"/>
  <c r="J123" i="24"/>
  <c r="I123" i="24"/>
  <c r="H123" i="24"/>
  <c r="A123" i="24"/>
  <c r="K122" i="24"/>
  <c r="J122" i="24"/>
  <c r="I122" i="24"/>
  <c r="H122" i="24"/>
  <c r="A122" i="24"/>
  <c r="K121" i="24"/>
  <c r="J121" i="24"/>
  <c r="I121" i="24"/>
  <c r="H121" i="24"/>
  <c r="A121" i="24"/>
  <c r="K120" i="24"/>
  <c r="J120" i="24"/>
  <c r="I120" i="24"/>
  <c r="H120" i="24"/>
  <c r="A120" i="24"/>
  <c r="K119" i="24"/>
  <c r="J119" i="24"/>
  <c r="I119" i="24"/>
  <c r="H119" i="24"/>
  <c r="A119" i="24"/>
  <c r="K118" i="24"/>
  <c r="J118" i="24"/>
  <c r="I118" i="24"/>
  <c r="H118" i="24"/>
  <c r="A118" i="24"/>
  <c r="K117" i="24"/>
  <c r="J117" i="24"/>
  <c r="I117" i="24"/>
  <c r="H117" i="24"/>
  <c r="A117" i="24"/>
  <c r="K116" i="24"/>
  <c r="J116" i="24"/>
  <c r="I116" i="24"/>
  <c r="H116" i="24"/>
  <c r="A116" i="24"/>
  <c r="K115" i="24"/>
  <c r="J115" i="24"/>
  <c r="I115" i="24"/>
  <c r="H115" i="24"/>
  <c r="A115" i="24"/>
  <c r="K114" i="24"/>
  <c r="J114" i="24"/>
  <c r="I114" i="24"/>
  <c r="H114" i="24"/>
  <c r="A114" i="24"/>
  <c r="K113" i="24"/>
  <c r="J113" i="24"/>
  <c r="I113" i="24"/>
  <c r="H113" i="24"/>
  <c r="A113" i="24"/>
  <c r="K112" i="24"/>
  <c r="J112" i="24"/>
  <c r="I112" i="24"/>
  <c r="H112" i="24"/>
  <c r="A112" i="24"/>
  <c r="K111" i="24"/>
  <c r="J111" i="24"/>
  <c r="I111" i="24"/>
  <c r="H111" i="24"/>
  <c r="A111" i="24"/>
  <c r="K110" i="24"/>
  <c r="J110" i="24"/>
  <c r="I110" i="24"/>
  <c r="H110" i="24"/>
  <c r="A110" i="24"/>
  <c r="K109" i="24"/>
  <c r="J109" i="24"/>
  <c r="I109" i="24"/>
  <c r="H109" i="24"/>
  <c r="A109" i="24"/>
  <c r="K108" i="24"/>
  <c r="J108" i="24"/>
  <c r="I108" i="24"/>
  <c r="H108" i="24"/>
  <c r="A108" i="24"/>
  <c r="K107" i="24"/>
  <c r="J107" i="24"/>
  <c r="I107" i="24"/>
  <c r="H107" i="24"/>
  <c r="A107" i="24"/>
  <c r="K106" i="24"/>
  <c r="J106" i="24"/>
  <c r="I106" i="24"/>
  <c r="H106" i="24"/>
  <c r="A106" i="24"/>
  <c r="K105" i="24"/>
  <c r="J105" i="24"/>
  <c r="I105" i="24"/>
  <c r="H105" i="24"/>
  <c r="A105" i="24"/>
  <c r="K104" i="24"/>
  <c r="J104" i="24"/>
  <c r="I104" i="24"/>
  <c r="H104" i="24"/>
  <c r="A104" i="24"/>
  <c r="K103" i="24"/>
  <c r="J103" i="24"/>
  <c r="I103" i="24"/>
  <c r="H103" i="24"/>
  <c r="A103" i="24"/>
  <c r="K102" i="24"/>
  <c r="J102" i="24"/>
  <c r="I102" i="24"/>
  <c r="H102" i="24"/>
  <c r="A102" i="24"/>
  <c r="K101" i="24"/>
  <c r="J101" i="24"/>
  <c r="I101" i="24"/>
  <c r="H101" i="24"/>
  <c r="A101" i="24"/>
  <c r="K100" i="24"/>
  <c r="J100" i="24"/>
  <c r="I100" i="24"/>
  <c r="H100" i="24"/>
  <c r="A100" i="24"/>
  <c r="K99" i="24"/>
  <c r="J99" i="24"/>
  <c r="I99" i="24"/>
  <c r="H99" i="24"/>
  <c r="A99" i="24"/>
  <c r="K98" i="24"/>
  <c r="J98" i="24"/>
  <c r="I98" i="24"/>
  <c r="H98" i="24"/>
  <c r="A98" i="24"/>
  <c r="K97" i="24"/>
  <c r="J97" i="24"/>
  <c r="I97" i="24"/>
  <c r="H97" i="24"/>
  <c r="A97" i="24"/>
  <c r="K96" i="24"/>
  <c r="J96" i="24"/>
  <c r="I96" i="24"/>
  <c r="H96" i="24"/>
  <c r="A96" i="24"/>
  <c r="K95" i="24"/>
  <c r="J95" i="24"/>
  <c r="I95" i="24"/>
  <c r="H95" i="24"/>
  <c r="A95" i="24"/>
  <c r="K94" i="24"/>
  <c r="J94" i="24"/>
  <c r="I94" i="24"/>
  <c r="H94" i="24"/>
  <c r="A94" i="24"/>
  <c r="K93" i="24"/>
  <c r="J93" i="24"/>
  <c r="I93" i="24"/>
  <c r="H93" i="24"/>
  <c r="A93" i="24"/>
  <c r="K92" i="24"/>
  <c r="J92" i="24"/>
  <c r="I92" i="24"/>
  <c r="H92" i="24"/>
  <c r="A92" i="24"/>
  <c r="K91" i="24"/>
  <c r="J91" i="24"/>
  <c r="I91" i="24"/>
  <c r="H91" i="24"/>
  <c r="A91" i="24"/>
  <c r="K90" i="24"/>
  <c r="J90" i="24"/>
  <c r="I90" i="24"/>
  <c r="H90" i="24"/>
  <c r="A90" i="24"/>
  <c r="K89" i="24"/>
  <c r="J89" i="24"/>
  <c r="I89" i="24"/>
  <c r="H89" i="24"/>
  <c r="A89" i="24"/>
  <c r="K88" i="24"/>
  <c r="J88" i="24"/>
  <c r="I88" i="24"/>
  <c r="H88" i="24"/>
  <c r="A88" i="24"/>
  <c r="K87" i="24"/>
  <c r="J87" i="24"/>
  <c r="I87" i="24"/>
  <c r="H87" i="24"/>
  <c r="A87" i="24"/>
  <c r="K86" i="24"/>
  <c r="J86" i="24"/>
  <c r="I86" i="24"/>
  <c r="H86" i="24"/>
  <c r="A86" i="24"/>
  <c r="K85" i="24"/>
  <c r="J85" i="24"/>
  <c r="I85" i="24"/>
  <c r="H85" i="24"/>
  <c r="A85" i="24"/>
  <c r="K84" i="24"/>
  <c r="J84" i="24"/>
  <c r="I84" i="24"/>
  <c r="H84" i="24"/>
  <c r="A84" i="24"/>
  <c r="K83" i="24"/>
  <c r="J83" i="24"/>
  <c r="I83" i="24"/>
  <c r="H83" i="24"/>
  <c r="A83" i="24"/>
  <c r="K82" i="24"/>
  <c r="J82" i="24"/>
  <c r="I82" i="24"/>
  <c r="H82" i="24"/>
  <c r="A82" i="24"/>
  <c r="K81" i="24"/>
  <c r="J81" i="24"/>
  <c r="I81" i="24"/>
  <c r="H81" i="24"/>
  <c r="A81" i="24"/>
  <c r="K80" i="24"/>
  <c r="J80" i="24"/>
  <c r="I80" i="24"/>
  <c r="H80" i="24"/>
  <c r="A80" i="24"/>
  <c r="K79" i="24"/>
  <c r="J79" i="24"/>
  <c r="I79" i="24"/>
  <c r="H79" i="24"/>
  <c r="A79" i="24"/>
  <c r="K78" i="24"/>
  <c r="J78" i="24"/>
  <c r="I78" i="24"/>
  <c r="H78" i="24"/>
  <c r="A78" i="24"/>
  <c r="K77" i="24"/>
  <c r="J77" i="24"/>
  <c r="I77" i="24"/>
  <c r="H77" i="24"/>
  <c r="A77" i="24"/>
  <c r="K76" i="24"/>
  <c r="J76" i="24"/>
  <c r="I76" i="24"/>
  <c r="H76" i="24"/>
  <c r="A76" i="24"/>
  <c r="K75" i="24"/>
  <c r="J75" i="24"/>
  <c r="I75" i="24"/>
  <c r="H75" i="24"/>
  <c r="A75" i="24"/>
  <c r="K74" i="24"/>
  <c r="J74" i="24"/>
  <c r="I74" i="24"/>
  <c r="H74" i="24"/>
  <c r="A74" i="24"/>
  <c r="K73" i="24"/>
  <c r="J73" i="24"/>
  <c r="I73" i="24"/>
  <c r="H73" i="24"/>
  <c r="A73" i="24"/>
  <c r="K72" i="24"/>
  <c r="J72" i="24"/>
  <c r="I72" i="24"/>
  <c r="H72" i="24"/>
  <c r="A72" i="24"/>
  <c r="K71" i="24"/>
  <c r="J71" i="24"/>
  <c r="I71" i="24"/>
  <c r="H71" i="24"/>
  <c r="A71" i="24"/>
  <c r="K70" i="24"/>
  <c r="J70" i="24"/>
  <c r="I70" i="24"/>
  <c r="H70" i="24"/>
  <c r="A70" i="24"/>
  <c r="K69" i="24"/>
  <c r="J69" i="24"/>
  <c r="I69" i="24"/>
  <c r="H69" i="24"/>
  <c r="A69" i="24"/>
  <c r="K68" i="24"/>
  <c r="J68" i="24"/>
  <c r="I68" i="24"/>
  <c r="H68" i="24"/>
  <c r="A68" i="24"/>
  <c r="K67" i="24"/>
  <c r="J67" i="24"/>
  <c r="I67" i="24"/>
  <c r="H67" i="24"/>
  <c r="A67" i="24"/>
  <c r="K66" i="24"/>
  <c r="J66" i="24"/>
  <c r="I66" i="24"/>
  <c r="H66" i="24"/>
  <c r="A66" i="24"/>
  <c r="K65" i="24"/>
  <c r="J65" i="24"/>
  <c r="I65" i="24"/>
  <c r="H65" i="24"/>
  <c r="A65" i="24"/>
  <c r="K64" i="24"/>
  <c r="J64" i="24"/>
  <c r="I64" i="24"/>
  <c r="H64" i="24"/>
  <c r="A64" i="24"/>
  <c r="K63" i="24"/>
  <c r="J63" i="24"/>
  <c r="I63" i="24"/>
  <c r="H63" i="24"/>
  <c r="A63" i="24"/>
  <c r="K62" i="24"/>
  <c r="J62" i="24"/>
  <c r="I62" i="24"/>
  <c r="H62" i="24"/>
  <c r="A62" i="24"/>
  <c r="K61" i="24"/>
  <c r="J61" i="24"/>
  <c r="I61" i="24"/>
  <c r="H61" i="24"/>
  <c r="A61" i="24"/>
  <c r="K60" i="24"/>
  <c r="J60" i="24"/>
  <c r="I60" i="24"/>
  <c r="H60" i="24"/>
  <c r="A60" i="24"/>
  <c r="K59" i="24"/>
  <c r="J59" i="24"/>
  <c r="I59" i="24"/>
  <c r="H59" i="24"/>
  <c r="A59" i="24"/>
  <c r="K58" i="24"/>
  <c r="J58" i="24"/>
  <c r="I58" i="24"/>
  <c r="H58" i="24"/>
  <c r="A58" i="24"/>
  <c r="K57" i="24"/>
  <c r="J57" i="24"/>
  <c r="I57" i="24"/>
  <c r="H57" i="24"/>
  <c r="A57" i="24"/>
  <c r="K56" i="24"/>
  <c r="J56" i="24"/>
  <c r="I56" i="24"/>
  <c r="H56" i="24"/>
  <c r="A56" i="24"/>
  <c r="K55" i="24"/>
  <c r="J55" i="24"/>
  <c r="I55" i="24"/>
  <c r="H55" i="24"/>
  <c r="A55" i="24"/>
  <c r="K54" i="24"/>
  <c r="J54" i="24"/>
  <c r="I54" i="24"/>
  <c r="H54" i="24"/>
  <c r="A54" i="24"/>
  <c r="K53" i="24"/>
  <c r="J53" i="24"/>
  <c r="I53" i="24"/>
  <c r="H53" i="24"/>
  <c r="A53" i="24"/>
  <c r="K52" i="24"/>
  <c r="J52" i="24"/>
  <c r="I52" i="24"/>
  <c r="H52" i="24"/>
  <c r="A52" i="24"/>
  <c r="K51" i="24"/>
  <c r="J51" i="24"/>
  <c r="I51" i="24"/>
  <c r="H51" i="24"/>
  <c r="A51" i="24"/>
  <c r="K50" i="24"/>
  <c r="J50" i="24"/>
  <c r="I50" i="24"/>
  <c r="H50" i="24"/>
  <c r="A50" i="24"/>
  <c r="K49" i="24"/>
  <c r="J49" i="24"/>
  <c r="I49" i="24"/>
  <c r="H49" i="24"/>
  <c r="A49" i="24"/>
  <c r="K48" i="24"/>
  <c r="J48" i="24"/>
  <c r="I48" i="24"/>
  <c r="H48" i="24"/>
  <c r="A48" i="24"/>
  <c r="K47" i="24"/>
  <c r="J47" i="24"/>
  <c r="I47" i="24"/>
  <c r="H47" i="24"/>
  <c r="A47" i="24"/>
  <c r="K46" i="24"/>
  <c r="J46" i="24"/>
  <c r="I46" i="24"/>
  <c r="H46" i="24"/>
  <c r="A46" i="24"/>
  <c r="K45" i="24"/>
  <c r="J45" i="24"/>
  <c r="I45" i="24"/>
  <c r="H45" i="24"/>
  <c r="A45" i="24"/>
  <c r="K44" i="24"/>
  <c r="J44" i="24"/>
  <c r="I44" i="24"/>
  <c r="H44" i="24"/>
  <c r="A44" i="24"/>
  <c r="K43" i="24"/>
  <c r="J43" i="24"/>
  <c r="I43" i="24"/>
  <c r="H43" i="24"/>
  <c r="A43" i="24"/>
  <c r="K42" i="24"/>
  <c r="J42" i="24"/>
  <c r="I42" i="24"/>
  <c r="H42" i="24"/>
  <c r="A42" i="24"/>
  <c r="K41" i="24"/>
  <c r="J41" i="24"/>
  <c r="I41" i="24"/>
  <c r="H41" i="24"/>
  <c r="A41" i="24"/>
  <c r="K40" i="24"/>
  <c r="J40" i="24"/>
  <c r="I40" i="24"/>
  <c r="H40" i="24"/>
  <c r="A40" i="24"/>
  <c r="K39" i="24"/>
  <c r="J39" i="24"/>
  <c r="I39" i="24"/>
  <c r="H39" i="24"/>
  <c r="A39" i="24"/>
  <c r="K38" i="24"/>
  <c r="J38" i="24"/>
  <c r="I38" i="24"/>
  <c r="H38" i="24"/>
  <c r="A38" i="24"/>
  <c r="K37" i="24"/>
  <c r="J37" i="24"/>
  <c r="I37" i="24"/>
  <c r="H37" i="24"/>
  <c r="A37" i="24"/>
  <c r="K36" i="24"/>
  <c r="J36" i="24"/>
  <c r="I36" i="24"/>
  <c r="H36" i="24"/>
  <c r="A36" i="24"/>
  <c r="K35" i="24"/>
  <c r="J35" i="24"/>
  <c r="I35" i="24"/>
  <c r="H35" i="24"/>
  <c r="A35" i="24"/>
  <c r="K34" i="24"/>
  <c r="J34" i="24"/>
  <c r="I34" i="24"/>
  <c r="H34" i="24"/>
  <c r="A34" i="24"/>
  <c r="K33" i="24"/>
  <c r="J33" i="24"/>
  <c r="I33" i="24"/>
  <c r="H33" i="24"/>
  <c r="A33" i="24"/>
  <c r="K32" i="24"/>
  <c r="J32" i="24"/>
  <c r="I32" i="24"/>
  <c r="H32" i="24"/>
  <c r="A32" i="24"/>
  <c r="K31" i="24"/>
  <c r="J31" i="24"/>
  <c r="I31" i="24"/>
  <c r="H31" i="24"/>
  <c r="A31" i="24"/>
  <c r="K30" i="24"/>
  <c r="J30" i="24"/>
  <c r="I30" i="24"/>
  <c r="H30" i="24"/>
  <c r="A30" i="24"/>
  <c r="K29" i="24"/>
  <c r="J29" i="24"/>
  <c r="I29" i="24"/>
  <c r="H29" i="24"/>
  <c r="A29" i="24"/>
  <c r="K28" i="24"/>
  <c r="J28" i="24"/>
  <c r="I28" i="24"/>
  <c r="H28" i="24"/>
  <c r="A28" i="24"/>
  <c r="K27" i="24"/>
  <c r="J27" i="24"/>
  <c r="I27" i="24"/>
  <c r="H27" i="24"/>
  <c r="A27" i="24"/>
  <c r="K26" i="24"/>
  <c r="J26" i="24"/>
  <c r="I26" i="24"/>
  <c r="H26" i="24"/>
  <c r="A26" i="24"/>
  <c r="K25" i="24"/>
  <c r="J25" i="24"/>
  <c r="I25" i="24"/>
  <c r="H25" i="24"/>
  <c r="A25" i="24"/>
  <c r="K24" i="24"/>
  <c r="J24" i="24"/>
  <c r="I24" i="24"/>
  <c r="H24" i="24"/>
  <c r="A24" i="24"/>
  <c r="K23" i="24"/>
  <c r="J23" i="24"/>
  <c r="I23" i="24"/>
  <c r="H23" i="24"/>
  <c r="A23" i="24"/>
  <c r="K22" i="24"/>
  <c r="J22" i="24"/>
  <c r="I22" i="24"/>
  <c r="H22" i="24"/>
  <c r="A22" i="24"/>
  <c r="K21" i="24"/>
  <c r="J21" i="24"/>
  <c r="I21" i="24"/>
  <c r="H21" i="24"/>
  <c r="A21" i="24"/>
  <c r="K20" i="24"/>
  <c r="J20" i="24"/>
  <c r="I20" i="24"/>
  <c r="H20" i="24"/>
  <c r="A20" i="24"/>
  <c r="K19" i="24"/>
  <c r="J19" i="24"/>
  <c r="I19" i="24"/>
  <c r="H19" i="24"/>
  <c r="A19" i="24"/>
  <c r="K18" i="24"/>
  <c r="J18" i="24"/>
  <c r="I18" i="24"/>
  <c r="H18" i="24"/>
  <c r="A18" i="24"/>
  <c r="K17" i="24"/>
  <c r="J17" i="24"/>
  <c r="I17" i="24"/>
  <c r="H17" i="24"/>
  <c r="A17" i="24"/>
  <c r="K16" i="24"/>
  <c r="J16" i="24"/>
  <c r="I16" i="24"/>
  <c r="H16" i="24"/>
  <c r="A16" i="24"/>
  <c r="K15" i="24"/>
  <c r="J15" i="24"/>
  <c r="I15" i="24"/>
  <c r="H15" i="24"/>
  <c r="A15" i="24"/>
  <c r="K14" i="24"/>
  <c r="J14" i="24"/>
  <c r="I14" i="24"/>
  <c r="H14" i="24"/>
  <c r="A14" i="24"/>
  <c r="K13" i="24"/>
  <c r="J13" i="24"/>
  <c r="I13" i="24"/>
  <c r="H13" i="24"/>
  <c r="A13" i="24"/>
  <c r="K12" i="24"/>
  <c r="J12" i="24"/>
  <c r="I12" i="24"/>
  <c r="H12" i="24"/>
  <c r="A12" i="24"/>
  <c r="K11" i="24"/>
  <c r="J11" i="24"/>
  <c r="I11" i="24"/>
  <c r="H11" i="24"/>
  <c r="A11" i="24"/>
  <c r="K10" i="24"/>
  <c r="J10" i="24"/>
  <c r="I10" i="24"/>
  <c r="H10" i="24"/>
  <c r="A10" i="24"/>
  <c r="K9" i="24"/>
  <c r="J9" i="24"/>
  <c r="I9" i="24"/>
  <c r="H9" i="24"/>
  <c r="A9" i="24"/>
  <c r="K8" i="24"/>
  <c r="J8" i="24"/>
  <c r="I8" i="24"/>
  <c r="H8" i="24"/>
  <c r="A8" i="24"/>
  <c r="K7" i="24"/>
  <c r="J7" i="24"/>
  <c r="I7" i="24"/>
  <c r="H7" i="24"/>
  <c r="A7" i="24"/>
  <c r="K6" i="24"/>
  <c r="J6" i="24"/>
  <c r="I6" i="24"/>
  <c r="H6" i="24"/>
  <c r="A6" i="24"/>
  <c r="K5" i="24"/>
  <c r="J5" i="24"/>
  <c r="I5" i="24"/>
  <c r="H5" i="24"/>
  <c r="A5" i="24"/>
  <c r="K4" i="24"/>
  <c r="J4" i="24"/>
  <c r="I4" i="24"/>
  <c r="H4" i="24"/>
  <c r="A4" i="24"/>
  <c r="C26" i="25"/>
  <c r="C25" i="25"/>
  <c r="C24" i="25"/>
  <c r="C23" i="25"/>
  <c r="C22" i="25"/>
  <c r="C21" i="25"/>
  <c r="C20" i="25"/>
  <c r="C19" i="25"/>
  <c r="C18" i="25"/>
  <c r="C17" i="25"/>
  <c r="C16" i="25"/>
  <c r="C15" i="25"/>
  <c r="C14" i="25"/>
  <c r="C13" i="25"/>
  <c r="C12" i="25"/>
  <c r="C11" i="25"/>
  <c r="C10" i="25"/>
  <c r="C9" i="25"/>
  <c r="C8" i="25"/>
  <c r="C7" i="25"/>
  <c r="C6" i="25"/>
  <c r="C5" i="25"/>
  <c r="C4" i="25"/>
  <c r="C3" i="25"/>
  <c r="C2" i="25"/>
  <c r="C39" i="1"/>
  <c r="C38" i="1"/>
  <c r="C37" i="1"/>
  <c r="C35" i="1"/>
  <c r="C34" i="1"/>
  <c r="C33" i="1"/>
  <c r="C31" i="1"/>
  <c r="C30" i="1"/>
  <c r="C29" i="1"/>
  <c r="C28" i="1"/>
  <c r="C27" i="1"/>
  <c r="C26" i="1"/>
  <c r="C8" i="1"/>
</calcChain>
</file>

<file path=xl/sharedStrings.xml><?xml version="1.0" encoding="utf-8"?>
<sst xmlns="http://schemas.openxmlformats.org/spreadsheetml/2006/main" count="525" uniqueCount="109">
  <si>
    <t>Rillette du Mans</t>
  </si>
  <si>
    <t>Rillette Saumon</t>
  </si>
  <si>
    <t>Tartinade de Canard</t>
  </si>
  <si>
    <t>Fraîcheur d'Olives</t>
  </si>
  <si>
    <t>Soupe Détox</t>
  </si>
  <si>
    <t>Croque Monsieur</t>
  </si>
  <si>
    <t>Pizza aux fromages</t>
  </si>
  <si>
    <t>Soupe de Potimarron</t>
  </si>
  <si>
    <t>Pizza 4 saisons</t>
  </si>
  <si>
    <t>Pizza Epicée</t>
  </si>
  <si>
    <t>Gnocchi Grogonzola</t>
  </si>
  <si>
    <t>Risotto Champignons</t>
  </si>
  <si>
    <t>Confit de Canard</t>
  </si>
  <si>
    <t>Petit Pot Chocolat Noir</t>
  </si>
  <si>
    <t>Glace Haagen Dazs</t>
  </si>
  <si>
    <t>Crème Vanille</t>
  </si>
  <si>
    <t>Chips</t>
  </si>
  <si>
    <t>Twix</t>
  </si>
  <si>
    <t>M&amp;M's</t>
  </si>
  <si>
    <t>Mars</t>
  </si>
  <si>
    <t>Perrier</t>
  </si>
  <si>
    <t>Coca 33cl</t>
  </si>
  <si>
    <t>Coca Zero 33cl</t>
  </si>
  <si>
    <t>Orangina 25cl</t>
  </si>
  <si>
    <t>FuzeTea 25cl</t>
  </si>
  <si>
    <t>San Pellegrino 50cl</t>
  </si>
  <si>
    <t>San Pellegrino 1L</t>
  </si>
  <si>
    <t>Vittel 50cl</t>
  </si>
  <si>
    <t>Vittel 1L</t>
  </si>
  <si>
    <t>Jus d'Ananas</t>
  </si>
  <si>
    <t>Jus ACE</t>
  </si>
  <si>
    <t>Jus Orange</t>
  </si>
  <si>
    <t>Jus Pomme</t>
  </si>
  <si>
    <t>Jus Tomate</t>
  </si>
  <si>
    <t xml:space="preserve">Vin Rouge Macqueline </t>
  </si>
  <si>
    <t>Vin Rouge Arcins</t>
  </si>
  <si>
    <t>Vin Rouge Vigneau</t>
  </si>
  <si>
    <t>Vin Blanc Aubrade</t>
  </si>
  <si>
    <t>Vin Blanc Ferrande</t>
  </si>
  <si>
    <t>Champagne Brut</t>
  </si>
  <si>
    <t>Champagne B. de Blanc</t>
  </si>
  <si>
    <t>Heinekein 33cl</t>
  </si>
  <si>
    <t>Réf.</t>
  </si>
  <si>
    <t>Description</t>
  </si>
  <si>
    <t>ENCAS</t>
  </si>
  <si>
    <t>STOCK S32</t>
  </si>
  <si>
    <t>STOCK S33</t>
  </si>
  <si>
    <t>STOCK S34</t>
  </si>
  <si>
    <t>STOCK S35</t>
  </si>
  <si>
    <t>STOCK S36</t>
  </si>
  <si>
    <t>BOISSONS</t>
  </si>
  <si>
    <t>STOCK S37</t>
  </si>
  <si>
    <t>STOCK S38</t>
  </si>
  <si>
    <t>SUIVI STOCK SNACK / BAR</t>
  </si>
  <si>
    <t>entree</t>
  </si>
  <si>
    <t>sortie</t>
  </si>
  <si>
    <t>stock</t>
  </si>
  <si>
    <t>date</t>
  </si>
  <si>
    <t>libellé</t>
  </si>
  <si>
    <t>vente</t>
  </si>
  <si>
    <t>Vente</t>
  </si>
  <si>
    <t>Inventaire du 09/08</t>
  </si>
  <si>
    <t>305 PERRIER</t>
  </si>
  <si>
    <t>306 COCA COLA 33CL</t>
  </si>
  <si>
    <t>307 COCA COLA ZERO 33CL</t>
  </si>
  <si>
    <t>308 ORANGINA</t>
  </si>
  <si>
    <t>309 FUSETEA 25CL</t>
  </si>
  <si>
    <t>310 VITTEL 50CL</t>
  </si>
  <si>
    <t>311 VITTEL 1LITRE</t>
  </si>
  <si>
    <t>312 SAN PELLEGRINO 50CL</t>
  </si>
  <si>
    <t>313 SAN PELLEGRINO 1L</t>
  </si>
  <si>
    <t>320 JUS ANANAS</t>
  </si>
  <si>
    <t>321 JUS ACE</t>
  </si>
  <si>
    <t>322 JUS D'ORANGE</t>
  </si>
  <si>
    <t>323 JUS POMME</t>
  </si>
  <si>
    <t>324 JUS TOMATE</t>
  </si>
  <si>
    <t>VIN ROUGE MACQUELINE</t>
  </si>
  <si>
    <t>353 VIN ROUGE ARCINS</t>
  </si>
  <si>
    <t>357 VIN BLANC AUBRADE</t>
  </si>
  <si>
    <t>359 VIN BLANC FERRANDE</t>
  </si>
  <si>
    <t>382 HEINEKEIN 33CL</t>
  </si>
  <si>
    <t xml:space="preserve">Vente </t>
  </si>
  <si>
    <t>PDJ</t>
  </si>
  <si>
    <t>LIVRAISON</t>
  </si>
  <si>
    <t>OK CONTRÔLE DU 18/08</t>
  </si>
  <si>
    <t>Inventaire du 21/08</t>
  </si>
  <si>
    <t>DOSETTE CAFE MALONGO</t>
  </si>
  <si>
    <t>DOSETTE CAFE MALONGO DECAFEINEE</t>
  </si>
  <si>
    <t>380 BIERE PRESSION AFFLIGHEM</t>
  </si>
  <si>
    <t>Inventaire du 23/08</t>
  </si>
  <si>
    <t>Date</t>
  </si>
  <si>
    <t>Stock</t>
  </si>
  <si>
    <t>Code</t>
  </si>
  <si>
    <t>Boissons</t>
  </si>
  <si>
    <t>Inventaire</t>
  </si>
  <si>
    <t>Livraison</t>
  </si>
  <si>
    <t>Coca Cola 33cl</t>
  </si>
  <si>
    <t>Coca Cola Zero 33cl</t>
  </si>
  <si>
    <t>Dossette café Malongo</t>
  </si>
  <si>
    <t>Dossette café Malongo décaféiné</t>
  </si>
  <si>
    <t>Biere pression Afflighem</t>
  </si>
  <si>
    <t>&lt;10</t>
  </si>
  <si>
    <t>&lt;5</t>
  </si>
  <si>
    <t>Total général</t>
  </si>
  <si>
    <t>août</t>
  </si>
  <si>
    <t>sept</t>
  </si>
  <si>
    <t>Mois</t>
  </si>
  <si>
    <t>Ventes</t>
  </si>
  <si>
    <t>Boisson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</si>
</sst>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" fontId="0" fillId="0" borderId="1" xfId="0" applyNumberFormat="1" applyBorder="1"/>
    <xf numFmtId="0" fontId="0" fillId="0" borderId="2" xfId="0" applyBorder="1"/>
    <xf numFmtId="0" fontId="2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16" fontId="0" fillId="0" borderId="0" xfId="0" applyNumberFormat="1"/>
    <xf numFmtId="16" fontId="4" fillId="0" borderId="1" xfId="0" applyNumberFormat="1" applyFont="1" applyBorder="1"/>
    <xf numFmtId="0" fontId="4" fillId="0" borderId="1" xfId="0" applyFont="1" applyBorder="1"/>
    <xf numFmtId="0" fontId="4" fillId="0" borderId="0" xfId="0" applyFont="1"/>
    <xf numFmtId="0" fontId="5" fillId="0" borderId="0" xfId="0" applyFont="1"/>
    <xf numFmtId="16" fontId="6" fillId="0" borderId="1" xfId="0" applyNumberFormat="1" applyFont="1" applyBorder="1"/>
    <xf numFmtId="0" fontId="8" fillId="0" borderId="0" xfId="0" applyFont="1"/>
    <xf numFmtId="0" fontId="8" fillId="0" borderId="0" xfId="0" applyFont="1" applyAlignment="1">
      <alignment horizontal="center"/>
    </xf>
    <xf numFmtId="0" fontId="9" fillId="6" borderId="0" xfId="0" applyFont="1" applyFill="1" applyBorder="1" applyAlignment="1">
      <alignment horizontal="center"/>
    </xf>
    <xf numFmtId="14" fontId="9" fillId="6" borderId="0" xfId="0" applyNumberFormat="1" applyFont="1" applyFill="1" applyBorder="1" applyAlignment="1">
      <alignment horizontal="center"/>
    </xf>
    <xf numFmtId="4" fontId="9" fillId="6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0" xfId="0" applyFont="1" applyFill="1" applyBorder="1"/>
    <xf numFmtId="4" fontId="8" fillId="0" borderId="0" xfId="0" applyNumberFormat="1" applyFont="1" applyFill="1" applyBorder="1"/>
    <xf numFmtId="0" fontId="8" fillId="5" borderId="0" xfId="0" applyFont="1" applyFill="1" applyAlignment="1">
      <alignment horizontal="center"/>
    </xf>
    <xf numFmtId="0" fontId="8" fillId="0" borderId="0" xfId="0" applyNumberFormat="1" applyFont="1" applyFill="1" applyBorder="1" applyAlignment="1">
      <alignment horizontal="center"/>
    </xf>
    <xf numFmtId="14" fontId="8" fillId="0" borderId="0" xfId="0" applyNumberFormat="1" applyFont="1" applyFill="1" applyBorder="1" applyAlignment="1">
      <alignment horizontal="center"/>
    </xf>
    <xf numFmtId="0" fontId="10" fillId="7" borderId="0" xfId="0" applyFont="1" applyFill="1"/>
    <xf numFmtId="0" fontId="6" fillId="8" borderId="0" xfId="0" applyFont="1" applyFill="1"/>
    <xf numFmtId="0" fontId="0" fillId="0" borderId="0" xfId="0" applyAlignment="1">
      <alignment horizontal="left"/>
    </xf>
    <xf numFmtId="0" fontId="0" fillId="0" borderId="0" xfId="0" pivotButton="1" applyAlignment="1">
      <alignment horizontal="center"/>
    </xf>
    <xf numFmtId="3" fontId="0" fillId="0" borderId="0" xfId="0" applyNumberFormat="1" applyAlignment="1">
      <alignment horizontal="center"/>
    </xf>
    <xf numFmtId="0" fontId="0" fillId="9" borderId="0" xfId="0" applyFill="1"/>
    <xf numFmtId="0" fontId="7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33">
    <dxf>
      <numFmt numFmtId="3" formatCode="#,##0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  <dxf>
      <numFmt numFmtId="3" formatCode="#,##0"/>
    </dxf>
    <dxf>
      <alignment horizontal="center"/>
    </dxf>
    <dxf>
      <alignment horizontal="center"/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font>
        <b/>
        <i val="0"/>
        <color rgb="FFC00000"/>
      </font>
    </dxf>
    <dxf>
      <numFmt numFmtId="0" formatCode="General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/>
    </dxf>
    <dxf>
      <alignment horizontal="center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pivotCacheDefinition" Target="pivotCache/pivotCacheDefinition1.xml"/><Relationship Id="rId30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 STOCKS DRINK.xlsx]TCD!Tableau croisé dynamique1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Vente boissons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</c:pivotFmt>
      <c:pivotFmt>
        <c:idx val="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2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in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août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TCD!$A$5:$A$23</c:f>
              <c:strCache>
                <c:ptCount val="18"/>
                <c:pt idx="0">
                  <c:v>Vittel 50cl</c:v>
                </c:pt>
                <c:pt idx="1">
                  <c:v>Vittel 1L</c:v>
                </c:pt>
                <c:pt idx="2">
                  <c:v>Vin Rouge Macqueline </c:v>
                </c:pt>
                <c:pt idx="3">
                  <c:v>San Pellegrino 50cl</c:v>
                </c:pt>
                <c:pt idx="4">
                  <c:v>San Pellegrino 1L</c:v>
                </c:pt>
                <c:pt idx="5">
                  <c:v>Perrier</c:v>
                </c:pt>
                <c:pt idx="6">
                  <c:v>Orangina 25cl</c:v>
                </c:pt>
                <c:pt idx="7">
                  <c:v>Jus Tomate</c:v>
                </c:pt>
                <c:pt idx="8">
                  <c:v>Jus Pomme</c:v>
                </c:pt>
                <c:pt idx="9">
                  <c:v>Jus Orange</c:v>
                </c:pt>
                <c:pt idx="10">
                  <c:v>Jus d'Ananas</c:v>
                </c:pt>
                <c:pt idx="11">
                  <c:v>Jus ACE</c:v>
                </c:pt>
                <c:pt idx="12">
                  <c:v>Heinekein 33cl</c:v>
                </c:pt>
                <c:pt idx="13">
                  <c:v>FuzeTea 25cl</c:v>
                </c:pt>
                <c:pt idx="14">
                  <c:v>Dossette café Malongo</c:v>
                </c:pt>
                <c:pt idx="15">
                  <c:v>Coca Cola Zero 33cl</c:v>
                </c:pt>
                <c:pt idx="16">
                  <c:v>Coca Cola 33cl</c:v>
                </c:pt>
                <c:pt idx="17">
                  <c:v>Biere pression Afflighem</c:v>
                </c:pt>
              </c:strCache>
            </c:strRef>
          </c:cat>
          <c:val>
            <c:numRef>
              <c:f>TCD!$B$5:$B$23</c:f>
              <c:numCache>
                <c:formatCode>#,##0</c:formatCode>
                <c:ptCount val="18"/>
                <c:pt idx="0">
                  <c:v>22</c:v>
                </c:pt>
                <c:pt idx="1">
                  <c:v>16</c:v>
                </c:pt>
                <c:pt idx="2">
                  <c:v>5</c:v>
                </c:pt>
                <c:pt idx="3">
                  <c:v>15</c:v>
                </c:pt>
                <c:pt idx="4">
                  <c:v>27</c:v>
                </c:pt>
                <c:pt idx="5">
                  <c:v>4</c:v>
                </c:pt>
                <c:pt idx="6">
                  <c:v>7</c:v>
                </c:pt>
                <c:pt idx="7">
                  <c:v>1</c:v>
                </c:pt>
                <c:pt idx="8">
                  <c:v>1</c:v>
                </c:pt>
                <c:pt idx="9">
                  <c:v>3</c:v>
                </c:pt>
                <c:pt idx="10">
                  <c:v>11</c:v>
                </c:pt>
                <c:pt idx="11">
                  <c:v>2</c:v>
                </c:pt>
                <c:pt idx="12">
                  <c:v>24</c:v>
                </c:pt>
                <c:pt idx="13">
                  <c:v>6</c:v>
                </c:pt>
                <c:pt idx="14">
                  <c:v>8</c:v>
                </c:pt>
                <c:pt idx="15">
                  <c:v>9</c:v>
                </c:pt>
                <c:pt idx="16">
                  <c:v>33</c:v>
                </c:pt>
                <c:pt idx="17">
                  <c:v>8.25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00D-45A4-9C6E-F6FA6673E9BC}"/>
            </c:ext>
          </c:extLst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sept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TCD!$A$5:$A$23</c:f>
              <c:strCache>
                <c:ptCount val="18"/>
                <c:pt idx="0">
                  <c:v>Vittel 50cl</c:v>
                </c:pt>
                <c:pt idx="1">
                  <c:v>Vittel 1L</c:v>
                </c:pt>
                <c:pt idx="2">
                  <c:v>Vin Rouge Macqueline </c:v>
                </c:pt>
                <c:pt idx="3">
                  <c:v>San Pellegrino 50cl</c:v>
                </c:pt>
                <c:pt idx="4">
                  <c:v>San Pellegrino 1L</c:v>
                </c:pt>
                <c:pt idx="5">
                  <c:v>Perrier</c:v>
                </c:pt>
                <c:pt idx="6">
                  <c:v>Orangina 25cl</c:v>
                </c:pt>
                <c:pt idx="7">
                  <c:v>Jus Tomate</c:v>
                </c:pt>
                <c:pt idx="8">
                  <c:v>Jus Pomme</c:v>
                </c:pt>
                <c:pt idx="9">
                  <c:v>Jus Orange</c:v>
                </c:pt>
                <c:pt idx="10">
                  <c:v>Jus d'Ananas</c:v>
                </c:pt>
                <c:pt idx="11">
                  <c:v>Jus ACE</c:v>
                </c:pt>
                <c:pt idx="12">
                  <c:v>Heinekein 33cl</c:v>
                </c:pt>
                <c:pt idx="13">
                  <c:v>FuzeTea 25cl</c:v>
                </c:pt>
                <c:pt idx="14">
                  <c:v>Dossette café Malongo</c:v>
                </c:pt>
                <c:pt idx="15">
                  <c:v>Coca Cola Zero 33cl</c:v>
                </c:pt>
                <c:pt idx="16">
                  <c:v>Coca Cola 33cl</c:v>
                </c:pt>
                <c:pt idx="17">
                  <c:v>Biere pression Afflighem</c:v>
                </c:pt>
              </c:strCache>
            </c:strRef>
          </c:cat>
          <c:val>
            <c:numRef>
              <c:f>TCD!$C$5:$C$23</c:f>
              <c:numCache>
                <c:formatCode>#,##0</c:formatCode>
                <c:ptCount val="18"/>
                <c:pt idx="5">
                  <c:v>10</c:v>
                </c:pt>
                <c:pt idx="15">
                  <c:v>3</c:v>
                </c:pt>
                <c:pt idx="16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00D-45A4-9C6E-F6FA6673E9BC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507731072"/>
        <c:axId val="507731728"/>
      </c:barChart>
      <c:catAx>
        <c:axId val="5077310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7731728"/>
        <c:crosses val="autoZero"/>
        <c:auto val="1"/>
        <c:lblAlgn val="ctr"/>
        <c:lblOffset val="100"/>
        <c:noMultiLvlLbl val="0"/>
      </c:catAx>
      <c:valAx>
        <c:axId val="507731728"/>
        <c:scaling>
          <c:orientation val="minMax"/>
        </c:scaling>
        <c:delete val="0"/>
        <c:axPos val="b"/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7731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95248</xdr:rowOff>
    </xdr:from>
    <xdr:to>
      <xdr:col>10</xdr:col>
      <xdr:colOff>171825</xdr:colOff>
      <xdr:row>24</xdr:row>
      <xdr:rowOff>59248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975B634-CDA9-42C7-9E9E-3ED5AA0FDB6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705.114769328706" createdVersion="6" refreshedVersion="6" minRefreshableVersion="3" recordCount="297" xr:uid="{176C1AB8-AA75-4ADA-A81F-BA8FB6F7B602}">
  <cacheSource type="worksheet">
    <worksheetSource ref="A3:F300" sheet="Récap boissons"/>
  </cacheSource>
  <cacheFields count="9">
    <cacheField name="Code" numFmtId="0">
      <sharedItems containsMixedTypes="1" containsNumber="1" containsInteger="1" minValue="0" maxValue="382"/>
    </cacheField>
    <cacheField name="Boissons" numFmtId="0">
      <sharedItems containsBlank="1" count="23">
        <s v="Perrier"/>
        <s v="Coca Cola 33cl"/>
        <s v="Coca Cola Zero 33cl"/>
        <s v="Orangina 25cl"/>
        <s v="FuzeTea 25cl"/>
        <s v="Vittel 50cl"/>
        <s v="Vittel 1L"/>
        <s v="San Pellegrino 50cl"/>
        <s v="San Pellegrino 1L"/>
        <s v="Jus d'Ananas"/>
        <s v="Jus ACE"/>
        <s v="Jus Orange"/>
        <s v="Jus Pomme"/>
        <s v="Jus Tomate"/>
        <s v="Vin Rouge Macqueline "/>
        <s v="Vin Rouge Arcins"/>
        <s v="Vin Blanc Aubrade"/>
        <s v="Vin Blanc Ferrande"/>
        <s v="Dossette café Malongo"/>
        <s v="Dossette café Malongo décaféiné"/>
        <s v="Heinekein 33cl"/>
        <s v="Biere pression Afflighem"/>
        <m/>
      </sharedItems>
    </cacheField>
    <cacheField name="Date" numFmtId="14">
      <sharedItems containsNonDate="0" containsDate="1" containsString="0" containsBlank="1" minDate="2019-08-09T00:00:00" maxDate="2019-09-06T00:00:00" count="22">
        <d v="2019-08-09T00:00:00"/>
        <d v="2019-08-10T00:00:00"/>
        <d v="2019-08-12T00:00:00"/>
        <d v="2019-08-13T00:00:00"/>
        <d v="2019-08-23T00:00:00"/>
        <d v="2019-08-11T00:00:00"/>
        <d v="2019-08-14T00:00:00"/>
        <d v="2019-08-15T00:00:00"/>
        <d v="2019-08-17T00:00:00"/>
        <d v="2019-08-18T00:00:00"/>
        <d v="2019-08-19T00:00:00"/>
        <d v="2019-08-22T00:00:00"/>
        <d v="2019-08-24T00:00:00"/>
        <d v="2019-08-25T00:00:00"/>
        <d v="2019-08-26T00:00:00"/>
        <d v="2019-08-16T00:00:00"/>
        <d v="2019-08-20T00:00:00"/>
        <d v="2019-08-21T00:00:00"/>
        <d v="2019-09-01T00:00:00"/>
        <d v="2019-09-02T00:00:00"/>
        <d v="2019-09-05T00:00:00"/>
        <m/>
      </sharedItems>
      <fieldGroup par="8"/>
    </cacheField>
    <cacheField name="Inventaire" numFmtId="4">
      <sharedItems containsString="0" containsBlank="1" containsNumber="1" minValue="7" maxValue="420"/>
    </cacheField>
    <cacheField name="Livraison" numFmtId="4">
      <sharedItems containsString="0" containsBlank="1" containsNumber="1" containsInteger="1" minValue="12" maxValue="48"/>
    </cacheField>
    <cacheField name="Vente" numFmtId="4">
      <sharedItems containsString="0" containsBlank="1" containsNumber="1" minValue="1" maxValue="12"/>
    </cacheField>
    <cacheField name="Champ1" numFmtId="0" formula="WEEKNUM(LEFT(Date,10),2)" databaseField="0"/>
    <cacheField name="Jours (Date)" numFmtId="0" databaseField="0">
      <fieldGroup base="2">
        <rangePr autoStart="0" groupBy="days" startDate="2019-08-05T00:00:00" endDate="2019-09-06T00:00:00"/>
        <groupItems count="368">
          <s v="&lt;05/08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6/09/2019"/>
        </groupItems>
      </fieldGroup>
    </cacheField>
    <cacheField name="Mois (Date)" numFmtId="0" databaseField="0">
      <fieldGroup base="2">
        <rangePr autoStart="0" groupBy="months" startDate="2019-08-05T00:00:00" endDate="2019-09-06T00:00:00"/>
        <groupItems count="14">
          <s v="&lt;05/08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9/2019"/>
        </groupItems>
      </fieldGroup>
    </cacheField>
  </cacheFields>
  <extLst>
    <ext xmlns:x14="http://schemas.microsoft.com/office/spreadsheetml/2009/9/main" uri="{725AE2AE-9491-48be-B2B4-4EB974FC3084}">
      <x14:pivotCacheDefinition pivotCacheId="63155003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7">
  <r>
    <n v="305"/>
    <x v="0"/>
    <x v="0"/>
    <n v="44"/>
    <m/>
    <m/>
  </r>
  <r>
    <n v="305"/>
    <x v="0"/>
    <x v="1"/>
    <m/>
    <m/>
    <n v="1"/>
  </r>
  <r>
    <n v="305"/>
    <x v="0"/>
    <x v="2"/>
    <m/>
    <m/>
    <n v="1"/>
  </r>
  <r>
    <n v="305"/>
    <x v="0"/>
    <x v="3"/>
    <m/>
    <m/>
    <n v="1"/>
  </r>
  <r>
    <n v="305"/>
    <x v="0"/>
    <x v="4"/>
    <m/>
    <m/>
    <n v="1"/>
  </r>
  <r>
    <n v="306"/>
    <x v="1"/>
    <x v="0"/>
    <n v="22"/>
    <m/>
    <m/>
  </r>
  <r>
    <n v="306"/>
    <x v="1"/>
    <x v="0"/>
    <m/>
    <m/>
    <n v="3"/>
  </r>
  <r>
    <n v="306"/>
    <x v="1"/>
    <x v="1"/>
    <m/>
    <m/>
    <n v="1"/>
  </r>
  <r>
    <n v="306"/>
    <x v="1"/>
    <x v="5"/>
    <m/>
    <m/>
    <n v="3"/>
  </r>
  <r>
    <n v="306"/>
    <x v="1"/>
    <x v="6"/>
    <m/>
    <m/>
    <n v="3"/>
  </r>
  <r>
    <n v="306"/>
    <x v="1"/>
    <x v="7"/>
    <m/>
    <m/>
    <n v="1"/>
  </r>
  <r>
    <n v="306"/>
    <x v="1"/>
    <x v="8"/>
    <m/>
    <m/>
    <n v="7"/>
  </r>
  <r>
    <n v="306"/>
    <x v="1"/>
    <x v="9"/>
    <m/>
    <m/>
    <n v="4"/>
  </r>
  <r>
    <n v="306"/>
    <x v="1"/>
    <x v="10"/>
    <m/>
    <n v="24"/>
    <m/>
  </r>
  <r>
    <n v="306"/>
    <x v="1"/>
    <x v="10"/>
    <m/>
    <m/>
    <n v="1"/>
  </r>
  <r>
    <n v="306"/>
    <x v="1"/>
    <x v="11"/>
    <m/>
    <m/>
    <n v="4"/>
  </r>
  <r>
    <n v="306"/>
    <x v="1"/>
    <x v="12"/>
    <m/>
    <m/>
    <n v="3"/>
  </r>
  <r>
    <n v="306"/>
    <x v="1"/>
    <x v="13"/>
    <m/>
    <m/>
    <n v="3"/>
  </r>
  <r>
    <n v="306"/>
    <x v="1"/>
    <x v="14"/>
    <m/>
    <n v="48"/>
    <m/>
  </r>
  <r>
    <n v="307"/>
    <x v="2"/>
    <x v="0"/>
    <n v="58"/>
    <m/>
    <m/>
  </r>
  <r>
    <n v="307"/>
    <x v="2"/>
    <x v="1"/>
    <m/>
    <m/>
    <n v="1"/>
  </r>
  <r>
    <n v="307"/>
    <x v="2"/>
    <x v="8"/>
    <m/>
    <m/>
    <n v="3"/>
  </r>
  <r>
    <n v="307"/>
    <x v="2"/>
    <x v="9"/>
    <m/>
    <m/>
    <n v="4"/>
  </r>
  <r>
    <n v="307"/>
    <x v="2"/>
    <x v="10"/>
    <m/>
    <m/>
    <n v="1"/>
  </r>
  <r>
    <n v="307"/>
    <x v="2"/>
    <x v="14"/>
    <m/>
    <n v="24"/>
    <m/>
  </r>
  <r>
    <n v="308"/>
    <x v="3"/>
    <x v="0"/>
    <n v="60"/>
    <m/>
    <m/>
  </r>
  <r>
    <n v="308"/>
    <x v="3"/>
    <x v="5"/>
    <m/>
    <m/>
    <n v="1"/>
  </r>
  <r>
    <n v="308"/>
    <x v="3"/>
    <x v="7"/>
    <m/>
    <m/>
    <n v="1"/>
  </r>
  <r>
    <n v="308"/>
    <x v="3"/>
    <x v="15"/>
    <m/>
    <m/>
    <n v="1"/>
  </r>
  <r>
    <n v="308"/>
    <x v="3"/>
    <x v="8"/>
    <m/>
    <m/>
    <n v="3"/>
  </r>
  <r>
    <n v="308"/>
    <x v="3"/>
    <x v="9"/>
    <m/>
    <m/>
    <n v="1"/>
  </r>
  <r>
    <n v="309"/>
    <x v="4"/>
    <x v="0"/>
    <n v="60"/>
    <m/>
    <m/>
  </r>
  <r>
    <n v="309"/>
    <x v="4"/>
    <x v="1"/>
    <m/>
    <m/>
    <n v="2"/>
  </r>
  <r>
    <n v="309"/>
    <x v="4"/>
    <x v="15"/>
    <m/>
    <m/>
    <n v="1"/>
  </r>
  <r>
    <n v="309"/>
    <x v="4"/>
    <x v="8"/>
    <m/>
    <m/>
    <n v="2"/>
  </r>
  <r>
    <n v="309"/>
    <x v="4"/>
    <x v="4"/>
    <m/>
    <m/>
    <n v="1"/>
  </r>
  <r>
    <n v="309"/>
    <x v="4"/>
    <x v="14"/>
    <m/>
    <n v="48"/>
    <m/>
  </r>
  <r>
    <n v="310"/>
    <x v="5"/>
    <x v="0"/>
    <n v="48"/>
    <m/>
    <m/>
  </r>
  <r>
    <n v="310"/>
    <x v="5"/>
    <x v="1"/>
    <m/>
    <m/>
    <n v="2"/>
  </r>
  <r>
    <n v="310"/>
    <x v="5"/>
    <x v="2"/>
    <m/>
    <m/>
    <n v="2"/>
  </r>
  <r>
    <n v="310"/>
    <x v="5"/>
    <x v="3"/>
    <m/>
    <m/>
    <n v="2"/>
  </r>
  <r>
    <n v="310"/>
    <x v="5"/>
    <x v="7"/>
    <m/>
    <m/>
    <n v="3"/>
  </r>
  <r>
    <n v="310"/>
    <x v="5"/>
    <x v="8"/>
    <m/>
    <m/>
    <n v="6"/>
  </r>
  <r>
    <n v="310"/>
    <x v="5"/>
    <x v="9"/>
    <m/>
    <m/>
    <n v="1"/>
  </r>
  <r>
    <n v="310"/>
    <x v="5"/>
    <x v="10"/>
    <m/>
    <n v="40"/>
    <m/>
  </r>
  <r>
    <n v="310"/>
    <x v="5"/>
    <x v="16"/>
    <m/>
    <m/>
    <n v="1"/>
  </r>
  <r>
    <n v="310"/>
    <x v="5"/>
    <x v="11"/>
    <m/>
    <m/>
    <n v="1"/>
  </r>
  <r>
    <n v="310"/>
    <x v="5"/>
    <x v="4"/>
    <m/>
    <m/>
    <n v="1"/>
  </r>
  <r>
    <n v="310"/>
    <x v="5"/>
    <x v="12"/>
    <m/>
    <m/>
    <n v="3"/>
  </r>
  <r>
    <n v="310"/>
    <x v="5"/>
    <x v="14"/>
    <m/>
    <n v="40"/>
    <m/>
  </r>
  <r>
    <n v="311"/>
    <x v="6"/>
    <x v="0"/>
    <n v="7"/>
    <m/>
    <m/>
  </r>
  <r>
    <n v="311"/>
    <x v="6"/>
    <x v="0"/>
    <m/>
    <m/>
    <n v="1"/>
  </r>
  <r>
    <n v="311"/>
    <x v="6"/>
    <x v="1"/>
    <m/>
    <m/>
    <n v="2"/>
  </r>
  <r>
    <n v="311"/>
    <x v="6"/>
    <x v="1"/>
    <m/>
    <m/>
    <n v="1"/>
  </r>
  <r>
    <n v="311"/>
    <x v="6"/>
    <x v="5"/>
    <m/>
    <m/>
    <n v="1"/>
  </r>
  <r>
    <n v="311"/>
    <x v="6"/>
    <x v="5"/>
    <m/>
    <m/>
    <n v="1"/>
  </r>
  <r>
    <n v="311"/>
    <x v="6"/>
    <x v="2"/>
    <m/>
    <m/>
    <n v="1"/>
  </r>
  <r>
    <n v="311"/>
    <x v="6"/>
    <x v="9"/>
    <m/>
    <n v="48"/>
    <m/>
  </r>
  <r>
    <n v="311"/>
    <x v="6"/>
    <x v="10"/>
    <m/>
    <m/>
    <n v="3"/>
  </r>
  <r>
    <n v="311"/>
    <x v="6"/>
    <x v="17"/>
    <m/>
    <m/>
    <n v="3"/>
  </r>
  <r>
    <n v="311"/>
    <x v="6"/>
    <x v="12"/>
    <m/>
    <m/>
    <n v="1"/>
  </r>
  <r>
    <n v="311"/>
    <x v="6"/>
    <x v="13"/>
    <m/>
    <m/>
    <n v="2"/>
  </r>
  <r>
    <n v="311"/>
    <x v="6"/>
    <x v="14"/>
    <m/>
    <n v="36"/>
    <m/>
  </r>
  <r>
    <n v="312"/>
    <x v="7"/>
    <x v="0"/>
    <n v="38"/>
    <m/>
    <m/>
  </r>
  <r>
    <n v="312"/>
    <x v="7"/>
    <x v="1"/>
    <m/>
    <m/>
    <n v="1"/>
  </r>
  <r>
    <n v="312"/>
    <x v="7"/>
    <x v="5"/>
    <m/>
    <m/>
    <n v="1"/>
  </r>
  <r>
    <n v="312"/>
    <x v="7"/>
    <x v="2"/>
    <m/>
    <m/>
    <n v="1"/>
  </r>
  <r>
    <n v="312"/>
    <x v="7"/>
    <x v="3"/>
    <m/>
    <m/>
    <n v="1"/>
  </r>
  <r>
    <n v="312"/>
    <x v="7"/>
    <x v="6"/>
    <m/>
    <m/>
    <n v="1"/>
  </r>
  <r>
    <n v="312"/>
    <x v="7"/>
    <x v="7"/>
    <m/>
    <m/>
    <n v="4"/>
  </r>
  <r>
    <n v="312"/>
    <x v="7"/>
    <x v="8"/>
    <m/>
    <m/>
    <n v="2"/>
  </r>
  <r>
    <n v="312"/>
    <x v="7"/>
    <x v="9"/>
    <m/>
    <m/>
    <n v="1"/>
  </r>
  <r>
    <n v="312"/>
    <x v="7"/>
    <x v="10"/>
    <m/>
    <n v="40"/>
    <m/>
  </r>
  <r>
    <n v="312"/>
    <x v="7"/>
    <x v="16"/>
    <m/>
    <m/>
    <n v="1"/>
  </r>
  <r>
    <n v="312"/>
    <x v="7"/>
    <x v="11"/>
    <m/>
    <m/>
    <n v="1"/>
  </r>
  <r>
    <n v="312"/>
    <x v="7"/>
    <x v="4"/>
    <m/>
    <m/>
    <n v="1"/>
  </r>
  <r>
    <n v="312"/>
    <x v="7"/>
    <x v="14"/>
    <m/>
    <n v="20"/>
    <m/>
  </r>
  <r>
    <n v="313"/>
    <x v="8"/>
    <x v="0"/>
    <n v="36"/>
    <m/>
    <m/>
  </r>
  <r>
    <n v="313"/>
    <x v="8"/>
    <x v="1"/>
    <m/>
    <m/>
    <n v="4"/>
  </r>
  <r>
    <n v="313"/>
    <x v="8"/>
    <x v="2"/>
    <m/>
    <m/>
    <n v="1"/>
  </r>
  <r>
    <n v="313"/>
    <x v="8"/>
    <x v="3"/>
    <m/>
    <m/>
    <n v="1"/>
  </r>
  <r>
    <n v="313"/>
    <x v="8"/>
    <x v="6"/>
    <m/>
    <m/>
    <n v="1"/>
  </r>
  <r>
    <n v="313"/>
    <x v="8"/>
    <x v="7"/>
    <m/>
    <m/>
    <n v="1"/>
  </r>
  <r>
    <n v="313"/>
    <x v="8"/>
    <x v="8"/>
    <m/>
    <m/>
    <n v="3"/>
  </r>
  <r>
    <n v="313"/>
    <x v="8"/>
    <x v="10"/>
    <m/>
    <n v="12"/>
    <m/>
  </r>
  <r>
    <n v="313"/>
    <x v="8"/>
    <x v="10"/>
    <m/>
    <m/>
    <n v="12"/>
  </r>
  <r>
    <n v="313"/>
    <x v="8"/>
    <x v="16"/>
    <m/>
    <m/>
    <n v="1"/>
  </r>
  <r>
    <n v="313"/>
    <x v="8"/>
    <x v="17"/>
    <m/>
    <m/>
    <n v="1"/>
  </r>
  <r>
    <n v="313"/>
    <x v="8"/>
    <x v="4"/>
    <m/>
    <m/>
    <n v="1"/>
  </r>
  <r>
    <n v="313"/>
    <x v="8"/>
    <x v="13"/>
    <m/>
    <m/>
    <n v="1"/>
  </r>
  <r>
    <n v="313"/>
    <x v="8"/>
    <x v="14"/>
    <m/>
    <n v="12"/>
    <m/>
  </r>
  <r>
    <n v="320"/>
    <x v="9"/>
    <x v="0"/>
    <n v="32"/>
    <m/>
    <m/>
  </r>
  <r>
    <n v="320"/>
    <x v="9"/>
    <x v="1"/>
    <m/>
    <m/>
    <n v="5"/>
  </r>
  <r>
    <n v="320"/>
    <x v="9"/>
    <x v="4"/>
    <m/>
    <m/>
    <n v="3"/>
  </r>
  <r>
    <n v="320"/>
    <x v="9"/>
    <x v="13"/>
    <m/>
    <m/>
    <n v="3"/>
  </r>
  <r>
    <n v="321"/>
    <x v="10"/>
    <x v="0"/>
    <n v="9"/>
    <m/>
    <m/>
  </r>
  <r>
    <n v="321"/>
    <x v="10"/>
    <x v="1"/>
    <m/>
    <m/>
    <n v="1"/>
  </r>
  <r>
    <n v="321"/>
    <x v="10"/>
    <x v="12"/>
    <m/>
    <m/>
    <n v="1"/>
  </r>
  <r>
    <n v="322"/>
    <x v="11"/>
    <x v="0"/>
    <n v="55"/>
    <m/>
    <m/>
  </r>
  <r>
    <n v="322"/>
    <x v="11"/>
    <x v="1"/>
    <m/>
    <m/>
    <n v="2"/>
  </r>
  <r>
    <n v="322"/>
    <x v="11"/>
    <x v="4"/>
    <m/>
    <m/>
    <n v="1"/>
  </r>
  <r>
    <n v="323"/>
    <x v="12"/>
    <x v="0"/>
    <n v="32"/>
    <m/>
    <m/>
  </r>
  <r>
    <n v="323"/>
    <x v="12"/>
    <x v="5"/>
    <m/>
    <m/>
    <n v="1"/>
  </r>
  <r>
    <n v="324"/>
    <x v="13"/>
    <x v="0"/>
    <n v="35"/>
    <m/>
    <m/>
  </r>
  <r>
    <n v="324"/>
    <x v="13"/>
    <x v="1"/>
    <m/>
    <m/>
    <n v="1"/>
  </r>
  <r>
    <n v="351"/>
    <x v="14"/>
    <x v="0"/>
    <m/>
    <m/>
    <m/>
  </r>
  <r>
    <n v="351"/>
    <x v="14"/>
    <x v="1"/>
    <m/>
    <m/>
    <n v="5"/>
  </r>
  <r>
    <n v="353"/>
    <x v="15"/>
    <x v="0"/>
    <n v="33"/>
    <m/>
    <m/>
  </r>
  <r>
    <n v="357"/>
    <x v="16"/>
    <x v="0"/>
    <n v="33"/>
    <m/>
    <m/>
  </r>
  <r>
    <n v="359"/>
    <x v="17"/>
    <x v="0"/>
    <n v="33"/>
    <m/>
    <m/>
  </r>
  <r>
    <n v="0"/>
    <x v="18"/>
    <x v="17"/>
    <n v="420"/>
    <m/>
    <m/>
  </r>
  <r>
    <n v="0"/>
    <x v="18"/>
    <x v="11"/>
    <m/>
    <m/>
    <n v="2"/>
  </r>
  <r>
    <n v="0"/>
    <x v="18"/>
    <x v="4"/>
    <m/>
    <m/>
    <n v="2"/>
  </r>
  <r>
    <n v="0"/>
    <x v="18"/>
    <x v="12"/>
    <m/>
    <m/>
    <n v="3"/>
  </r>
  <r>
    <n v="0"/>
    <x v="18"/>
    <x v="13"/>
    <m/>
    <m/>
    <n v="1"/>
  </r>
  <r>
    <n v="0"/>
    <x v="19"/>
    <x v="17"/>
    <n v="105"/>
    <m/>
    <m/>
  </r>
  <r>
    <n v="382"/>
    <x v="20"/>
    <x v="0"/>
    <n v="42"/>
    <m/>
    <m/>
  </r>
  <r>
    <n v="382"/>
    <x v="20"/>
    <x v="1"/>
    <m/>
    <m/>
    <n v="1"/>
  </r>
  <r>
    <n v="382"/>
    <x v="20"/>
    <x v="5"/>
    <m/>
    <m/>
    <n v="1"/>
  </r>
  <r>
    <n v="382"/>
    <x v="20"/>
    <x v="2"/>
    <m/>
    <m/>
    <n v="2"/>
  </r>
  <r>
    <n v="382"/>
    <x v="20"/>
    <x v="6"/>
    <m/>
    <m/>
    <n v="4"/>
  </r>
  <r>
    <n v="382"/>
    <x v="20"/>
    <x v="7"/>
    <m/>
    <m/>
    <n v="2"/>
  </r>
  <r>
    <n v="382"/>
    <x v="20"/>
    <x v="15"/>
    <m/>
    <m/>
    <n v="1"/>
  </r>
  <r>
    <n v="382"/>
    <x v="20"/>
    <x v="8"/>
    <m/>
    <m/>
    <n v="4"/>
  </r>
  <r>
    <n v="382"/>
    <x v="20"/>
    <x v="9"/>
    <m/>
    <m/>
    <n v="2"/>
  </r>
  <r>
    <n v="382"/>
    <x v="20"/>
    <x v="10"/>
    <m/>
    <n v="48"/>
    <m/>
  </r>
  <r>
    <n v="382"/>
    <x v="20"/>
    <x v="11"/>
    <m/>
    <m/>
    <n v="1"/>
  </r>
  <r>
    <n v="382"/>
    <x v="20"/>
    <x v="12"/>
    <m/>
    <m/>
    <n v="2"/>
  </r>
  <r>
    <n v="382"/>
    <x v="20"/>
    <x v="13"/>
    <m/>
    <m/>
    <n v="4"/>
  </r>
  <r>
    <n v="382"/>
    <x v="20"/>
    <x v="14"/>
    <m/>
    <n v="48"/>
    <m/>
  </r>
  <r>
    <n v="380"/>
    <x v="21"/>
    <x v="4"/>
    <n v="7.5"/>
    <m/>
    <m/>
  </r>
  <r>
    <n v="380"/>
    <x v="21"/>
    <x v="4"/>
    <m/>
    <m/>
    <n v="3.5"/>
  </r>
  <r>
    <n v="380"/>
    <x v="21"/>
    <x v="12"/>
    <m/>
    <m/>
    <n v="2"/>
  </r>
  <r>
    <n v="380"/>
    <x v="21"/>
    <x v="13"/>
    <m/>
    <m/>
    <n v="2.75"/>
  </r>
  <r>
    <n v="380"/>
    <x v="21"/>
    <x v="14"/>
    <m/>
    <n v="16"/>
    <m/>
  </r>
  <r>
    <n v="305"/>
    <x v="0"/>
    <x v="18"/>
    <m/>
    <m/>
    <n v="5"/>
  </r>
  <r>
    <n v="306"/>
    <x v="1"/>
    <x v="19"/>
    <m/>
    <m/>
    <n v="2"/>
  </r>
  <r>
    <n v="305"/>
    <x v="0"/>
    <x v="19"/>
    <m/>
    <m/>
    <n v="1"/>
  </r>
  <r>
    <n v="305"/>
    <x v="0"/>
    <x v="20"/>
    <m/>
    <m/>
    <n v="4"/>
  </r>
  <r>
    <n v="307"/>
    <x v="2"/>
    <x v="20"/>
    <m/>
    <m/>
    <n v="3"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  <r>
    <s v=""/>
    <x v="22"/>
    <x v="2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39D673C-2803-4AB8-8B9A-05C53CAD9A1F}" name="Tableau croisé dynamique1" cacheId="8" applyNumberFormats="0" applyBorderFormats="0" applyFontFormats="0" applyPatternFormats="0" applyAlignmentFormats="0" applyWidthHeightFormats="1" dataCaption="Valeurs" updatedVersion="6" minRefreshableVersion="3" colGrandTotals="0" itemPrintTitles="1" mergeItem="1" createdVersion="6" indent="0" outline="1" outlineData="1" multipleFieldFilters="0" chartFormat="4" rowHeaderCaption="Boisson" colHeaderCaption="Mois">
  <location ref="A3:C23" firstHeaderRow="1" firstDataRow="2" firstDataCol="1"/>
  <pivotFields count="9">
    <pivotField showAll="0" defaultSubtotal="0"/>
    <pivotField axis="axisRow" showAll="0" measureFilter="1" sortType="descending" defaultSubtotal="0">
      <items count="23">
        <item x="22"/>
        <item x="5"/>
        <item x="6"/>
        <item x="14"/>
        <item x="15"/>
        <item x="17"/>
        <item x="16"/>
        <item x="7"/>
        <item x="8"/>
        <item x="0"/>
        <item x="3"/>
        <item x="13"/>
        <item x="12"/>
        <item x="11"/>
        <item x="9"/>
        <item x="10"/>
        <item x="20"/>
        <item x="4"/>
        <item x="19"/>
        <item x="18"/>
        <item x="2"/>
        <item x="1"/>
        <item x="21"/>
      </items>
    </pivotField>
    <pivotField showAll="0" defaultSubtotal="0">
      <items count="22">
        <item x="0"/>
        <item x="1"/>
        <item x="5"/>
        <item x="2"/>
        <item x="3"/>
        <item x="6"/>
        <item x="7"/>
        <item x="15"/>
        <item x="8"/>
        <item x="9"/>
        <item x="10"/>
        <item x="16"/>
        <item x="17"/>
        <item x="11"/>
        <item x="4"/>
        <item x="12"/>
        <item x="13"/>
        <item x="14"/>
        <item x="18"/>
        <item x="19"/>
        <item x="20"/>
        <item x="21"/>
      </items>
    </pivotField>
    <pivotField showAll="0" defaultSubtotal="0"/>
    <pivotField showAll="0" defaultSubtotal="0"/>
    <pivotField dataField="1" showAll="0" defaultSubtotal="0"/>
    <pivotField subtotalTop="0" dragToRow="0" dragToCol="0" dragToPage="0" showAll="0" defaultSubtotal="0"/>
    <pivotField subtotalTop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Col" subtotalTop="0" showAll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</pivotFields>
  <rowFields count="1">
    <field x="1"/>
  </rowFields>
  <rowItems count="19">
    <i>
      <x v="1"/>
    </i>
    <i>
      <x v="2"/>
    </i>
    <i>
      <x v="3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 t="grand">
      <x/>
    </i>
  </rowItems>
  <colFields count="1">
    <field x="8"/>
  </colFields>
  <colItems count="2">
    <i>
      <x v="8"/>
    </i>
    <i>
      <x v="9"/>
    </i>
  </colItems>
  <dataFields count="1">
    <dataField name="Ventes" fld="5" baseField="1" baseItem="1" numFmtId="3"/>
  </dataFields>
  <formats count="3">
    <format dxfId="32">
      <pivotArea outline="0" fieldPosition="0">
        <references count="1">
          <reference field="4294967294" count="1">
            <x v="0"/>
          </reference>
        </references>
      </pivotArea>
    </format>
    <format dxfId="31">
      <pivotArea outline="0" collapsedLevelsAreSubtotals="1" fieldPosition="0"/>
    </format>
    <format dxfId="30">
      <pivotArea type="topRight" dataOnly="0" labelOnly="1" outline="0" fieldPosition="0"/>
    </format>
  </formats>
  <chartFormats count="6"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7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9"/>
          </reference>
        </references>
      </pivotArea>
    </chartFormat>
    <chartFormat chart="3" format="28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8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6105CE9-2C6A-4250-8F1E-03CEDFC42D79}" name="T_Boissons" displayName="T_Boissons" ref="A1:C26" totalsRowShown="0" headerRowDxfId="29">
  <autoFilter ref="A1:C26" xr:uid="{36ED272C-ADD5-4A46-AF9E-7A906D5CDD46}">
    <filterColumn colId="0" hiddenButton="1"/>
    <filterColumn colId="1" hiddenButton="1"/>
    <filterColumn colId="2" hiddenButton="1"/>
  </autoFilter>
  <sortState ref="A2:B26">
    <sortCondition ref="B5"/>
  </sortState>
  <tableColumns count="3">
    <tableColumn id="1" xr3:uid="{DF5896A2-D2F4-413E-9D34-1E602CA57C9C}" name="Code" dataDxfId="28"/>
    <tableColumn id="2" xr3:uid="{C35F9155-09CC-44CF-BC4A-24E2F2C4243F}" name="Boissons"/>
    <tableColumn id="3" xr3:uid="{6F865BF5-6C54-48E9-B8B9-82FC364A041D}" name="Stock" dataDxfId="27">
      <calculatedColumnFormula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3C229C-0F2C-4D96-A454-5E0164BBEBAA}">
  <dimension ref="A3:C116"/>
  <sheetViews>
    <sheetView workbookViewId="0">
      <selection activeCell="C4" sqref="C4"/>
    </sheetView>
  </sheetViews>
  <sheetFormatPr baseColWidth="10" defaultRowHeight="15" x14ac:dyDescent="0.25"/>
  <cols>
    <col min="1" max="1" width="30.85546875" bestFit="1" customWidth="1"/>
    <col min="2" max="3" width="12.7109375" style="1" customWidth="1"/>
    <col min="4" max="6" width="22.28515625" bestFit="1" customWidth="1"/>
    <col min="7" max="7" width="12.5703125" bestFit="1" customWidth="1"/>
    <col min="8" max="9" width="22.28515625" bestFit="1" customWidth="1"/>
    <col min="10" max="10" width="18.28515625" bestFit="1" customWidth="1"/>
    <col min="11" max="15" width="22.28515625" bestFit="1" customWidth="1"/>
    <col min="16" max="16" width="22.85546875" bestFit="1" customWidth="1"/>
    <col min="17" max="17" width="23.42578125" bestFit="1" customWidth="1"/>
    <col min="18" max="18" width="26.5703125" bestFit="1" customWidth="1"/>
    <col min="19" max="19" width="32.85546875" bestFit="1" customWidth="1"/>
    <col min="20" max="20" width="36" bestFit="1" customWidth="1"/>
    <col min="21" max="24" width="22.28515625" bestFit="1" customWidth="1"/>
    <col min="25" max="25" width="17.140625" bestFit="1" customWidth="1"/>
    <col min="26" max="29" width="22.28515625" bestFit="1" customWidth="1"/>
    <col min="30" max="30" width="19" bestFit="1" customWidth="1"/>
    <col min="31" max="32" width="22.28515625" bestFit="1" customWidth="1"/>
    <col min="33" max="33" width="12.42578125" bestFit="1" customWidth="1"/>
    <col min="34" max="35" width="22.28515625" bestFit="1" customWidth="1"/>
    <col min="36" max="36" width="17.28515625" bestFit="1" customWidth="1"/>
    <col min="37" max="38" width="22.28515625" bestFit="1" customWidth="1"/>
    <col min="39" max="39" width="15.42578125" bestFit="1" customWidth="1"/>
    <col min="40" max="40" width="22.28515625" bestFit="1" customWidth="1"/>
    <col min="41" max="41" width="15.85546875" bestFit="1" customWidth="1"/>
    <col min="42" max="42" width="22.28515625" bestFit="1" customWidth="1"/>
    <col min="43" max="43" width="15.7109375" bestFit="1" customWidth="1"/>
    <col min="44" max="45" width="22.28515625" bestFit="1" customWidth="1"/>
    <col min="46" max="46" width="17.85546875" bestFit="1" customWidth="1"/>
    <col min="47" max="51" width="22.28515625" bestFit="1" customWidth="1"/>
    <col min="52" max="52" width="12" bestFit="1" customWidth="1"/>
    <col min="53" max="56" width="22.28515625" bestFit="1" customWidth="1"/>
    <col min="57" max="57" width="21" bestFit="1" customWidth="1"/>
    <col min="58" max="61" width="22.28515625" bestFit="1" customWidth="1"/>
    <col min="62" max="62" width="22.7109375" bestFit="1" customWidth="1"/>
    <col min="63" max="65" width="22.28515625" bestFit="1" customWidth="1"/>
    <col min="66" max="66" width="22.7109375" bestFit="1" customWidth="1"/>
    <col min="67" max="67" width="22.28515625" bestFit="1" customWidth="1"/>
    <col min="68" max="68" width="20.85546875" bestFit="1" customWidth="1"/>
    <col min="69" max="69" width="23.5703125" bestFit="1" customWidth="1"/>
    <col min="70" max="70" width="26.7109375" bestFit="1" customWidth="1"/>
    <col min="71" max="74" width="22.28515625" bestFit="1" customWidth="1"/>
    <col min="75" max="75" width="13.140625" bestFit="1" customWidth="1"/>
    <col min="76" max="79" width="22.28515625" bestFit="1" customWidth="1"/>
    <col min="80" max="80" width="14.7109375" bestFit="1" customWidth="1"/>
    <col min="81" max="81" width="12.5703125" bestFit="1" customWidth="1"/>
  </cols>
  <sheetData>
    <row r="3" spans="1:3" x14ac:dyDescent="0.25">
      <c r="A3" s="32" t="s">
        <v>107</v>
      </c>
      <c r="B3" s="32" t="s">
        <v>106</v>
      </c>
    </row>
    <row r="4" spans="1:3" x14ac:dyDescent="0.25">
      <c r="A4" s="32" t="s">
        <v>108</v>
      </c>
      <c r="B4" s="40" t="s">
        <v>104</v>
      </c>
      <c r="C4" s="40" t="s">
        <v>105</v>
      </c>
    </row>
    <row r="5" spans="1:3" x14ac:dyDescent="0.25">
      <c r="A5" s="31" t="s">
        <v>27</v>
      </c>
      <c r="B5" s="33">
        <v>22</v>
      </c>
      <c r="C5" s="33"/>
    </row>
    <row r="6" spans="1:3" x14ac:dyDescent="0.25">
      <c r="A6" s="31" t="s">
        <v>28</v>
      </c>
      <c r="B6" s="33">
        <v>16</v>
      </c>
      <c r="C6" s="33"/>
    </row>
    <row r="7" spans="1:3" x14ac:dyDescent="0.25">
      <c r="A7" s="31" t="s">
        <v>34</v>
      </c>
      <c r="B7" s="33">
        <v>5</v>
      </c>
      <c r="C7" s="33"/>
    </row>
    <row r="8" spans="1:3" x14ac:dyDescent="0.25">
      <c r="A8" s="31" t="s">
        <v>25</v>
      </c>
      <c r="B8" s="33">
        <v>15</v>
      </c>
      <c r="C8" s="33"/>
    </row>
    <row r="9" spans="1:3" x14ac:dyDescent="0.25">
      <c r="A9" s="31" t="s">
        <v>26</v>
      </c>
      <c r="B9" s="33">
        <v>27</v>
      </c>
      <c r="C9" s="33"/>
    </row>
    <row r="10" spans="1:3" x14ac:dyDescent="0.25">
      <c r="A10" s="31" t="s">
        <v>20</v>
      </c>
      <c r="B10" s="33">
        <v>4</v>
      </c>
      <c r="C10" s="33">
        <v>10</v>
      </c>
    </row>
    <row r="11" spans="1:3" x14ac:dyDescent="0.25">
      <c r="A11" s="31" t="s">
        <v>23</v>
      </c>
      <c r="B11" s="33">
        <v>7</v>
      </c>
      <c r="C11" s="33"/>
    </row>
    <row r="12" spans="1:3" x14ac:dyDescent="0.25">
      <c r="A12" s="31" t="s">
        <v>33</v>
      </c>
      <c r="B12" s="33">
        <v>1</v>
      </c>
      <c r="C12" s="33"/>
    </row>
    <row r="13" spans="1:3" x14ac:dyDescent="0.25">
      <c r="A13" s="31" t="s">
        <v>32</v>
      </c>
      <c r="B13" s="33">
        <v>1</v>
      </c>
      <c r="C13" s="33"/>
    </row>
    <row r="14" spans="1:3" x14ac:dyDescent="0.25">
      <c r="A14" s="31" t="s">
        <v>31</v>
      </c>
      <c r="B14" s="33">
        <v>3</v>
      </c>
      <c r="C14" s="33"/>
    </row>
    <row r="15" spans="1:3" x14ac:dyDescent="0.25">
      <c r="A15" s="31" t="s">
        <v>29</v>
      </c>
      <c r="B15" s="33">
        <v>11</v>
      </c>
      <c r="C15" s="33"/>
    </row>
    <row r="16" spans="1:3" x14ac:dyDescent="0.25">
      <c r="A16" s="31" t="s">
        <v>30</v>
      </c>
      <c r="B16" s="33">
        <v>2</v>
      </c>
      <c r="C16" s="33"/>
    </row>
    <row r="17" spans="1:3" x14ac:dyDescent="0.25">
      <c r="A17" s="31" t="s">
        <v>41</v>
      </c>
      <c r="B17" s="33">
        <v>24</v>
      </c>
      <c r="C17" s="33"/>
    </row>
    <row r="18" spans="1:3" x14ac:dyDescent="0.25">
      <c r="A18" s="31" t="s">
        <v>24</v>
      </c>
      <c r="B18" s="33">
        <v>6</v>
      </c>
      <c r="C18" s="33"/>
    </row>
    <row r="19" spans="1:3" x14ac:dyDescent="0.25">
      <c r="A19" s="31" t="s">
        <v>98</v>
      </c>
      <c r="B19" s="33">
        <v>8</v>
      </c>
      <c r="C19" s="33"/>
    </row>
    <row r="20" spans="1:3" x14ac:dyDescent="0.25">
      <c r="A20" s="31" t="s">
        <v>97</v>
      </c>
      <c r="B20" s="33">
        <v>9</v>
      </c>
      <c r="C20" s="33">
        <v>3</v>
      </c>
    </row>
    <row r="21" spans="1:3" x14ac:dyDescent="0.25">
      <c r="A21" s="31" t="s">
        <v>96</v>
      </c>
      <c r="B21" s="33">
        <v>33</v>
      </c>
      <c r="C21" s="33">
        <v>2</v>
      </c>
    </row>
    <row r="22" spans="1:3" x14ac:dyDescent="0.25">
      <c r="A22" s="31" t="s">
        <v>100</v>
      </c>
      <c r="B22" s="33">
        <v>8.25</v>
      </c>
      <c r="C22" s="33"/>
    </row>
    <row r="23" spans="1:3" x14ac:dyDescent="0.25">
      <c r="A23" s="31" t="s">
        <v>103</v>
      </c>
      <c r="B23" s="33">
        <v>202.25</v>
      </c>
      <c r="C23" s="33">
        <v>15</v>
      </c>
    </row>
    <row r="24" spans="1:3" x14ac:dyDescent="0.25">
      <c r="B24"/>
      <c r="C24"/>
    </row>
    <row r="25" spans="1:3" x14ac:dyDescent="0.25">
      <c r="B25"/>
      <c r="C25"/>
    </row>
    <row r="26" spans="1:3" x14ac:dyDescent="0.25">
      <c r="B26"/>
      <c r="C26"/>
    </row>
    <row r="27" spans="1:3" x14ac:dyDescent="0.25">
      <c r="B27"/>
      <c r="C27"/>
    </row>
    <row r="28" spans="1:3" x14ac:dyDescent="0.25">
      <c r="B28"/>
      <c r="C28"/>
    </row>
    <row r="29" spans="1:3" x14ac:dyDescent="0.25">
      <c r="B29"/>
      <c r="C29"/>
    </row>
    <row r="30" spans="1:3" x14ac:dyDescent="0.25">
      <c r="B30"/>
    </row>
    <row r="31" spans="1:3" x14ac:dyDescent="0.25">
      <c r="B31"/>
    </row>
    <row r="32" spans="1:3" x14ac:dyDescent="0.25">
      <c r="B32"/>
    </row>
    <row r="33" spans="2:3" x14ac:dyDescent="0.25">
      <c r="B33"/>
    </row>
    <row r="34" spans="2:3" x14ac:dyDescent="0.25">
      <c r="B34"/>
    </row>
    <row r="35" spans="2:3" x14ac:dyDescent="0.25">
      <c r="B35"/>
      <c r="C35"/>
    </row>
    <row r="36" spans="2:3" x14ac:dyDescent="0.25">
      <c r="B36"/>
      <c r="C36"/>
    </row>
    <row r="37" spans="2:3" x14ac:dyDescent="0.25">
      <c r="B37"/>
      <c r="C37"/>
    </row>
    <row r="38" spans="2:3" x14ac:dyDescent="0.25">
      <c r="B38"/>
      <c r="C38"/>
    </row>
    <row r="39" spans="2:3" x14ac:dyDescent="0.25">
      <c r="B39"/>
      <c r="C39"/>
    </row>
    <row r="40" spans="2:3" x14ac:dyDescent="0.25">
      <c r="B40"/>
      <c r="C40"/>
    </row>
    <row r="41" spans="2:3" x14ac:dyDescent="0.25">
      <c r="B41"/>
      <c r="C41"/>
    </row>
    <row r="42" spans="2:3" x14ac:dyDescent="0.25">
      <c r="B42"/>
      <c r="C42"/>
    </row>
    <row r="43" spans="2:3" x14ac:dyDescent="0.25">
      <c r="B43"/>
      <c r="C43"/>
    </row>
    <row r="44" spans="2:3" x14ac:dyDescent="0.25">
      <c r="B44"/>
      <c r="C44"/>
    </row>
    <row r="45" spans="2:3" x14ac:dyDescent="0.25">
      <c r="B45"/>
      <c r="C45"/>
    </row>
    <row r="46" spans="2:3" x14ac:dyDescent="0.25">
      <c r="B46"/>
      <c r="C46"/>
    </row>
    <row r="47" spans="2:3" x14ac:dyDescent="0.25">
      <c r="B47"/>
      <c r="C47"/>
    </row>
    <row r="48" spans="2:3" x14ac:dyDescent="0.25">
      <c r="B48"/>
      <c r="C48"/>
    </row>
    <row r="49" spans="2:3" x14ac:dyDescent="0.25">
      <c r="B49"/>
      <c r="C49"/>
    </row>
    <row r="50" spans="2:3" x14ac:dyDescent="0.25">
      <c r="B50"/>
      <c r="C50"/>
    </row>
    <row r="51" spans="2:3" x14ac:dyDescent="0.25">
      <c r="B51"/>
      <c r="C51"/>
    </row>
    <row r="52" spans="2:3" x14ac:dyDescent="0.25">
      <c r="B52"/>
      <c r="C52"/>
    </row>
    <row r="53" spans="2:3" x14ac:dyDescent="0.25">
      <c r="B53"/>
      <c r="C53"/>
    </row>
    <row r="54" spans="2:3" x14ac:dyDescent="0.25">
      <c r="B54"/>
      <c r="C54"/>
    </row>
    <row r="55" spans="2:3" x14ac:dyDescent="0.25">
      <c r="B55"/>
      <c r="C55"/>
    </row>
    <row r="56" spans="2:3" x14ac:dyDescent="0.25">
      <c r="B56"/>
      <c r="C56"/>
    </row>
    <row r="57" spans="2:3" x14ac:dyDescent="0.25">
      <c r="B57"/>
      <c r="C57"/>
    </row>
    <row r="58" spans="2:3" x14ac:dyDescent="0.25">
      <c r="B58"/>
      <c r="C58"/>
    </row>
    <row r="59" spans="2:3" x14ac:dyDescent="0.25">
      <c r="B59"/>
      <c r="C59"/>
    </row>
    <row r="60" spans="2:3" x14ac:dyDescent="0.25">
      <c r="B60"/>
      <c r="C60"/>
    </row>
    <row r="61" spans="2:3" x14ac:dyDescent="0.25">
      <c r="B61"/>
      <c r="C61"/>
    </row>
    <row r="62" spans="2:3" x14ac:dyDescent="0.25">
      <c r="B62"/>
    </row>
    <row r="63" spans="2:3" x14ac:dyDescent="0.25">
      <c r="B63"/>
    </row>
    <row r="64" spans="2:3" x14ac:dyDescent="0.25">
      <c r="B64"/>
    </row>
    <row r="65" spans="2:2" x14ac:dyDescent="0.25">
      <c r="B65"/>
    </row>
    <row r="66" spans="2:2" x14ac:dyDescent="0.25">
      <c r="B66"/>
    </row>
    <row r="67" spans="2:2" x14ac:dyDescent="0.25">
      <c r="B67"/>
    </row>
    <row r="68" spans="2:2" x14ac:dyDescent="0.25">
      <c r="B68"/>
    </row>
    <row r="69" spans="2:2" x14ac:dyDescent="0.25">
      <c r="B69"/>
    </row>
    <row r="70" spans="2:2" x14ac:dyDescent="0.25">
      <c r="B70"/>
    </row>
    <row r="71" spans="2:2" x14ac:dyDescent="0.25">
      <c r="B71"/>
    </row>
    <row r="72" spans="2:2" x14ac:dyDescent="0.25">
      <c r="B72"/>
    </row>
    <row r="73" spans="2:2" x14ac:dyDescent="0.25">
      <c r="B73"/>
    </row>
    <row r="74" spans="2:2" x14ac:dyDescent="0.25">
      <c r="B74"/>
    </row>
    <row r="75" spans="2:2" x14ac:dyDescent="0.25">
      <c r="B75"/>
    </row>
    <row r="76" spans="2:2" x14ac:dyDescent="0.25">
      <c r="B76"/>
    </row>
    <row r="77" spans="2:2" x14ac:dyDescent="0.25">
      <c r="B77"/>
    </row>
    <row r="78" spans="2:2" x14ac:dyDescent="0.25">
      <c r="B78"/>
    </row>
    <row r="79" spans="2:2" x14ac:dyDescent="0.25">
      <c r="B79"/>
    </row>
    <row r="80" spans="2:2" x14ac:dyDescent="0.25">
      <c r="B80"/>
    </row>
    <row r="81" spans="2:2" x14ac:dyDescent="0.25">
      <c r="B81"/>
    </row>
    <row r="82" spans="2:2" x14ac:dyDescent="0.25">
      <c r="B82"/>
    </row>
    <row r="83" spans="2:2" x14ac:dyDescent="0.25">
      <c r="B83"/>
    </row>
    <row r="84" spans="2:2" x14ac:dyDescent="0.25">
      <c r="B84"/>
    </row>
    <row r="85" spans="2:2" x14ac:dyDescent="0.25">
      <c r="B85"/>
    </row>
    <row r="86" spans="2:2" x14ac:dyDescent="0.25">
      <c r="B86"/>
    </row>
    <row r="87" spans="2:2" x14ac:dyDescent="0.25">
      <c r="B87"/>
    </row>
    <row r="88" spans="2:2" x14ac:dyDescent="0.25">
      <c r="B88"/>
    </row>
    <row r="89" spans="2:2" x14ac:dyDescent="0.25">
      <c r="B89"/>
    </row>
    <row r="90" spans="2:2" x14ac:dyDescent="0.25">
      <c r="B90"/>
    </row>
    <row r="91" spans="2:2" x14ac:dyDescent="0.25">
      <c r="B91"/>
    </row>
    <row r="92" spans="2:2" x14ac:dyDescent="0.25">
      <c r="B92"/>
    </row>
    <row r="93" spans="2:2" x14ac:dyDescent="0.25">
      <c r="B93"/>
    </row>
    <row r="94" spans="2:2" x14ac:dyDescent="0.25">
      <c r="B94"/>
    </row>
    <row r="95" spans="2:2" x14ac:dyDescent="0.25">
      <c r="B95"/>
    </row>
    <row r="96" spans="2:2" x14ac:dyDescent="0.25">
      <c r="B96"/>
    </row>
    <row r="97" spans="2:2" x14ac:dyDescent="0.25">
      <c r="B97"/>
    </row>
    <row r="98" spans="2:2" x14ac:dyDescent="0.25">
      <c r="B98"/>
    </row>
    <row r="99" spans="2:2" x14ac:dyDescent="0.25">
      <c r="B99"/>
    </row>
    <row r="100" spans="2:2" x14ac:dyDescent="0.25">
      <c r="B100"/>
    </row>
    <row r="101" spans="2:2" x14ac:dyDescent="0.25">
      <c r="B101"/>
    </row>
    <row r="102" spans="2:2" x14ac:dyDescent="0.25">
      <c r="B102"/>
    </row>
    <row r="103" spans="2:2" x14ac:dyDescent="0.25">
      <c r="B103"/>
    </row>
    <row r="104" spans="2:2" x14ac:dyDescent="0.25">
      <c r="B104"/>
    </row>
    <row r="105" spans="2:2" x14ac:dyDescent="0.25">
      <c r="B105"/>
    </row>
    <row r="106" spans="2:2" x14ac:dyDescent="0.25">
      <c r="B106"/>
    </row>
    <row r="107" spans="2:2" x14ac:dyDescent="0.25">
      <c r="B107"/>
    </row>
    <row r="108" spans="2:2" x14ac:dyDescent="0.25">
      <c r="B108"/>
    </row>
    <row r="109" spans="2:2" x14ac:dyDescent="0.25">
      <c r="B109"/>
    </row>
    <row r="110" spans="2:2" x14ac:dyDescent="0.25">
      <c r="B110"/>
    </row>
    <row r="111" spans="2:2" x14ac:dyDescent="0.25">
      <c r="B111"/>
    </row>
    <row r="112" spans="2:2" x14ac:dyDescent="0.25">
      <c r="B112"/>
    </row>
    <row r="113" spans="2:2" x14ac:dyDescent="0.25">
      <c r="B113"/>
    </row>
    <row r="114" spans="2:2" x14ac:dyDescent="0.25">
      <c r="B114"/>
    </row>
    <row r="115" spans="2:2" x14ac:dyDescent="0.25">
      <c r="B115"/>
    </row>
    <row r="116" spans="2:2" x14ac:dyDescent="0.25">
      <c r="B116"/>
    </row>
  </sheetData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BA99E8-7836-4360-8A48-A0A6805C750E}">
  <dimension ref="A1"/>
  <sheetViews>
    <sheetView showGridLines="0" workbookViewId="0">
      <selection activeCell="M21" sqref="M21"/>
    </sheetView>
  </sheetViews>
  <sheetFormatPr baseColWidth="10" defaultRowHeight="15" x14ac:dyDescent="0.25"/>
  <cols>
    <col min="1" max="16384" width="11.42578125" style="34"/>
  </cols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3C5FC4-6FCD-4FD9-A24D-3421B66E9F67}">
  <sheetPr codeName="Feuil23"/>
  <dimension ref="A1:K300"/>
  <sheetViews>
    <sheetView topLeftCell="A3" workbookViewId="0">
      <pane ySplit="1" topLeftCell="A4" activePane="bottomLeft" state="frozen"/>
      <selection activeCell="A3" sqref="A3"/>
      <selection pane="bottomLeft" activeCell="B16" sqref="B16"/>
    </sheetView>
  </sheetViews>
  <sheetFormatPr baseColWidth="10" defaultRowHeight="15" outlineLevelCol="1" x14ac:dyDescent="0.25"/>
  <cols>
    <col min="1" max="1" width="11.5703125" style="23" customWidth="1"/>
    <col min="2" max="2" width="30.85546875" style="24" bestFit="1" customWidth="1"/>
    <col min="3" max="3" width="11.42578125" style="28"/>
    <col min="4" max="6" width="11.42578125" style="25"/>
    <col min="7" max="7" width="0.85546875" style="18" customWidth="1"/>
    <col min="8" max="8" width="9.5703125" style="19" hidden="1" customWidth="1" outlineLevel="1"/>
    <col min="9" max="10" width="6.7109375" style="19" hidden="1" customWidth="1" outlineLevel="1"/>
    <col min="11" max="11" width="11.42578125" style="25" collapsed="1"/>
    <col min="12" max="16384" width="11.42578125" style="18"/>
  </cols>
  <sheetData>
    <row r="1" spans="1:11" ht="28.5" customHeight="1" x14ac:dyDescent="0.25">
      <c r="A1" s="35" t="s">
        <v>53</v>
      </c>
      <c r="B1" s="35"/>
      <c r="C1" s="35"/>
      <c r="D1" s="35"/>
      <c r="E1" s="35"/>
      <c r="F1" s="35"/>
      <c r="K1" s="19"/>
    </row>
    <row r="2" spans="1:11" x14ac:dyDescent="0.25">
      <c r="A2" s="36" t="s">
        <v>50</v>
      </c>
      <c r="B2" s="36"/>
      <c r="C2" s="36"/>
      <c r="D2" s="36"/>
      <c r="E2" s="36"/>
      <c r="F2" s="36"/>
      <c r="K2" s="19"/>
    </row>
    <row r="3" spans="1:11" x14ac:dyDescent="0.25">
      <c r="A3" s="20" t="s">
        <v>92</v>
      </c>
      <c r="B3" s="20" t="s">
        <v>93</v>
      </c>
      <c r="C3" s="21" t="s">
        <v>90</v>
      </c>
      <c r="D3" s="22" t="s">
        <v>94</v>
      </c>
      <c r="E3" s="22" t="s">
        <v>95</v>
      </c>
      <c r="F3" s="22" t="s">
        <v>60</v>
      </c>
      <c r="K3" s="22" t="s">
        <v>91</v>
      </c>
    </row>
    <row r="4" spans="1:11" x14ac:dyDescent="0.25">
      <c r="A4" s="23">
        <f>IFERROR(INDEX(T_Boissons[Code],MATCH(B4,T_Boissons[Boissons],0)),"")</f>
        <v>305</v>
      </c>
      <c r="B4" s="24" t="s">
        <v>20</v>
      </c>
      <c r="C4" s="28">
        <v>43686</v>
      </c>
      <c r="D4" s="25">
        <v>44</v>
      </c>
      <c r="H4" s="26">
        <f>IF($B4&lt;&gt;"",SUMIF($B$4:B4,$B4,$D$4:D4),"")</f>
        <v>44</v>
      </c>
      <c r="I4" s="26">
        <f>IF($B4&lt;&gt;"",SUMIF($B$4:B4,$B4,$E$4:E4),"")</f>
        <v>0</v>
      </c>
      <c r="J4" s="26">
        <f>IF($B4&lt;&gt;"",SUMIF($B$4:B4,$B4,$F$4:F4),"")</f>
        <v>0</v>
      </c>
      <c r="K4" s="25">
        <f>IF($B4&lt;&gt;"",H4+I4-J4,"")</f>
        <v>44</v>
      </c>
    </row>
    <row r="5" spans="1:11" x14ac:dyDescent="0.25">
      <c r="A5" s="23">
        <f>IFERROR(INDEX(T_Boissons[Code],MATCH(B5,T_Boissons[Boissons],0)),"")</f>
        <v>305</v>
      </c>
      <c r="B5" s="24" t="s">
        <v>20</v>
      </c>
      <c r="C5" s="28">
        <v>43687</v>
      </c>
      <c r="F5" s="25">
        <v>1</v>
      </c>
      <c r="H5" s="26">
        <f>IF($B5&lt;&gt;"",SUMIF($B$4:B5,$B5,$D$4:D5),"")</f>
        <v>44</v>
      </c>
      <c r="I5" s="26">
        <f>IF($B5&lt;&gt;"",SUMIF($B$4:B5,$B5,$E$4:E5),"")</f>
        <v>0</v>
      </c>
      <c r="J5" s="26">
        <f>IF($B5&lt;&gt;"",SUMIF($B$4:B5,$B5,$F$4:F5),"")</f>
        <v>1</v>
      </c>
      <c r="K5" s="25">
        <f t="shared" ref="K5:K68" si="0">IF($B5&lt;&gt;"",H5+I5-J5,"")</f>
        <v>43</v>
      </c>
    </row>
    <row r="6" spans="1:11" x14ac:dyDescent="0.25">
      <c r="A6" s="23">
        <f>IFERROR(INDEX(T_Boissons[Code],MATCH(B6,T_Boissons[Boissons],0)),"")</f>
        <v>305</v>
      </c>
      <c r="B6" s="24" t="s">
        <v>20</v>
      </c>
      <c r="C6" s="28">
        <v>43689</v>
      </c>
      <c r="F6" s="25">
        <v>1</v>
      </c>
      <c r="H6" s="26">
        <f>IF($B6&lt;&gt;"",SUMIF($B$4:B6,$B6,$D$4:D6),"")</f>
        <v>44</v>
      </c>
      <c r="I6" s="26">
        <f>IF($B6&lt;&gt;"",SUMIF($B$4:B6,$B6,$E$4:E6),"")</f>
        <v>0</v>
      </c>
      <c r="J6" s="26">
        <f>IF($B6&lt;&gt;"",SUMIF($B$4:B6,$B6,$F$4:F6),"")</f>
        <v>2</v>
      </c>
      <c r="K6" s="25">
        <f t="shared" si="0"/>
        <v>42</v>
      </c>
    </row>
    <row r="7" spans="1:11" x14ac:dyDescent="0.25">
      <c r="A7" s="23">
        <f>IFERROR(INDEX(T_Boissons[Code],MATCH(B7,T_Boissons[Boissons],0)),"")</f>
        <v>305</v>
      </c>
      <c r="B7" s="24" t="s">
        <v>20</v>
      </c>
      <c r="C7" s="28">
        <v>43690</v>
      </c>
      <c r="F7" s="25">
        <v>1</v>
      </c>
      <c r="H7" s="26">
        <f>IF($B7&lt;&gt;"",SUMIF($B$4:B7,$B7,$D$4:D7),"")</f>
        <v>44</v>
      </c>
      <c r="I7" s="26">
        <f>IF($B7&lt;&gt;"",SUMIF($B$4:B7,$B7,$E$4:E7),"")</f>
        <v>0</v>
      </c>
      <c r="J7" s="26">
        <f>IF($B7&lt;&gt;"",SUMIF($B$4:B7,$B7,$F$4:F7),"")</f>
        <v>3</v>
      </c>
      <c r="K7" s="25">
        <f t="shared" si="0"/>
        <v>41</v>
      </c>
    </row>
    <row r="8" spans="1:11" x14ac:dyDescent="0.25">
      <c r="A8" s="23">
        <f>IFERROR(INDEX(T_Boissons[Code],MATCH(B8,T_Boissons[Boissons],0)),"")</f>
        <v>305</v>
      </c>
      <c r="B8" s="24" t="s">
        <v>20</v>
      </c>
      <c r="C8" s="28">
        <v>43700</v>
      </c>
      <c r="F8" s="25">
        <v>1</v>
      </c>
      <c r="H8" s="26">
        <f>IF($B8&lt;&gt;"",SUMIF($B$4:B8,$B8,$D$4:D8),"")</f>
        <v>44</v>
      </c>
      <c r="I8" s="26">
        <f>IF($B8&lt;&gt;"",SUMIF($B$4:B8,$B8,$E$4:E8),"")</f>
        <v>0</v>
      </c>
      <c r="J8" s="26">
        <f>IF($B8&lt;&gt;"",SUMIF($B$4:B8,$B8,$F$4:F8),"")</f>
        <v>4</v>
      </c>
      <c r="K8" s="25">
        <f t="shared" si="0"/>
        <v>40</v>
      </c>
    </row>
    <row r="9" spans="1:11" x14ac:dyDescent="0.25">
      <c r="A9" s="23">
        <f>IFERROR(INDEX(T_Boissons[Code],MATCH(B9,T_Boissons[Boissons],0)),"")</f>
        <v>306</v>
      </c>
      <c r="B9" s="24" t="s">
        <v>96</v>
      </c>
      <c r="C9" s="28">
        <v>43686</v>
      </c>
      <c r="D9" s="25">
        <v>22</v>
      </c>
      <c r="H9" s="26">
        <f>IF($B9&lt;&gt;"",SUMIF($B$4:B9,$B9,$D$4:D9),"")</f>
        <v>22</v>
      </c>
      <c r="I9" s="26">
        <f>IF($B9&lt;&gt;"",SUMIF($B$4:B9,$B9,$E$4:E9),"")</f>
        <v>0</v>
      </c>
      <c r="J9" s="26">
        <f>IF($B9&lt;&gt;"",SUMIF($B$4:B9,$B9,$F$4:F9),"")</f>
        <v>0</v>
      </c>
      <c r="K9" s="25">
        <f t="shared" si="0"/>
        <v>22</v>
      </c>
    </row>
    <row r="10" spans="1:11" x14ac:dyDescent="0.25">
      <c r="A10" s="23">
        <f>IFERROR(INDEX(T_Boissons[Code],MATCH(B10,T_Boissons[Boissons],0)),"")</f>
        <v>306</v>
      </c>
      <c r="B10" s="24" t="s">
        <v>96</v>
      </c>
      <c r="C10" s="28">
        <v>43686</v>
      </c>
      <c r="F10" s="25">
        <v>3</v>
      </c>
      <c r="H10" s="26">
        <f>IF($B10&lt;&gt;"",SUMIF($B$4:B10,$B10,$D$4:D10),"")</f>
        <v>22</v>
      </c>
      <c r="I10" s="26">
        <f>IF($B10&lt;&gt;"",SUMIF($B$4:B10,$B10,$E$4:E10),"")</f>
        <v>0</v>
      </c>
      <c r="J10" s="26">
        <f>IF($B10&lt;&gt;"",SUMIF($B$4:B10,$B10,$F$4:F10),"")</f>
        <v>3</v>
      </c>
      <c r="K10" s="25">
        <f t="shared" si="0"/>
        <v>19</v>
      </c>
    </row>
    <row r="11" spans="1:11" x14ac:dyDescent="0.25">
      <c r="A11" s="23">
        <f>IFERROR(INDEX(T_Boissons[Code],MATCH(B11,T_Boissons[Boissons],0)),"")</f>
        <v>306</v>
      </c>
      <c r="B11" s="24" t="s">
        <v>96</v>
      </c>
      <c r="C11" s="28">
        <v>43687</v>
      </c>
      <c r="F11" s="25">
        <v>1</v>
      </c>
      <c r="H11" s="26">
        <f>IF($B11&lt;&gt;"",SUMIF($B$4:B11,$B11,$D$4:D11),"")</f>
        <v>22</v>
      </c>
      <c r="I11" s="26">
        <f>IF($B11&lt;&gt;"",SUMIF($B$4:B11,$B11,$E$4:E11),"")</f>
        <v>0</v>
      </c>
      <c r="J11" s="26">
        <f>IF($B11&lt;&gt;"",SUMIF($B$4:B11,$B11,$F$4:F11),"")</f>
        <v>4</v>
      </c>
      <c r="K11" s="25">
        <f t="shared" si="0"/>
        <v>18</v>
      </c>
    </row>
    <row r="12" spans="1:11" x14ac:dyDescent="0.25">
      <c r="A12" s="23">
        <f>IFERROR(INDEX(T_Boissons[Code],MATCH(B12,T_Boissons[Boissons],0)),"")</f>
        <v>306</v>
      </c>
      <c r="B12" s="24" t="s">
        <v>96</v>
      </c>
      <c r="C12" s="28">
        <v>43688</v>
      </c>
      <c r="F12" s="25">
        <v>3</v>
      </c>
      <c r="H12" s="26">
        <f>IF($B12&lt;&gt;"",SUMIF($B$4:B12,$B12,$D$4:D12),"")</f>
        <v>22</v>
      </c>
      <c r="I12" s="26">
        <f>IF($B12&lt;&gt;"",SUMIF($B$4:B12,$B12,$E$4:E12),"")</f>
        <v>0</v>
      </c>
      <c r="J12" s="26">
        <f>IF($B12&lt;&gt;"",SUMIF($B$4:B12,$B12,$F$4:F12),"")</f>
        <v>7</v>
      </c>
      <c r="K12" s="25">
        <f t="shared" si="0"/>
        <v>15</v>
      </c>
    </row>
    <row r="13" spans="1:11" x14ac:dyDescent="0.25">
      <c r="A13" s="23">
        <f>IFERROR(INDEX(T_Boissons[Code],MATCH(B13,T_Boissons[Boissons],0)),"")</f>
        <v>306</v>
      </c>
      <c r="B13" s="24" t="s">
        <v>96</v>
      </c>
      <c r="C13" s="28">
        <v>43691</v>
      </c>
      <c r="F13" s="25">
        <v>3</v>
      </c>
      <c r="H13" s="26">
        <f>IF($B13&lt;&gt;"",SUMIF($B$4:B13,$B13,$D$4:D13),"")</f>
        <v>22</v>
      </c>
      <c r="I13" s="26">
        <f>IF($B13&lt;&gt;"",SUMIF($B$4:B13,$B13,$E$4:E13),"")</f>
        <v>0</v>
      </c>
      <c r="J13" s="26">
        <f>IF($B13&lt;&gt;"",SUMIF($B$4:B13,$B13,$F$4:F13),"")</f>
        <v>10</v>
      </c>
      <c r="K13" s="25">
        <f t="shared" si="0"/>
        <v>12</v>
      </c>
    </row>
    <row r="14" spans="1:11" x14ac:dyDescent="0.25">
      <c r="A14" s="23">
        <f>IFERROR(INDEX(T_Boissons[Code],MATCH(B14,T_Boissons[Boissons],0)),"")</f>
        <v>306</v>
      </c>
      <c r="B14" s="24" t="s">
        <v>96</v>
      </c>
      <c r="C14" s="28">
        <v>43692</v>
      </c>
      <c r="F14" s="25">
        <v>1</v>
      </c>
      <c r="H14" s="26">
        <f>IF($B14&lt;&gt;"",SUMIF($B$4:B14,$B14,$D$4:D14),"")</f>
        <v>22</v>
      </c>
      <c r="I14" s="26">
        <f>IF($B14&lt;&gt;"",SUMIF($B$4:B14,$B14,$E$4:E14),"")</f>
        <v>0</v>
      </c>
      <c r="J14" s="26">
        <f>IF($B14&lt;&gt;"",SUMIF($B$4:B14,$B14,$F$4:F14),"")</f>
        <v>11</v>
      </c>
      <c r="K14" s="25">
        <f t="shared" si="0"/>
        <v>11</v>
      </c>
    </row>
    <row r="15" spans="1:11" x14ac:dyDescent="0.25">
      <c r="A15" s="23">
        <f>IFERROR(INDEX(T_Boissons[Code],MATCH(B15,T_Boissons[Boissons],0)),"")</f>
        <v>306</v>
      </c>
      <c r="B15" s="24" t="s">
        <v>96</v>
      </c>
      <c r="C15" s="28">
        <v>43694</v>
      </c>
      <c r="F15" s="25">
        <v>7</v>
      </c>
      <c r="H15" s="26">
        <f>IF($B15&lt;&gt;"",SUMIF($B$4:B15,$B15,$D$4:D15),"")</f>
        <v>22</v>
      </c>
      <c r="I15" s="26">
        <f>IF($B15&lt;&gt;"",SUMIF($B$4:B15,$B15,$E$4:E15),"")</f>
        <v>0</v>
      </c>
      <c r="J15" s="26">
        <f>IF($B15&lt;&gt;"",SUMIF($B$4:B15,$B15,$F$4:F15),"")</f>
        <v>18</v>
      </c>
      <c r="K15" s="25">
        <f t="shared" si="0"/>
        <v>4</v>
      </c>
    </row>
    <row r="16" spans="1:11" x14ac:dyDescent="0.25">
      <c r="A16" s="23">
        <f>IFERROR(INDEX(T_Boissons[Code],MATCH(B16,T_Boissons[Boissons],0)),"")</f>
        <v>306</v>
      </c>
      <c r="B16" s="24" t="s">
        <v>96</v>
      </c>
      <c r="C16" s="28">
        <v>43695</v>
      </c>
      <c r="F16" s="25">
        <v>4</v>
      </c>
      <c r="H16" s="26">
        <f>IF($B16&lt;&gt;"",SUMIF($B$4:B16,$B16,$D$4:D16),"")</f>
        <v>22</v>
      </c>
      <c r="I16" s="26">
        <f>IF($B16&lt;&gt;"",SUMIF($B$4:B16,$B16,$E$4:E16),"")</f>
        <v>0</v>
      </c>
      <c r="J16" s="26">
        <f>IF($B16&lt;&gt;"",SUMIF($B$4:B16,$B16,$F$4:F16),"")</f>
        <v>22</v>
      </c>
      <c r="K16" s="25">
        <f t="shared" si="0"/>
        <v>0</v>
      </c>
    </row>
    <row r="17" spans="1:11" x14ac:dyDescent="0.25">
      <c r="A17" s="23">
        <f>IFERROR(INDEX(T_Boissons[Code],MATCH(B17,T_Boissons[Boissons],0)),"")</f>
        <v>306</v>
      </c>
      <c r="B17" s="24" t="s">
        <v>96</v>
      </c>
      <c r="C17" s="28">
        <v>43696</v>
      </c>
      <c r="E17" s="25">
        <v>24</v>
      </c>
      <c r="H17" s="26">
        <f>IF($B17&lt;&gt;"",SUMIF($B$4:B17,$B17,$D$4:D17),"")</f>
        <v>22</v>
      </c>
      <c r="I17" s="26">
        <f>IF($B17&lt;&gt;"",SUMIF($B$4:B17,$B17,$E$4:E17),"")</f>
        <v>24</v>
      </c>
      <c r="J17" s="26">
        <f>IF($B17&lt;&gt;"",SUMIF($B$4:B17,$B17,$F$4:F17),"")</f>
        <v>22</v>
      </c>
      <c r="K17" s="25">
        <f t="shared" si="0"/>
        <v>24</v>
      </c>
    </row>
    <row r="18" spans="1:11" x14ac:dyDescent="0.25">
      <c r="A18" s="23">
        <f>IFERROR(INDEX(T_Boissons[Code],MATCH(B18,T_Boissons[Boissons],0)),"")</f>
        <v>306</v>
      </c>
      <c r="B18" s="24" t="s">
        <v>96</v>
      </c>
      <c r="C18" s="28">
        <v>43696</v>
      </c>
      <c r="F18" s="25">
        <v>1</v>
      </c>
      <c r="H18" s="26">
        <f>IF($B18&lt;&gt;"",SUMIF($B$4:B18,$B18,$D$4:D18),"")</f>
        <v>22</v>
      </c>
      <c r="I18" s="26">
        <f>IF($B18&lt;&gt;"",SUMIF($B$4:B18,$B18,$E$4:E18),"")</f>
        <v>24</v>
      </c>
      <c r="J18" s="26">
        <f>IF($B18&lt;&gt;"",SUMIF($B$4:B18,$B18,$F$4:F18),"")</f>
        <v>23</v>
      </c>
      <c r="K18" s="25">
        <f t="shared" si="0"/>
        <v>23</v>
      </c>
    </row>
    <row r="19" spans="1:11" x14ac:dyDescent="0.25">
      <c r="A19" s="23">
        <f>IFERROR(INDEX(T_Boissons[Code],MATCH(B19,T_Boissons[Boissons],0)),"")</f>
        <v>306</v>
      </c>
      <c r="B19" s="24" t="s">
        <v>96</v>
      </c>
      <c r="C19" s="28">
        <v>43699</v>
      </c>
      <c r="F19" s="25">
        <v>4</v>
      </c>
      <c r="H19" s="26">
        <f>IF($B19&lt;&gt;"",SUMIF($B$4:B19,$B19,$D$4:D19),"")</f>
        <v>22</v>
      </c>
      <c r="I19" s="26">
        <f>IF($B19&lt;&gt;"",SUMIF($B$4:B19,$B19,$E$4:E19),"")</f>
        <v>24</v>
      </c>
      <c r="J19" s="26">
        <f>IF($B19&lt;&gt;"",SUMIF($B$4:B19,$B19,$F$4:F19),"")</f>
        <v>27</v>
      </c>
      <c r="K19" s="25">
        <f t="shared" si="0"/>
        <v>19</v>
      </c>
    </row>
    <row r="20" spans="1:11" x14ac:dyDescent="0.25">
      <c r="A20" s="23">
        <f>IFERROR(INDEX(T_Boissons[Code],MATCH(B20,T_Boissons[Boissons],0)),"")</f>
        <v>306</v>
      </c>
      <c r="B20" s="24" t="s">
        <v>96</v>
      </c>
      <c r="C20" s="28">
        <v>43701</v>
      </c>
      <c r="F20" s="25">
        <v>3</v>
      </c>
      <c r="H20" s="26">
        <f>IF($B20&lt;&gt;"",SUMIF($B$4:B20,$B20,$D$4:D20),"")</f>
        <v>22</v>
      </c>
      <c r="I20" s="26">
        <f>IF($B20&lt;&gt;"",SUMIF($B$4:B20,$B20,$E$4:E20),"")</f>
        <v>24</v>
      </c>
      <c r="J20" s="26">
        <f>IF($B20&lt;&gt;"",SUMIF($B$4:B20,$B20,$F$4:F20),"")</f>
        <v>30</v>
      </c>
      <c r="K20" s="25">
        <f t="shared" si="0"/>
        <v>16</v>
      </c>
    </row>
    <row r="21" spans="1:11" x14ac:dyDescent="0.25">
      <c r="A21" s="23">
        <f>IFERROR(INDEX(T_Boissons[Code],MATCH(B21,T_Boissons[Boissons],0)),"")</f>
        <v>306</v>
      </c>
      <c r="B21" s="24" t="s">
        <v>96</v>
      </c>
      <c r="C21" s="28">
        <v>43702</v>
      </c>
      <c r="F21" s="25">
        <v>3</v>
      </c>
      <c r="H21" s="26">
        <f>IF($B21&lt;&gt;"",SUMIF($B$4:B21,$B21,$D$4:D21),"")</f>
        <v>22</v>
      </c>
      <c r="I21" s="26">
        <f>IF($B21&lt;&gt;"",SUMIF($B$4:B21,$B21,$E$4:E21),"")</f>
        <v>24</v>
      </c>
      <c r="J21" s="26">
        <f>IF($B21&lt;&gt;"",SUMIF($B$4:B21,$B21,$F$4:F21),"")</f>
        <v>33</v>
      </c>
      <c r="K21" s="25">
        <f t="shared" si="0"/>
        <v>13</v>
      </c>
    </row>
    <row r="22" spans="1:11" x14ac:dyDescent="0.25">
      <c r="A22" s="23">
        <f>IFERROR(INDEX(T_Boissons[Code],MATCH(B22,T_Boissons[Boissons],0)),"")</f>
        <v>306</v>
      </c>
      <c r="B22" s="24" t="s">
        <v>96</v>
      </c>
      <c r="C22" s="28">
        <v>43703</v>
      </c>
      <c r="E22" s="25">
        <v>48</v>
      </c>
      <c r="H22" s="26">
        <f>IF($B22&lt;&gt;"",SUMIF($B$4:B22,$B22,$D$4:D22),"")</f>
        <v>22</v>
      </c>
      <c r="I22" s="26">
        <f>IF($B22&lt;&gt;"",SUMIF($B$4:B22,$B22,$E$4:E22),"")</f>
        <v>72</v>
      </c>
      <c r="J22" s="26">
        <f>IF($B22&lt;&gt;"",SUMIF($B$4:B22,$B22,$F$4:F22),"")</f>
        <v>33</v>
      </c>
      <c r="K22" s="25">
        <f t="shared" si="0"/>
        <v>61</v>
      </c>
    </row>
    <row r="23" spans="1:11" x14ac:dyDescent="0.25">
      <c r="A23" s="23">
        <f>IFERROR(INDEX(T_Boissons[Code],MATCH(B23,T_Boissons[Boissons],0)),"")</f>
        <v>307</v>
      </c>
      <c r="B23" s="24" t="s">
        <v>97</v>
      </c>
      <c r="C23" s="28">
        <v>43686</v>
      </c>
      <c r="D23" s="25">
        <v>58</v>
      </c>
      <c r="H23" s="26">
        <f>IF($B23&lt;&gt;"",SUMIF($B$4:B23,$B23,$D$4:D23),"")</f>
        <v>58</v>
      </c>
      <c r="I23" s="26">
        <f>IF($B23&lt;&gt;"",SUMIF($B$4:B23,$B23,$E$4:E23),"")</f>
        <v>0</v>
      </c>
      <c r="J23" s="26">
        <f>IF($B23&lt;&gt;"",SUMIF($B$4:B23,$B23,$F$4:F23),"")</f>
        <v>0</v>
      </c>
      <c r="K23" s="25">
        <f t="shared" si="0"/>
        <v>58</v>
      </c>
    </row>
    <row r="24" spans="1:11" x14ac:dyDescent="0.25">
      <c r="A24" s="23">
        <f>IFERROR(INDEX(T_Boissons[Code],MATCH(B24,T_Boissons[Boissons],0)),"")</f>
        <v>307</v>
      </c>
      <c r="B24" s="24" t="s">
        <v>97</v>
      </c>
      <c r="C24" s="28">
        <v>43687</v>
      </c>
      <c r="F24" s="25">
        <v>1</v>
      </c>
      <c r="H24" s="26">
        <f>IF($B24&lt;&gt;"",SUMIF($B$4:B24,$B24,$D$4:D24),"")</f>
        <v>58</v>
      </c>
      <c r="I24" s="26">
        <f>IF($B24&lt;&gt;"",SUMIF($B$4:B24,$B24,$E$4:E24),"")</f>
        <v>0</v>
      </c>
      <c r="J24" s="26">
        <f>IF($B24&lt;&gt;"",SUMIF($B$4:B24,$B24,$F$4:F24),"")</f>
        <v>1</v>
      </c>
      <c r="K24" s="25">
        <f t="shared" si="0"/>
        <v>57</v>
      </c>
    </row>
    <row r="25" spans="1:11" x14ac:dyDescent="0.25">
      <c r="A25" s="23">
        <f>IFERROR(INDEX(T_Boissons[Code],MATCH(B25,T_Boissons[Boissons],0)),"")</f>
        <v>307</v>
      </c>
      <c r="B25" s="24" t="s">
        <v>97</v>
      </c>
      <c r="C25" s="28">
        <v>43694</v>
      </c>
      <c r="F25" s="25">
        <v>3</v>
      </c>
      <c r="H25" s="26">
        <f>IF($B25&lt;&gt;"",SUMIF($B$4:B25,$B25,$D$4:D25),"")</f>
        <v>58</v>
      </c>
      <c r="I25" s="26">
        <f>IF($B25&lt;&gt;"",SUMIF($B$4:B25,$B25,$E$4:E25),"")</f>
        <v>0</v>
      </c>
      <c r="J25" s="26">
        <f>IF($B25&lt;&gt;"",SUMIF($B$4:B25,$B25,$F$4:F25),"")</f>
        <v>4</v>
      </c>
      <c r="K25" s="25">
        <f t="shared" si="0"/>
        <v>54</v>
      </c>
    </row>
    <row r="26" spans="1:11" x14ac:dyDescent="0.25">
      <c r="A26" s="27">
        <f>IFERROR(INDEX(T_Boissons[Code],MATCH(B26,T_Boissons[Boissons],0)),"")</f>
        <v>307</v>
      </c>
      <c r="B26" s="24" t="s">
        <v>97</v>
      </c>
      <c r="C26" s="28">
        <v>43695</v>
      </c>
      <c r="F26" s="25">
        <v>4</v>
      </c>
      <c r="H26" s="26">
        <f>IF($B26&lt;&gt;"",SUMIF($B$4:B26,$B26,$D$4:D26),"")</f>
        <v>58</v>
      </c>
      <c r="I26" s="26">
        <f>IF($B26&lt;&gt;"",SUMIF($B$4:B26,$B26,$E$4:E26),"")</f>
        <v>0</v>
      </c>
      <c r="J26" s="26">
        <f>IF($B26&lt;&gt;"",SUMIF($B$4:B26,$B26,$F$4:F26),"")</f>
        <v>8</v>
      </c>
      <c r="K26" s="25">
        <f t="shared" si="0"/>
        <v>50</v>
      </c>
    </row>
    <row r="27" spans="1:11" x14ac:dyDescent="0.25">
      <c r="A27" s="27">
        <f>IFERROR(INDEX(T_Boissons[Code],MATCH(B27,T_Boissons[Boissons],0)),"")</f>
        <v>307</v>
      </c>
      <c r="B27" s="24" t="s">
        <v>97</v>
      </c>
      <c r="C27" s="28">
        <v>43696</v>
      </c>
      <c r="F27" s="25">
        <v>1</v>
      </c>
      <c r="H27" s="26">
        <f>IF($B27&lt;&gt;"",SUMIF($B$4:B27,$B27,$D$4:D27),"")</f>
        <v>58</v>
      </c>
      <c r="I27" s="26">
        <f>IF($B27&lt;&gt;"",SUMIF($B$4:B27,$B27,$E$4:E27),"")</f>
        <v>0</v>
      </c>
      <c r="J27" s="26">
        <f>IF($B27&lt;&gt;"",SUMIF($B$4:B27,$B27,$F$4:F27),"")</f>
        <v>9</v>
      </c>
      <c r="K27" s="25">
        <f t="shared" si="0"/>
        <v>49</v>
      </c>
    </row>
    <row r="28" spans="1:11" x14ac:dyDescent="0.25">
      <c r="A28" s="27">
        <f>IFERROR(INDEX(T_Boissons[Code],MATCH(B28,T_Boissons[Boissons],0)),"")</f>
        <v>307</v>
      </c>
      <c r="B28" s="24" t="s">
        <v>97</v>
      </c>
      <c r="C28" s="28">
        <v>43703</v>
      </c>
      <c r="E28" s="25">
        <v>24</v>
      </c>
      <c r="H28" s="26">
        <f>IF($B28&lt;&gt;"",SUMIF($B$4:B28,$B28,$D$4:D28),"")</f>
        <v>58</v>
      </c>
      <c r="I28" s="26">
        <f>IF($B28&lt;&gt;"",SUMIF($B$4:B28,$B28,$E$4:E28),"")</f>
        <v>24</v>
      </c>
      <c r="J28" s="26">
        <f>IF($B28&lt;&gt;"",SUMIF($B$4:B28,$B28,$F$4:F28),"")</f>
        <v>9</v>
      </c>
      <c r="K28" s="25">
        <f t="shared" si="0"/>
        <v>73</v>
      </c>
    </row>
    <row r="29" spans="1:11" x14ac:dyDescent="0.25">
      <c r="A29" s="27">
        <f>IFERROR(INDEX(T_Boissons[Code],MATCH(B29,T_Boissons[Boissons],0)),"")</f>
        <v>308</v>
      </c>
      <c r="B29" s="24" t="s">
        <v>23</v>
      </c>
      <c r="C29" s="28">
        <v>43686</v>
      </c>
      <c r="D29" s="25">
        <v>60</v>
      </c>
      <c r="H29" s="26">
        <f>IF($B29&lt;&gt;"",SUMIF($B$4:B29,$B29,$D$4:D29),"")</f>
        <v>60</v>
      </c>
      <c r="I29" s="26">
        <f>IF($B29&lt;&gt;"",SUMIF($B$4:B29,$B29,$E$4:E29),"")</f>
        <v>0</v>
      </c>
      <c r="J29" s="26">
        <f>IF($B29&lt;&gt;"",SUMIF($B$4:B29,$B29,$F$4:F29),"")</f>
        <v>0</v>
      </c>
      <c r="K29" s="25">
        <f t="shared" si="0"/>
        <v>60</v>
      </c>
    </row>
    <row r="30" spans="1:11" x14ac:dyDescent="0.25">
      <c r="A30" s="27">
        <f>IFERROR(INDEX(T_Boissons[Code],MATCH(B30,T_Boissons[Boissons],0)),"")</f>
        <v>308</v>
      </c>
      <c r="B30" s="24" t="s">
        <v>23</v>
      </c>
      <c r="C30" s="28">
        <v>43688</v>
      </c>
      <c r="F30" s="25">
        <v>1</v>
      </c>
      <c r="H30" s="26">
        <f>IF($B30&lt;&gt;"",SUMIF($B$4:B30,$B30,$D$4:D30),"")</f>
        <v>60</v>
      </c>
      <c r="I30" s="26">
        <f>IF($B30&lt;&gt;"",SUMIF($B$4:B30,$B30,$E$4:E30),"")</f>
        <v>0</v>
      </c>
      <c r="J30" s="26">
        <f>IF($B30&lt;&gt;"",SUMIF($B$4:B30,$B30,$F$4:F30),"")</f>
        <v>1</v>
      </c>
      <c r="K30" s="25">
        <f t="shared" si="0"/>
        <v>59</v>
      </c>
    </row>
    <row r="31" spans="1:11" x14ac:dyDescent="0.25">
      <c r="A31" s="27">
        <f>IFERROR(INDEX(T_Boissons[Code],MATCH(B31,T_Boissons[Boissons],0)),"")</f>
        <v>308</v>
      </c>
      <c r="B31" s="24" t="s">
        <v>23</v>
      </c>
      <c r="C31" s="28">
        <v>43692</v>
      </c>
      <c r="F31" s="25">
        <v>1</v>
      </c>
      <c r="H31" s="26">
        <f>IF($B31&lt;&gt;"",SUMIF($B$4:B31,$B31,$D$4:D31),"")</f>
        <v>60</v>
      </c>
      <c r="I31" s="26">
        <f>IF($B31&lt;&gt;"",SUMIF($B$4:B31,$B31,$E$4:E31),"")</f>
        <v>0</v>
      </c>
      <c r="J31" s="26">
        <f>IF($B31&lt;&gt;"",SUMIF($B$4:B31,$B31,$F$4:F31),"")</f>
        <v>2</v>
      </c>
      <c r="K31" s="25">
        <f t="shared" si="0"/>
        <v>58</v>
      </c>
    </row>
    <row r="32" spans="1:11" x14ac:dyDescent="0.25">
      <c r="A32" s="27">
        <f>IFERROR(INDEX(T_Boissons[Code],MATCH(B32,T_Boissons[Boissons],0)),"")</f>
        <v>308</v>
      </c>
      <c r="B32" s="24" t="s">
        <v>23</v>
      </c>
      <c r="C32" s="28">
        <v>43693</v>
      </c>
      <c r="F32" s="25">
        <v>1</v>
      </c>
      <c r="H32" s="26">
        <f>IF($B32&lt;&gt;"",SUMIF($B$4:B32,$B32,$D$4:D32),"")</f>
        <v>60</v>
      </c>
      <c r="I32" s="26">
        <f>IF($B32&lt;&gt;"",SUMIF($B$4:B32,$B32,$E$4:E32),"")</f>
        <v>0</v>
      </c>
      <c r="J32" s="26">
        <f>IF($B32&lt;&gt;"",SUMIF($B$4:B32,$B32,$F$4:F32),"")</f>
        <v>3</v>
      </c>
      <c r="K32" s="25">
        <f t="shared" si="0"/>
        <v>57</v>
      </c>
    </row>
    <row r="33" spans="1:11" x14ac:dyDescent="0.25">
      <c r="A33" s="27">
        <f>IFERROR(INDEX(T_Boissons[Code],MATCH(B33,T_Boissons[Boissons],0)),"")</f>
        <v>308</v>
      </c>
      <c r="B33" s="24" t="s">
        <v>23</v>
      </c>
      <c r="C33" s="28">
        <v>43694</v>
      </c>
      <c r="F33" s="25">
        <v>3</v>
      </c>
      <c r="H33" s="26">
        <f>IF($B33&lt;&gt;"",SUMIF($B$4:B33,$B33,$D$4:D33),"")</f>
        <v>60</v>
      </c>
      <c r="I33" s="26">
        <f>IF($B33&lt;&gt;"",SUMIF($B$4:B33,$B33,$E$4:E33),"")</f>
        <v>0</v>
      </c>
      <c r="J33" s="26">
        <f>IF($B33&lt;&gt;"",SUMIF($B$4:B33,$B33,$F$4:F33),"")</f>
        <v>6</v>
      </c>
      <c r="K33" s="25">
        <f t="shared" si="0"/>
        <v>54</v>
      </c>
    </row>
    <row r="34" spans="1:11" x14ac:dyDescent="0.25">
      <c r="A34" s="27">
        <f>IFERROR(INDEX(T_Boissons[Code],MATCH(B34,T_Boissons[Boissons],0)),"")</f>
        <v>308</v>
      </c>
      <c r="B34" s="24" t="s">
        <v>23</v>
      </c>
      <c r="C34" s="28">
        <v>43695</v>
      </c>
      <c r="F34" s="25">
        <v>1</v>
      </c>
      <c r="H34" s="26">
        <f>IF($B34&lt;&gt;"",SUMIF($B$4:B34,$B34,$D$4:D34),"")</f>
        <v>60</v>
      </c>
      <c r="I34" s="26">
        <f>IF($B34&lt;&gt;"",SUMIF($B$4:B34,$B34,$E$4:E34),"")</f>
        <v>0</v>
      </c>
      <c r="J34" s="26">
        <f>IF($B34&lt;&gt;"",SUMIF($B$4:B34,$B34,$F$4:F34),"")</f>
        <v>7</v>
      </c>
      <c r="K34" s="25">
        <f t="shared" si="0"/>
        <v>53</v>
      </c>
    </row>
    <row r="35" spans="1:11" x14ac:dyDescent="0.25">
      <c r="A35" s="27">
        <f>IFERROR(INDEX(T_Boissons[Code],MATCH(B35,T_Boissons[Boissons],0)),"")</f>
        <v>309</v>
      </c>
      <c r="B35" s="24" t="s">
        <v>24</v>
      </c>
      <c r="C35" s="28">
        <v>43686</v>
      </c>
      <c r="D35" s="25">
        <v>60</v>
      </c>
      <c r="H35" s="26">
        <f>IF($B35&lt;&gt;"",SUMIF($B$4:B35,$B35,$D$4:D35),"")</f>
        <v>60</v>
      </c>
      <c r="I35" s="26">
        <f>IF($B35&lt;&gt;"",SUMIF($B$4:B35,$B35,$E$4:E35),"")</f>
        <v>0</v>
      </c>
      <c r="J35" s="26">
        <f>IF($B35&lt;&gt;"",SUMIF($B$4:B35,$B35,$F$4:F35),"")</f>
        <v>0</v>
      </c>
      <c r="K35" s="25">
        <f t="shared" si="0"/>
        <v>60</v>
      </c>
    </row>
    <row r="36" spans="1:11" x14ac:dyDescent="0.25">
      <c r="A36" s="27">
        <f>IFERROR(INDEX(T_Boissons[Code],MATCH(B36,T_Boissons[Boissons],0)),"")</f>
        <v>309</v>
      </c>
      <c r="B36" s="24" t="s">
        <v>24</v>
      </c>
      <c r="C36" s="28">
        <v>43687</v>
      </c>
      <c r="F36" s="25">
        <v>2</v>
      </c>
      <c r="H36" s="26">
        <f>IF($B36&lt;&gt;"",SUMIF($B$4:B36,$B36,$D$4:D36),"")</f>
        <v>60</v>
      </c>
      <c r="I36" s="26">
        <f>IF($B36&lt;&gt;"",SUMIF($B$4:B36,$B36,$E$4:E36),"")</f>
        <v>0</v>
      </c>
      <c r="J36" s="26">
        <f>IF($B36&lt;&gt;"",SUMIF($B$4:B36,$B36,$F$4:F36),"")</f>
        <v>2</v>
      </c>
      <c r="K36" s="25">
        <f t="shared" si="0"/>
        <v>58</v>
      </c>
    </row>
    <row r="37" spans="1:11" x14ac:dyDescent="0.25">
      <c r="A37" s="27">
        <f>IFERROR(INDEX(T_Boissons[Code],MATCH(B37,T_Boissons[Boissons],0)),"")</f>
        <v>309</v>
      </c>
      <c r="B37" s="24" t="s">
        <v>24</v>
      </c>
      <c r="C37" s="28">
        <v>43693</v>
      </c>
      <c r="F37" s="25">
        <v>1</v>
      </c>
      <c r="H37" s="26">
        <f>IF($B37&lt;&gt;"",SUMIF($B$4:B37,$B37,$D$4:D37),"")</f>
        <v>60</v>
      </c>
      <c r="I37" s="26">
        <f>IF($B37&lt;&gt;"",SUMIF($B$4:B37,$B37,$E$4:E37),"")</f>
        <v>0</v>
      </c>
      <c r="J37" s="26">
        <f>IF($B37&lt;&gt;"",SUMIF($B$4:B37,$B37,$F$4:F37),"")</f>
        <v>3</v>
      </c>
      <c r="K37" s="25">
        <f t="shared" si="0"/>
        <v>57</v>
      </c>
    </row>
    <row r="38" spans="1:11" x14ac:dyDescent="0.25">
      <c r="A38" s="27">
        <f>IFERROR(INDEX(T_Boissons[Code],MATCH(B38,T_Boissons[Boissons],0)),"")</f>
        <v>309</v>
      </c>
      <c r="B38" s="24" t="s">
        <v>24</v>
      </c>
      <c r="C38" s="28">
        <v>43694</v>
      </c>
      <c r="F38" s="25">
        <v>2</v>
      </c>
      <c r="H38" s="26">
        <f>IF($B38&lt;&gt;"",SUMIF($B$4:B38,$B38,$D$4:D38),"")</f>
        <v>60</v>
      </c>
      <c r="I38" s="26">
        <f>IF($B38&lt;&gt;"",SUMIF($B$4:B38,$B38,$E$4:E38),"")</f>
        <v>0</v>
      </c>
      <c r="J38" s="26">
        <f>IF($B38&lt;&gt;"",SUMIF($B$4:B38,$B38,$F$4:F38),"")</f>
        <v>5</v>
      </c>
      <c r="K38" s="25">
        <f t="shared" si="0"/>
        <v>55</v>
      </c>
    </row>
    <row r="39" spans="1:11" x14ac:dyDescent="0.25">
      <c r="A39" s="27">
        <f>IFERROR(INDEX(T_Boissons[Code],MATCH(B39,T_Boissons[Boissons],0)),"")</f>
        <v>309</v>
      </c>
      <c r="B39" s="24" t="s">
        <v>24</v>
      </c>
      <c r="C39" s="28">
        <v>43700</v>
      </c>
      <c r="F39" s="25">
        <v>1</v>
      </c>
      <c r="H39" s="26">
        <f>IF($B39&lt;&gt;"",SUMIF($B$4:B39,$B39,$D$4:D39),"")</f>
        <v>60</v>
      </c>
      <c r="I39" s="26">
        <f>IF($B39&lt;&gt;"",SUMIF($B$4:B39,$B39,$E$4:E39),"")</f>
        <v>0</v>
      </c>
      <c r="J39" s="26">
        <f>IF($B39&lt;&gt;"",SUMIF($B$4:B39,$B39,$F$4:F39),"")</f>
        <v>6</v>
      </c>
      <c r="K39" s="25">
        <f t="shared" si="0"/>
        <v>54</v>
      </c>
    </row>
    <row r="40" spans="1:11" x14ac:dyDescent="0.25">
      <c r="A40" s="27">
        <f>IFERROR(INDEX(T_Boissons[Code],MATCH(B40,T_Boissons[Boissons],0)),"")</f>
        <v>309</v>
      </c>
      <c r="B40" s="24" t="s">
        <v>24</v>
      </c>
      <c r="C40" s="28">
        <v>43703</v>
      </c>
      <c r="E40" s="25">
        <v>48</v>
      </c>
      <c r="H40" s="26">
        <f>IF($B40&lt;&gt;"",SUMIF($B$4:B40,$B40,$D$4:D40),"")</f>
        <v>60</v>
      </c>
      <c r="I40" s="26">
        <f>IF($B40&lt;&gt;"",SUMIF($B$4:B40,$B40,$E$4:E40),"")</f>
        <v>48</v>
      </c>
      <c r="J40" s="26">
        <f>IF($B40&lt;&gt;"",SUMIF($B$4:B40,$B40,$F$4:F40),"")</f>
        <v>6</v>
      </c>
      <c r="K40" s="25">
        <f t="shared" si="0"/>
        <v>102</v>
      </c>
    </row>
    <row r="41" spans="1:11" x14ac:dyDescent="0.25">
      <c r="A41" s="27">
        <f>IFERROR(INDEX(T_Boissons[Code],MATCH(B41,T_Boissons[Boissons],0)),"")</f>
        <v>310</v>
      </c>
      <c r="B41" s="24" t="s">
        <v>27</v>
      </c>
      <c r="C41" s="28">
        <v>43686</v>
      </c>
      <c r="D41" s="25">
        <v>48</v>
      </c>
      <c r="H41" s="26">
        <f>IF($B41&lt;&gt;"",SUMIF($B$4:B41,$B41,$D$4:D41),"")</f>
        <v>48</v>
      </c>
      <c r="I41" s="26">
        <f>IF($B41&lt;&gt;"",SUMIF($B$4:B41,$B41,$E$4:E41),"")</f>
        <v>0</v>
      </c>
      <c r="J41" s="26">
        <f>IF($B41&lt;&gt;"",SUMIF($B$4:B41,$B41,$F$4:F41),"")</f>
        <v>0</v>
      </c>
      <c r="K41" s="25">
        <f t="shared" si="0"/>
        <v>48</v>
      </c>
    </row>
    <row r="42" spans="1:11" x14ac:dyDescent="0.25">
      <c r="A42" s="27">
        <f>IFERROR(INDEX(T_Boissons[Code],MATCH(B42,T_Boissons[Boissons],0)),"")</f>
        <v>310</v>
      </c>
      <c r="B42" s="24" t="s">
        <v>27</v>
      </c>
      <c r="C42" s="28">
        <v>43687</v>
      </c>
      <c r="F42" s="25">
        <v>2</v>
      </c>
      <c r="H42" s="26">
        <f>IF($B42&lt;&gt;"",SUMIF($B$4:B42,$B42,$D$4:D42),"")</f>
        <v>48</v>
      </c>
      <c r="I42" s="26">
        <f>IF($B42&lt;&gt;"",SUMIF($B$4:B42,$B42,$E$4:E42),"")</f>
        <v>0</v>
      </c>
      <c r="J42" s="26">
        <f>IF($B42&lt;&gt;"",SUMIF($B$4:B42,$B42,$F$4:F42),"")</f>
        <v>2</v>
      </c>
      <c r="K42" s="25">
        <f t="shared" si="0"/>
        <v>46</v>
      </c>
    </row>
    <row r="43" spans="1:11" x14ac:dyDescent="0.25">
      <c r="A43" s="27">
        <f>IFERROR(INDEX(T_Boissons[Code],MATCH(B43,T_Boissons[Boissons],0)),"")</f>
        <v>310</v>
      </c>
      <c r="B43" s="24" t="s">
        <v>27</v>
      </c>
      <c r="C43" s="28">
        <v>43689</v>
      </c>
      <c r="F43" s="25">
        <v>2</v>
      </c>
      <c r="H43" s="26">
        <f>IF($B43&lt;&gt;"",SUMIF($B$4:B43,$B43,$D$4:D43),"")</f>
        <v>48</v>
      </c>
      <c r="I43" s="26">
        <f>IF($B43&lt;&gt;"",SUMIF($B$4:B43,$B43,$E$4:E43),"")</f>
        <v>0</v>
      </c>
      <c r="J43" s="26">
        <f>IF($B43&lt;&gt;"",SUMIF($B$4:B43,$B43,$F$4:F43),"")</f>
        <v>4</v>
      </c>
      <c r="K43" s="25">
        <f t="shared" si="0"/>
        <v>44</v>
      </c>
    </row>
    <row r="44" spans="1:11" x14ac:dyDescent="0.25">
      <c r="A44" s="27">
        <f>IFERROR(INDEX(T_Boissons[Code],MATCH(B44,T_Boissons[Boissons],0)),"")</f>
        <v>310</v>
      </c>
      <c r="B44" s="24" t="s">
        <v>27</v>
      </c>
      <c r="C44" s="28">
        <v>43690</v>
      </c>
      <c r="F44" s="25">
        <v>2</v>
      </c>
      <c r="H44" s="26">
        <f>IF($B44&lt;&gt;"",SUMIF($B$4:B44,$B44,$D$4:D44),"")</f>
        <v>48</v>
      </c>
      <c r="I44" s="26">
        <f>IF($B44&lt;&gt;"",SUMIF($B$4:B44,$B44,$E$4:E44),"")</f>
        <v>0</v>
      </c>
      <c r="J44" s="26">
        <f>IF($B44&lt;&gt;"",SUMIF($B$4:B44,$B44,$F$4:F44),"")</f>
        <v>6</v>
      </c>
      <c r="K44" s="25">
        <f t="shared" si="0"/>
        <v>42</v>
      </c>
    </row>
    <row r="45" spans="1:11" x14ac:dyDescent="0.25">
      <c r="A45" s="27">
        <f>IFERROR(INDEX(T_Boissons[Code],MATCH(B45,T_Boissons[Boissons],0)),"")</f>
        <v>310</v>
      </c>
      <c r="B45" s="24" t="s">
        <v>27</v>
      </c>
      <c r="C45" s="28">
        <v>43692</v>
      </c>
      <c r="F45" s="25">
        <v>3</v>
      </c>
      <c r="H45" s="26">
        <f>IF($B45&lt;&gt;"",SUMIF($B$4:B45,$B45,$D$4:D45),"")</f>
        <v>48</v>
      </c>
      <c r="I45" s="26">
        <f>IF($B45&lt;&gt;"",SUMIF($B$4:B45,$B45,$E$4:E45),"")</f>
        <v>0</v>
      </c>
      <c r="J45" s="26">
        <f>IF($B45&lt;&gt;"",SUMIF($B$4:B45,$B45,$F$4:F45),"")</f>
        <v>9</v>
      </c>
      <c r="K45" s="25">
        <f t="shared" si="0"/>
        <v>39</v>
      </c>
    </row>
    <row r="46" spans="1:11" x14ac:dyDescent="0.25">
      <c r="A46" s="27">
        <f>IFERROR(INDEX(T_Boissons[Code],MATCH(B46,T_Boissons[Boissons],0)),"")</f>
        <v>310</v>
      </c>
      <c r="B46" s="24" t="s">
        <v>27</v>
      </c>
      <c r="C46" s="28">
        <v>43694</v>
      </c>
      <c r="F46" s="25">
        <v>6</v>
      </c>
      <c r="H46" s="26">
        <f>IF($B46&lt;&gt;"",SUMIF($B$4:B46,$B46,$D$4:D46),"")</f>
        <v>48</v>
      </c>
      <c r="I46" s="26">
        <f>IF($B46&lt;&gt;"",SUMIF($B$4:B46,$B46,$E$4:E46),"")</f>
        <v>0</v>
      </c>
      <c r="J46" s="26">
        <f>IF($B46&lt;&gt;"",SUMIF($B$4:B46,$B46,$F$4:F46),"")</f>
        <v>15</v>
      </c>
      <c r="K46" s="25">
        <f t="shared" si="0"/>
        <v>33</v>
      </c>
    </row>
    <row r="47" spans="1:11" x14ac:dyDescent="0.25">
      <c r="A47" s="27">
        <f>IFERROR(INDEX(T_Boissons[Code],MATCH(B47,T_Boissons[Boissons],0)),"")</f>
        <v>310</v>
      </c>
      <c r="B47" s="24" t="s">
        <v>27</v>
      </c>
      <c r="C47" s="28">
        <v>43695</v>
      </c>
      <c r="F47" s="25">
        <v>1</v>
      </c>
      <c r="H47" s="26">
        <f>IF($B47&lt;&gt;"",SUMIF($B$4:B47,$B47,$D$4:D47),"")</f>
        <v>48</v>
      </c>
      <c r="I47" s="26">
        <f>IF($B47&lt;&gt;"",SUMIF($B$4:B47,$B47,$E$4:E47),"")</f>
        <v>0</v>
      </c>
      <c r="J47" s="26">
        <f>IF($B47&lt;&gt;"",SUMIF($B$4:B47,$B47,$F$4:F47),"")</f>
        <v>16</v>
      </c>
      <c r="K47" s="25">
        <f t="shared" si="0"/>
        <v>32</v>
      </c>
    </row>
    <row r="48" spans="1:11" x14ac:dyDescent="0.25">
      <c r="A48" s="27">
        <f>IFERROR(INDEX(T_Boissons[Code],MATCH(B48,T_Boissons[Boissons],0)),"")</f>
        <v>310</v>
      </c>
      <c r="B48" s="24" t="s">
        <v>27</v>
      </c>
      <c r="C48" s="28">
        <v>43696</v>
      </c>
      <c r="E48" s="25">
        <v>40</v>
      </c>
      <c r="H48" s="26">
        <f>IF($B48&lt;&gt;"",SUMIF($B$4:B48,$B48,$D$4:D48),"")</f>
        <v>48</v>
      </c>
      <c r="I48" s="26">
        <f>IF($B48&lt;&gt;"",SUMIF($B$4:B48,$B48,$E$4:E48),"")</f>
        <v>40</v>
      </c>
      <c r="J48" s="26">
        <f>IF($B48&lt;&gt;"",SUMIF($B$4:B48,$B48,$F$4:F48),"")</f>
        <v>16</v>
      </c>
      <c r="K48" s="25">
        <f t="shared" si="0"/>
        <v>72</v>
      </c>
    </row>
    <row r="49" spans="1:11" x14ac:dyDescent="0.25">
      <c r="A49" s="27">
        <f>IFERROR(INDEX(T_Boissons[Code],MATCH(B49,T_Boissons[Boissons],0)),"")</f>
        <v>310</v>
      </c>
      <c r="B49" s="24" t="s">
        <v>27</v>
      </c>
      <c r="C49" s="28">
        <v>43697</v>
      </c>
      <c r="F49" s="25">
        <v>1</v>
      </c>
      <c r="H49" s="26">
        <f>IF($B49&lt;&gt;"",SUMIF($B$4:B49,$B49,$D$4:D49),"")</f>
        <v>48</v>
      </c>
      <c r="I49" s="26">
        <f>IF($B49&lt;&gt;"",SUMIF($B$4:B49,$B49,$E$4:E49),"")</f>
        <v>40</v>
      </c>
      <c r="J49" s="26">
        <f>IF($B49&lt;&gt;"",SUMIF($B$4:B49,$B49,$F$4:F49),"")</f>
        <v>17</v>
      </c>
      <c r="K49" s="25">
        <f t="shared" si="0"/>
        <v>71</v>
      </c>
    </row>
    <row r="50" spans="1:11" x14ac:dyDescent="0.25">
      <c r="A50" s="27">
        <f>IFERROR(INDEX(T_Boissons[Code],MATCH(B50,T_Boissons[Boissons],0)),"")</f>
        <v>310</v>
      </c>
      <c r="B50" s="24" t="s">
        <v>27</v>
      </c>
      <c r="C50" s="28">
        <v>43699</v>
      </c>
      <c r="F50" s="25">
        <v>1</v>
      </c>
      <c r="H50" s="26">
        <f>IF($B50&lt;&gt;"",SUMIF($B$4:B50,$B50,$D$4:D50),"")</f>
        <v>48</v>
      </c>
      <c r="I50" s="26">
        <f>IF($B50&lt;&gt;"",SUMIF($B$4:B50,$B50,$E$4:E50),"")</f>
        <v>40</v>
      </c>
      <c r="J50" s="26">
        <f>IF($B50&lt;&gt;"",SUMIF($B$4:B50,$B50,$F$4:F50),"")</f>
        <v>18</v>
      </c>
      <c r="K50" s="25">
        <f t="shared" si="0"/>
        <v>70</v>
      </c>
    </row>
    <row r="51" spans="1:11" x14ac:dyDescent="0.25">
      <c r="A51" s="27">
        <f>IFERROR(INDEX(T_Boissons[Code],MATCH(B51,T_Boissons[Boissons],0)),"")</f>
        <v>310</v>
      </c>
      <c r="B51" s="24" t="s">
        <v>27</v>
      </c>
      <c r="C51" s="28">
        <v>43700</v>
      </c>
      <c r="F51" s="25">
        <v>1</v>
      </c>
      <c r="H51" s="26">
        <f>IF($B51&lt;&gt;"",SUMIF($B$4:B51,$B51,$D$4:D51),"")</f>
        <v>48</v>
      </c>
      <c r="I51" s="26">
        <f>IF($B51&lt;&gt;"",SUMIF($B$4:B51,$B51,$E$4:E51),"")</f>
        <v>40</v>
      </c>
      <c r="J51" s="26">
        <f>IF($B51&lt;&gt;"",SUMIF($B$4:B51,$B51,$F$4:F51),"")</f>
        <v>19</v>
      </c>
      <c r="K51" s="25">
        <f t="shared" si="0"/>
        <v>69</v>
      </c>
    </row>
    <row r="52" spans="1:11" x14ac:dyDescent="0.25">
      <c r="A52" s="27">
        <f>IFERROR(INDEX(T_Boissons[Code],MATCH(B52,T_Boissons[Boissons],0)),"")</f>
        <v>310</v>
      </c>
      <c r="B52" s="24" t="s">
        <v>27</v>
      </c>
      <c r="C52" s="28">
        <v>43701</v>
      </c>
      <c r="F52" s="25">
        <v>3</v>
      </c>
      <c r="H52" s="26">
        <f>IF($B52&lt;&gt;"",SUMIF($B$4:B52,$B52,$D$4:D52),"")</f>
        <v>48</v>
      </c>
      <c r="I52" s="26">
        <f>IF($B52&lt;&gt;"",SUMIF($B$4:B52,$B52,$E$4:E52),"")</f>
        <v>40</v>
      </c>
      <c r="J52" s="26">
        <f>IF($B52&lt;&gt;"",SUMIF($B$4:B52,$B52,$F$4:F52),"")</f>
        <v>22</v>
      </c>
      <c r="K52" s="25">
        <f t="shared" si="0"/>
        <v>66</v>
      </c>
    </row>
    <row r="53" spans="1:11" x14ac:dyDescent="0.25">
      <c r="A53" s="27">
        <f>IFERROR(INDEX(T_Boissons[Code],MATCH(B53,T_Boissons[Boissons],0)),"")</f>
        <v>310</v>
      </c>
      <c r="B53" s="24" t="s">
        <v>27</v>
      </c>
      <c r="C53" s="28">
        <v>43703</v>
      </c>
      <c r="E53" s="25">
        <v>40</v>
      </c>
      <c r="H53" s="26">
        <f>IF($B53&lt;&gt;"",SUMIF($B$4:B53,$B53,$D$4:D53),"")</f>
        <v>48</v>
      </c>
      <c r="I53" s="26">
        <f>IF($B53&lt;&gt;"",SUMIF($B$4:B53,$B53,$E$4:E53),"")</f>
        <v>80</v>
      </c>
      <c r="J53" s="26">
        <f>IF($B53&lt;&gt;"",SUMIF($B$4:B53,$B53,$F$4:F53),"")</f>
        <v>22</v>
      </c>
      <c r="K53" s="25">
        <f t="shared" si="0"/>
        <v>106</v>
      </c>
    </row>
    <row r="54" spans="1:11" x14ac:dyDescent="0.25">
      <c r="A54" s="27">
        <f>IFERROR(INDEX(T_Boissons[Code],MATCH(B54,T_Boissons[Boissons],0)),"")</f>
        <v>311</v>
      </c>
      <c r="B54" s="24" t="s">
        <v>28</v>
      </c>
      <c r="C54" s="28">
        <v>43686</v>
      </c>
      <c r="D54" s="25">
        <v>7</v>
      </c>
      <c r="H54" s="26">
        <f>IF($B54&lt;&gt;"",SUMIF($B$4:B54,$B54,$D$4:D54),"")</f>
        <v>7</v>
      </c>
      <c r="I54" s="26">
        <f>IF($B54&lt;&gt;"",SUMIF($B$4:B54,$B54,$E$4:E54),"")</f>
        <v>0</v>
      </c>
      <c r="J54" s="26">
        <f>IF($B54&lt;&gt;"",SUMIF($B$4:B54,$B54,$F$4:F54),"")</f>
        <v>0</v>
      </c>
      <c r="K54" s="25">
        <f t="shared" si="0"/>
        <v>7</v>
      </c>
    </row>
    <row r="55" spans="1:11" x14ac:dyDescent="0.25">
      <c r="A55" s="27">
        <f>IFERROR(INDEX(T_Boissons[Code],MATCH(B55,T_Boissons[Boissons],0)),"")</f>
        <v>311</v>
      </c>
      <c r="B55" s="24" t="s">
        <v>28</v>
      </c>
      <c r="C55" s="28">
        <v>43686</v>
      </c>
      <c r="F55" s="25">
        <v>1</v>
      </c>
      <c r="H55" s="26">
        <f>IF($B55&lt;&gt;"",SUMIF($B$4:B55,$B55,$D$4:D55),"")</f>
        <v>7</v>
      </c>
      <c r="I55" s="26">
        <f>IF($B55&lt;&gt;"",SUMIF($B$4:B55,$B55,$E$4:E55),"")</f>
        <v>0</v>
      </c>
      <c r="J55" s="26">
        <f>IF($B55&lt;&gt;"",SUMIF($B$4:B55,$B55,$F$4:F55),"")</f>
        <v>1</v>
      </c>
      <c r="K55" s="25">
        <f t="shared" si="0"/>
        <v>6</v>
      </c>
    </row>
    <row r="56" spans="1:11" x14ac:dyDescent="0.25">
      <c r="A56" s="27">
        <f>IFERROR(INDEX(T_Boissons[Code],MATCH(B56,T_Boissons[Boissons],0)),"")</f>
        <v>311</v>
      </c>
      <c r="B56" s="24" t="s">
        <v>28</v>
      </c>
      <c r="C56" s="28">
        <v>43687</v>
      </c>
      <c r="F56" s="25">
        <v>2</v>
      </c>
      <c r="H56" s="26">
        <f>IF($B56&lt;&gt;"",SUMIF($B$4:B56,$B56,$D$4:D56),"")</f>
        <v>7</v>
      </c>
      <c r="I56" s="26">
        <f>IF($B56&lt;&gt;"",SUMIF($B$4:B56,$B56,$E$4:E56),"")</f>
        <v>0</v>
      </c>
      <c r="J56" s="26">
        <f>IF($B56&lt;&gt;"",SUMIF($B$4:B56,$B56,$F$4:F56),"")</f>
        <v>3</v>
      </c>
      <c r="K56" s="25">
        <f t="shared" si="0"/>
        <v>4</v>
      </c>
    </row>
    <row r="57" spans="1:11" x14ac:dyDescent="0.25">
      <c r="A57" s="27">
        <f>IFERROR(INDEX(T_Boissons[Code],MATCH(B57,T_Boissons[Boissons],0)),"")</f>
        <v>311</v>
      </c>
      <c r="B57" s="24" t="s">
        <v>28</v>
      </c>
      <c r="C57" s="28">
        <v>43687</v>
      </c>
      <c r="F57" s="25">
        <v>1</v>
      </c>
      <c r="H57" s="26">
        <f>IF($B57&lt;&gt;"",SUMIF($B$4:B57,$B57,$D$4:D57),"")</f>
        <v>7</v>
      </c>
      <c r="I57" s="26">
        <f>IF($B57&lt;&gt;"",SUMIF($B$4:B57,$B57,$E$4:E57),"")</f>
        <v>0</v>
      </c>
      <c r="J57" s="26">
        <f>IF($B57&lt;&gt;"",SUMIF($B$4:B57,$B57,$F$4:F57),"")</f>
        <v>4</v>
      </c>
      <c r="K57" s="25">
        <f t="shared" si="0"/>
        <v>3</v>
      </c>
    </row>
    <row r="58" spans="1:11" x14ac:dyDescent="0.25">
      <c r="A58" s="27">
        <f>IFERROR(INDEX(T_Boissons[Code],MATCH(B58,T_Boissons[Boissons],0)),"")</f>
        <v>311</v>
      </c>
      <c r="B58" s="24" t="s">
        <v>28</v>
      </c>
      <c r="C58" s="28">
        <v>43688</v>
      </c>
      <c r="F58" s="25">
        <v>1</v>
      </c>
      <c r="H58" s="26">
        <f>IF($B58&lt;&gt;"",SUMIF($B$4:B58,$B58,$D$4:D58),"")</f>
        <v>7</v>
      </c>
      <c r="I58" s="26">
        <f>IF($B58&lt;&gt;"",SUMIF($B$4:B58,$B58,$E$4:E58),"")</f>
        <v>0</v>
      </c>
      <c r="J58" s="26">
        <f>IF($B58&lt;&gt;"",SUMIF($B$4:B58,$B58,$F$4:F58),"")</f>
        <v>5</v>
      </c>
      <c r="K58" s="25">
        <f t="shared" si="0"/>
        <v>2</v>
      </c>
    </row>
    <row r="59" spans="1:11" x14ac:dyDescent="0.25">
      <c r="A59" s="27">
        <f>IFERROR(INDEX(T_Boissons[Code],MATCH(B59,T_Boissons[Boissons],0)),"")</f>
        <v>311</v>
      </c>
      <c r="B59" s="24" t="s">
        <v>28</v>
      </c>
      <c r="C59" s="28">
        <v>43688</v>
      </c>
      <c r="F59" s="25">
        <v>1</v>
      </c>
      <c r="H59" s="26">
        <f>IF($B59&lt;&gt;"",SUMIF($B$4:B59,$B59,$D$4:D59),"")</f>
        <v>7</v>
      </c>
      <c r="I59" s="26">
        <f>IF($B59&lt;&gt;"",SUMIF($B$4:B59,$B59,$E$4:E59),"")</f>
        <v>0</v>
      </c>
      <c r="J59" s="26">
        <f>IF($B59&lt;&gt;"",SUMIF($B$4:B59,$B59,$F$4:F59),"")</f>
        <v>6</v>
      </c>
      <c r="K59" s="25">
        <f t="shared" si="0"/>
        <v>1</v>
      </c>
    </row>
    <row r="60" spans="1:11" x14ac:dyDescent="0.25">
      <c r="A60" s="27">
        <f>IFERROR(INDEX(T_Boissons[Code],MATCH(B60,T_Boissons[Boissons],0)),"")</f>
        <v>311</v>
      </c>
      <c r="B60" s="24" t="s">
        <v>28</v>
      </c>
      <c r="C60" s="28">
        <v>43689</v>
      </c>
      <c r="F60" s="25">
        <v>1</v>
      </c>
      <c r="H60" s="26">
        <f>IF($B60&lt;&gt;"",SUMIF($B$4:B60,$B60,$D$4:D60),"")</f>
        <v>7</v>
      </c>
      <c r="I60" s="26">
        <f>IF($B60&lt;&gt;"",SUMIF($B$4:B60,$B60,$E$4:E60),"")</f>
        <v>0</v>
      </c>
      <c r="J60" s="26">
        <f>IF($B60&lt;&gt;"",SUMIF($B$4:B60,$B60,$F$4:F60),"")</f>
        <v>7</v>
      </c>
      <c r="K60" s="25">
        <f t="shared" si="0"/>
        <v>0</v>
      </c>
    </row>
    <row r="61" spans="1:11" x14ac:dyDescent="0.25">
      <c r="A61" s="27">
        <f>IFERROR(INDEX(T_Boissons[Code],MATCH(B61,T_Boissons[Boissons],0)),"")</f>
        <v>311</v>
      </c>
      <c r="B61" s="24" t="s">
        <v>28</v>
      </c>
      <c r="C61" s="28">
        <v>43695</v>
      </c>
      <c r="E61" s="25">
        <v>48</v>
      </c>
      <c r="H61" s="26">
        <f>IF($B61&lt;&gt;"",SUMIF($B$4:B61,$B61,$D$4:D61),"")</f>
        <v>7</v>
      </c>
      <c r="I61" s="26">
        <f>IF($B61&lt;&gt;"",SUMIF($B$4:B61,$B61,$E$4:E61),"")</f>
        <v>48</v>
      </c>
      <c r="J61" s="26">
        <f>IF($B61&lt;&gt;"",SUMIF($B$4:B61,$B61,$F$4:F61),"")</f>
        <v>7</v>
      </c>
      <c r="K61" s="25">
        <f t="shared" si="0"/>
        <v>48</v>
      </c>
    </row>
    <row r="62" spans="1:11" x14ac:dyDescent="0.25">
      <c r="A62" s="27">
        <f>IFERROR(INDEX(T_Boissons[Code],MATCH(B62,T_Boissons[Boissons],0)),"")</f>
        <v>311</v>
      </c>
      <c r="B62" s="24" t="s">
        <v>28</v>
      </c>
      <c r="C62" s="28">
        <v>43696</v>
      </c>
      <c r="F62" s="25">
        <v>3</v>
      </c>
      <c r="H62" s="26">
        <f>IF($B62&lt;&gt;"",SUMIF($B$4:B62,$B62,$D$4:D62),"")</f>
        <v>7</v>
      </c>
      <c r="I62" s="26">
        <f>IF($B62&lt;&gt;"",SUMIF($B$4:B62,$B62,$E$4:E62),"")</f>
        <v>48</v>
      </c>
      <c r="J62" s="26">
        <f>IF($B62&lt;&gt;"",SUMIF($B$4:B62,$B62,$F$4:F62),"")</f>
        <v>10</v>
      </c>
      <c r="K62" s="25">
        <f t="shared" si="0"/>
        <v>45</v>
      </c>
    </row>
    <row r="63" spans="1:11" x14ac:dyDescent="0.25">
      <c r="A63" s="27">
        <f>IFERROR(INDEX(T_Boissons[Code],MATCH(B63,T_Boissons[Boissons],0)),"")</f>
        <v>311</v>
      </c>
      <c r="B63" s="24" t="s">
        <v>28</v>
      </c>
      <c r="C63" s="28">
        <v>43698</v>
      </c>
      <c r="F63" s="25">
        <v>3</v>
      </c>
      <c r="H63" s="26">
        <f>IF($B63&lt;&gt;"",SUMIF($B$4:B63,$B63,$D$4:D63),"")</f>
        <v>7</v>
      </c>
      <c r="I63" s="26">
        <f>IF($B63&lt;&gt;"",SUMIF($B$4:B63,$B63,$E$4:E63),"")</f>
        <v>48</v>
      </c>
      <c r="J63" s="26">
        <f>IF($B63&lt;&gt;"",SUMIF($B$4:B63,$B63,$F$4:F63),"")</f>
        <v>13</v>
      </c>
      <c r="K63" s="25">
        <f t="shared" si="0"/>
        <v>42</v>
      </c>
    </row>
    <row r="64" spans="1:11" x14ac:dyDescent="0.25">
      <c r="A64" s="27">
        <f>IFERROR(INDEX(T_Boissons[Code],MATCH(B64,T_Boissons[Boissons],0)),"")</f>
        <v>311</v>
      </c>
      <c r="B64" s="24" t="s">
        <v>28</v>
      </c>
      <c r="C64" s="28">
        <v>43701</v>
      </c>
      <c r="F64" s="25">
        <v>1</v>
      </c>
      <c r="H64" s="26">
        <f>IF($B64&lt;&gt;"",SUMIF($B$4:B64,$B64,$D$4:D64),"")</f>
        <v>7</v>
      </c>
      <c r="I64" s="26">
        <f>IF($B64&lt;&gt;"",SUMIF($B$4:B64,$B64,$E$4:E64),"")</f>
        <v>48</v>
      </c>
      <c r="J64" s="26">
        <f>IF($B64&lt;&gt;"",SUMIF($B$4:B64,$B64,$F$4:F64),"")</f>
        <v>14</v>
      </c>
      <c r="K64" s="25">
        <f t="shared" si="0"/>
        <v>41</v>
      </c>
    </row>
    <row r="65" spans="1:11" x14ac:dyDescent="0.25">
      <c r="A65" s="27">
        <f>IFERROR(INDEX(T_Boissons[Code],MATCH(B65,T_Boissons[Boissons],0)),"")</f>
        <v>311</v>
      </c>
      <c r="B65" s="24" t="s">
        <v>28</v>
      </c>
      <c r="C65" s="28">
        <v>43702</v>
      </c>
      <c r="F65" s="25">
        <v>2</v>
      </c>
      <c r="H65" s="26">
        <f>IF($B65&lt;&gt;"",SUMIF($B$4:B65,$B65,$D$4:D65),"")</f>
        <v>7</v>
      </c>
      <c r="I65" s="26">
        <f>IF($B65&lt;&gt;"",SUMIF($B$4:B65,$B65,$E$4:E65),"")</f>
        <v>48</v>
      </c>
      <c r="J65" s="26">
        <f>IF($B65&lt;&gt;"",SUMIF($B$4:B65,$B65,$F$4:F65),"")</f>
        <v>16</v>
      </c>
      <c r="K65" s="25">
        <f t="shared" si="0"/>
        <v>39</v>
      </c>
    </row>
    <row r="66" spans="1:11" x14ac:dyDescent="0.25">
      <c r="A66" s="27">
        <f>IFERROR(INDEX(T_Boissons[Code],MATCH(B66,T_Boissons[Boissons],0)),"")</f>
        <v>311</v>
      </c>
      <c r="B66" s="24" t="s">
        <v>28</v>
      </c>
      <c r="C66" s="28">
        <v>43703</v>
      </c>
      <c r="E66" s="25">
        <v>36</v>
      </c>
      <c r="H66" s="26">
        <f>IF($B66&lt;&gt;"",SUMIF($B$4:B66,$B66,$D$4:D66),"")</f>
        <v>7</v>
      </c>
      <c r="I66" s="26">
        <f>IF($B66&lt;&gt;"",SUMIF($B$4:B66,$B66,$E$4:E66),"")</f>
        <v>84</v>
      </c>
      <c r="J66" s="26">
        <f>IF($B66&lt;&gt;"",SUMIF($B$4:B66,$B66,$F$4:F66),"")</f>
        <v>16</v>
      </c>
      <c r="K66" s="25">
        <f t="shared" si="0"/>
        <v>75</v>
      </c>
    </row>
    <row r="67" spans="1:11" x14ac:dyDescent="0.25">
      <c r="A67" s="27">
        <f>IFERROR(INDEX(T_Boissons[Code],MATCH(B67,T_Boissons[Boissons],0)),"")</f>
        <v>312</v>
      </c>
      <c r="B67" s="24" t="s">
        <v>25</v>
      </c>
      <c r="C67" s="28">
        <v>43686</v>
      </c>
      <c r="D67" s="25">
        <v>38</v>
      </c>
      <c r="H67" s="26">
        <f>IF($B67&lt;&gt;"",SUMIF($B$4:B67,$B67,$D$4:D67),"")</f>
        <v>38</v>
      </c>
      <c r="I67" s="26">
        <f>IF($B67&lt;&gt;"",SUMIF($B$4:B67,$B67,$E$4:E67),"")</f>
        <v>0</v>
      </c>
      <c r="J67" s="26">
        <f>IF($B67&lt;&gt;"",SUMIF($B$4:B67,$B67,$F$4:F67),"")</f>
        <v>0</v>
      </c>
      <c r="K67" s="25">
        <f t="shared" si="0"/>
        <v>38</v>
      </c>
    </row>
    <row r="68" spans="1:11" x14ac:dyDescent="0.25">
      <c r="A68" s="27">
        <f>IFERROR(INDEX(T_Boissons[Code],MATCH(B68,T_Boissons[Boissons],0)),"")</f>
        <v>312</v>
      </c>
      <c r="B68" s="24" t="s">
        <v>25</v>
      </c>
      <c r="C68" s="28">
        <v>43687</v>
      </c>
      <c r="F68" s="25">
        <v>1</v>
      </c>
      <c r="H68" s="26">
        <f>IF($B68&lt;&gt;"",SUMIF($B$4:B68,$B68,$D$4:D68),"")</f>
        <v>38</v>
      </c>
      <c r="I68" s="26">
        <f>IF($B68&lt;&gt;"",SUMIF($B$4:B68,$B68,$E$4:E68),"")</f>
        <v>0</v>
      </c>
      <c r="J68" s="26">
        <f>IF($B68&lt;&gt;"",SUMIF($B$4:B68,$B68,$F$4:F68),"")</f>
        <v>1</v>
      </c>
      <c r="K68" s="25">
        <f t="shared" si="0"/>
        <v>37</v>
      </c>
    </row>
    <row r="69" spans="1:11" x14ac:dyDescent="0.25">
      <c r="A69" s="27">
        <f>IFERROR(INDEX(T_Boissons[Code],MATCH(B69,T_Boissons[Boissons],0)),"")</f>
        <v>312</v>
      </c>
      <c r="B69" s="24" t="s">
        <v>25</v>
      </c>
      <c r="C69" s="28">
        <v>43688</v>
      </c>
      <c r="F69" s="25">
        <v>1</v>
      </c>
      <c r="H69" s="26">
        <f>IF($B69&lt;&gt;"",SUMIF($B$4:B69,$B69,$D$4:D69),"")</f>
        <v>38</v>
      </c>
      <c r="I69" s="26">
        <f>IF($B69&lt;&gt;"",SUMIF($B$4:B69,$B69,$E$4:E69),"")</f>
        <v>0</v>
      </c>
      <c r="J69" s="26">
        <f>IF($B69&lt;&gt;"",SUMIF($B$4:B69,$B69,$F$4:F69),"")</f>
        <v>2</v>
      </c>
      <c r="K69" s="25">
        <f t="shared" ref="K69:K132" si="1">IF($B69&lt;&gt;"",H69+I69-J69,"")</f>
        <v>36</v>
      </c>
    </row>
    <row r="70" spans="1:11" x14ac:dyDescent="0.25">
      <c r="A70" s="27">
        <f>IFERROR(INDEX(T_Boissons[Code],MATCH(B70,T_Boissons[Boissons],0)),"")</f>
        <v>312</v>
      </c>
      <c r="B70" s="24" t="s">
        <v>25</v>
      </c>
      <c r="C70" s="28">
        <v>43689</v>
      </c>
      <c r="F70" s="25">
        <v>1</v>
      </c>
      <c r="H70" s="26">
        <f>IF($B70&lt;&gt;"",SUMIF($B$4:B70,$B70,$D$4:D70),"")</f>
        <v>38</v>
      </c>
      <c r="I70" s="26">
        <f>IF($B70&lt;&gt;"",SUMIF($B$4:B70,$B70,$E$4:E70),"")</f>
        <v>0</v>
      </c>
      <c r="J70" s="26">
        <f>IF($B70&lt;&gt;"",SUMIF($B$4:B70,$B70,$F$4:F70),"")</f>
        <v>3</v>
      </c>
      <c r="K70" s="25">
        <f t="shared" si="1"/>
        <v>35</v>
      </c>
    </row>
    <row r="71" spans="1:11" x14ac:dyDescent="0.25">
      <c r="A71" s="27">
        <f>IFERROR(INDEX(T_Boissons[Code],MATCH(B71,T_Boissons[Boissons],0)),"")</f>
        <v>312</v>
      </c>
      <c r="B71" s="24" t="s">
        <v>25</v>
      </c>
      <c r="C71" s="28">
        <v>43690</v>
      </c>
      <c r="F71" s="25">
        <v>1</v>
      </c>
      <c r="H71" s="26">
        <f>IF($B71&lt;&gt;"",SUMIF($B$4:B71,$B71,$D$4:D71),"")</f>
        <v>38</v>
      </c>
      <c r="I71" s="26">
        <f>IF($B71&lt;&gt;"",SUMIF($B$4:B71,$B71,$E$4:E71),"")</f>
        <v>0</v>
      </c>
      <c r="J71" s="26">
        <f>IF($B71&lt;&gt;"",SUMIF($B$4:B71,$B71,$F$4:F71),"")</f>
        <v>4</v>
      </c>
      <c r="K71" s="25">
        <f t="shared" si="1"/>
        <v>34</v>
      </c>
    </row>
    <row r="72" spans="1:11" x14ac:dyDescent="0.25">
      <c r="A72" s="27">
        <f>IFERROR(INDEX(T_Boissons[Code],MATCH(B72,T_Boissons[Boissons],0)),"")</f>
        <v>312</v>
      </c>
      <c r="B72" s="24" t="s">
        <v>25</v>
      </c>
      <c r="C72" s="28">
        <v>43691</v>
      </c>
      <c r="F72" s="25">
        <v>1</v>
      </c>
      <c r="H72" s="26">
        <f>IF($B72&lt;&gt;"",SUMIF($B$4:B72,$B72,$D$4:D72),"")</f>
        <v>38</v>
      </c>
      <c r="I72" s="26">
        <f>IF($B72&lt;&gt;"",SUMIF($B$4:B72,$B72,$E$4:E72),"")</f>
        <v>0</v>
      </c>
      <c r="J72" s="26">
        <f>IF($B72&lt;&gt;"",SUMIF($B$4:B72,$B72,$F$4:F72),"")</f>
        <v>5</v>
      </c>
      <c r="K72" s="25">
        <f t="shared" si="1"/>
        <v>33</v>
      </c>
    </row>
    <row r="73" spans="1:11" x14ac:dyDescent="0.25">
      <c r="A73" s="27">
        <f>IFERROR(INDEX(T_Boissons[Code],MATCH(B73,T_Boissons[Boissons],0)),"")</f>
        <v>312</v>
      </c>
      <c r="B73" s="24" t="s">
        <v>25</v>
      </c>
      <c r="C73" s="28">
        <v>43692</v>
      </c>
      <c r="F73" s="25">
        <v>4</v>
      </c>
      <c r="H73" s="26">
        <f>IF($B73&lt;&gt;"",SUMIF($B$4:B73,$B73,$D$4:D73),"")</f>
        <v>38</v>
      </c>
      <c r="I73" s="26">
        <f>IF($B73&lt;&gt;"",SUMIF($B$4:B73,$B73,$E$4:E73),"")</f>
        <v>0</v>
      </c>
      <c r="J73" s="26">
        <f>IF($B73&lt;&gt;"",SUMIF($B$4:B73,$B73,$F$4:F73),"")</f>
        <v>9</v>
      </c>
      <c r="K73" s="25">
        <f t="shared" si="1"/>
        <v>29</v>
      </c>
    </row>
    <row r="74" spans="1:11" x14ac:dyDescent="0.25">
      <c r="A74" s="27">
        <f>IFERROR(INDEX(T_Boissons[Code],MATCH(B74,T_Boissons[Boissons],0)),"")</f>
        <v>312</v>
      </c>
      <c r="B74" s="24" t="s">
        <v>25</v>
      </c>
      <c r="C74" s="28">
        <v>43694</v>
      </c>
      <c r="F74" s="25">
        <v>2</v>
      </c>
      <c r="H74" s="26">
        <f>IF($B74&lt;&gt;"",SUMIF($B$4:B74,$B74,$D$4:D74),"")</f>
        <v>38</v>
      </c>
      <c r="I74" s="26">
        <f>IF($B74&lt;&gt;"",SUMIF($B$4:B74,$B74,$E$4:E74),"")</f>
        <v>0</v>
      </c>
      <c r="J74" s="26">
        <f>IF($B74&lt;&gt;"",SUMIF($B$4:B74,$B74,$F$4:F74),"")</f>
        <v>11</v>
      </c>
      <c r="K74" s="25">
        <f t="shared" si="1"/>
        <v>27</v>
      </c>
    </row>
    <row r="75" spans="1:11" x14ac:dyDescent="0.25">
      <c r="A75" s="27">
        <f>IFERROR(INDEX(T_Boissons[Code],MATCH(B75,T_Boissons[Boissons],0)),"")</f>
        <v>312</v>
      </c>
      <c r="B75" s="24" t="s">
        <v>25</v>
      </c>
      <c r="C75" s="28">
        <v>43695</v>
      </c>
      <c r="F75" s="25">
        <v>1</v>
      </c>
      <c r="H75" s="26">
        <f>IF($B75&lt;&gt;"",SUMIF($B$4:B75,$B75,$D$4:D75),"")</f>
        <v>38</v>
      </c>
      <c r="I75" s="26">
        <f>IF($B75&lt;&gt;"",SUMIF($B$4:B75,$B75,$E$4:E75),"")</f>
        <v>0</v>
      </c>
      <c r="J75" s="26">
        <f>IF($B75&lt;&gt;"",SUMIF($B$4:B75,$B75,$F$4:F75),"")</f>
        <v>12</v>
      </c>
      <c r="K75" s="25">
        <f t="shared" si="1"/>
        <v>26</v>
      </c>
    </row>
    <row r="76" spans="1:11" x14ac:dyDescent="0.25">
      <c r="A76" s="27">
        <f>IFERROR(INDEX(T_Boissons[Code],MATCH(B76,T_Boissons[Boissons],0)),"")</f>
        <v>312</v>
      </c>
      <c r="B76" s="24" t="s">
        <v>25</v>
      </c>
      <c r="C76" s="28">
        <v>43696</v>
      </c>
      <c r="E76" s="25">
        <v>40</v>
      </c>
      <c r="H76" s="26">
        <f>IF($B76&lt;&gt;"",SUMIF($B$4:B76,$B76,$D$4:D76),"")</f>
        <v>38</v>
      </c>
      <c r="I76" s="26">
        <f>IF($B76&lt;&gt;"",SUMIF($B$4:B76,$B76,$E$4:E76),"")</f>
        <v>40</v>
      </c>
      <c r="J76" s="26">
        <f>IF($B76&lt;&gt;"",SUMIF($B$4:B76,$B76,$F$4:F76),"")</f>
        <v>12</v>
      </c>
      <c r="K76" s="25">
        <f t="shared" si="1"/>
        <v>66</v>
      </c>
    </row>
    <row r="77" spans="1:11" x14ac:dyDescent="0.25">
      <c r="A77" s="27">
        <f>IFERROR(INDEX(T_Boissons[Code],MATCH(B77,T_Boissons[Boissons],0)),"")</f>
        <v>312</v>
      </c>
      <c r="B77" s="24" t="s">
        <v>25</v>
      </c>
      <c r="C77" s="28">
        <v>43697</v>
      </c>
      <c r="F77" s="25">
        <v>1</v>
      </c>
      <c r="H77" s="26">
        <f>IF($B77&lt;&gt;"",SUMIF($B$4:B77,$B77,$D$4:D77),"")</f>
        <v>38</v>
      </c>
      <c r="I77" s="26">
        <f>IF($B77&lt;&gt;"",SUMIF($B$4:B77,$B77,$E$4:E77),"")</f>
        <v>40</v>
      </c>
      <c r="J77" s="26">
        <f>IF($B77&lt;&gt;"",SUMIF($B$4:B77,$B77,$F$4:F77),"")</f>
        <v>13</v>
      </c>
      <c r="K77" s="25">
        <f t="shared" si="1"/>
        <v>65</v>
      </c>
    </row>
    <row r="78" spans="1:11" x14ac:dyDescent="0.25">
      <c r="A78" s="27">
        <f>IFERROR(INDEX(T_Boissons[Code],MATCH(B78,T_Boissons[Boissons],0)),"")</f>
        <v>312</v>
      </c>
      <c r="B78" s="24" t="s">
        <v>25</v>
      </c>
      <c r="C78" s="28">
        <v>43699</v>
      </c>
      <c r="F78" s="25">
        <v>1</v>
      </c>
      <c r="H78" s="26">
        <f>IF($B78&lt;&gt;"",SUMIF($B$4:B78,$B78,$D$4:D78),"")</f>
        <v>38</v>
      </c>
      <c r="I78" s="26">
        <f>IF($B78&lt;&gt;"",SUMIF($B$4:B78,$B78,$E$4:E78),"")</f>
        <v>40</v>
      </c>
      <c r="J78" s="26">
        <f>IF($B78&lt;&gt;"",SUMIF($B$4:B78,$B78,$F$4:F78),"")</f>
        <v>14</v>
      </c>
      <c r="K78" s="25">
        <f t="shared" si="1"/>
        <v>64</v>
      </c>
    </row>
    <row r="79" spans="1:11" x14ac:dyDescent="0.25">
      <c r="A79" s="27">
        <f>IFERROR(INDEX(T_Boissons[Code],MATCH(B79,T_Boissons[Boissons],0)),"")</f>
        <v>312</v>
      </c>
      <c r="B79" s="24" t="s">
        <v>25</v>
      </c>
      <c r="C79" s="28">
        <v>43700</v>
      </c>
      <c r="F79" s="25">
        <v>1</v>
      </c>
      <c r="H79" s="26">
        <f>IF($B79&lt;&gt;"",SUMIF($B$4:B79,$B79,$D$4:D79),"")</f>
        <v>38</v>
      </c>
      <c r="I79" s="26">
        <f>IF($B79&lt;&gt;"",SUMIF($B$4:B79,$B79,$E$4:E79),"")</f>
        <v>40</v>
      </c>
      <c r="J79" s="26">
        <f>IF($B79&lt;&gt;"",SUMIF($B$4:B79,$B79,$F$4:F79),"")</f>
        <v>15</v>
      </c>
      <c r="K79" s="25">
        <f t="shared" si="1"/>
        <v>63</v>
      </c>
    </row>
    <row r="80" spans="1:11" x14ac:dyDescent="0.25">
      <c r="A80" s="27">
        <f>IFERROR(INDEX(T_Boissons[Code],MATCH(B80,T_Boissons[Boissons],0)),"")</f>
        <v>312</v>
      </c>
      <c r="B80" s="24" t="s">
        <v>25</v>
      </c>
      <c r="C80" s="28">
        <v>43703</v>
      </c>
      <c r="E80" s="25">
        <v>20</v>
      </c>
      <c r="H80" s="26">
        <f>IF($B80&lt;&gt;"",SUMIF($B$4:B80,$B80,$D$4:D80),"")</f>
        <v>38</v>
      </c>
      <c r="I80" s="26">
        <f>IF($B80&lt;&gt;"",SUMIF($B$4:B80,$B80,$E$4:E80),"")</f>
        <v>60</v>
      </c>
      <c r="J80" s="26">
        <f>IF($B80&lt;&gt;"",SUMIF($B$4:B80,$B80,$F$4:F80),"")</f>
        <v>15</v>
      </c>
      <c r="K80" s="25">
        <f t="shared" si="1"/>
        <v>83</v>
      </c>
    </row>
    <row r="81" spans="1:11" x14ac:dyDescent="0.25">
      <c r="A81" s="27">
        <f>IFERROR(INDEX(T_Boissons[Code],MATCH(B81,T_Boissons[Boissons],0)),"")</f>
        <v>313</v>
      </c>
      <c r="B81" s="24" t="s">
        <v>26</v>
      </c>
      <c r="C81" s="28">
        <v>43686</v>
      </c>
      <c r="D81" s="25">
        <v>36</v>
      </c>
      <c r="H81" s="26">
        <f>IF($B81&lt;&gt;"",SUMIF($B$4:B81,$B81,$D$4:D81),"")</f>
        <v>36</v>
      </c>
      <c r="I81" s="26">
        <f>IF($B81&lt;&gt;"",SUMIF($B$4:B81,$B81,$E$4:E81),"")</f>
        <v>0</v>
      </c>
      <c r="J81" s="26">
        <f>IF($B81&lt;&gt;"",SUMIF($B$4:B81,$B81,$F$4:F81),"")</f>
        <v>0</v>
      </c>
      <c r="K81" s="25">
        <f t="shared" si="1"/>
        <v>36</v>
      </c>
    </row>
    <row r="82" spans="1:11" x14ac:dyDescent="0.25">
      <c r="A82" s="27">
        <f>IFERROR(INDEX(T_Boissons[Code],MATCH(B82,T_Boissons[Boissons],0)),"")</f>
        <v>313</v>
      </c>
      <c r="B82" s="24" t="s">
        <v>26</v>
      </c>
      <c r="C82" s="28">
        <v>43687</v>
      </c>
      <c r="F82" s="25">
        <v>4</v>
      </c>
      <c r="H82" s="26">
        <f>IF($B82&lt;&gt;"",SUMIF($B$4:B82,$B82,$D$4:D82),"")</f>
        <v>36</v>
      </c>
      <c r="I82" s="26">
        <f>IF($B82&lt;&gt;"",SUMIF($B$4:B82,$B82,$E$4:E82),"")</f>
        <v>0</v>
      </c>
      <c r="J82" s="26">
        <f>IF($B82&lt;&gt;"",SUMIF($B$4:B82,$B82,$F$4:F82),"")</f>
        <v>4</v>
      </c>
      <c r="K82" s="25">
        <f t="shared" si="1"/>
        <v>32</v>
      </c>
    </row>
    <row r="83" spans="1:11" x14ac:dyDescent="0.25">
      <c r="A83" s="27">
        <f>IFERROR(INDEX(T_Boissons[Code],MATCH(B83,T_Boissons[Boissons],0)),"")</f>
        <v>313</v>
      </c>
      <c r="B83" s="24" t="s">
        <v>26</v>
      </c>
      <c r="C83" s="28">
        <v>43689</v>
      </c>
      <c r="F83" s="25">
        <v>1</v>
      </c>
      <c r="H83" s="26">
        <f>IF($B83&lt;&gt;"",SUMIF($B$4:B83,$B83,$D$4:D83),"")</f>
        <v>36</v>
      </c>
      <c r="I83" s="26">
        <f>IF($B83&lt;&gt;"",SUMIF($B$4:B83,$B83,$E$4:E83),"")</f>
        <v>0</v>
      </c>
      <c r="J83" s="26">
        <f>IF($B83&lt;&gt;"",SUMIF($B$4:B83,$B83,$F$4:F83),"")</f>
        <v>5</v>
      </c>
      <c r="K83" s="25">
        <f t="shared" si="1"/>
        <v>31</v>
      </c>
    </row>
    <row r="84" spans="1:11" x14ac:dyDescent="0.25">
      <c r="A84" s="27">
        <f>IFERROR(INDEX(T_Boissons[Code],MATCH(B84,T_Boissons[Boissons],0)),"")</f>
        <v>313</v>
      </c>
      <c r="B84" s="24" t="s">
        <v>26</v>
      </c>
      <c r="C84" s="28">
        <v>43690</v>
      </c>
      <c r="F84" s="25">
        <v>1</v>
      </c>
      <c r="H84" s="26">
        <f>IF($B84&lt;&gt;"",SUMIF($B$4:B84,$B84,$D$4:D84),"")</f>
        <v>36</v>
      </c>
      <c r="I84" s="26">
        <f>IF($B84&lt;&gt;"",SUMIF($B$4:B84,$B84,$E$4:E84),"")</f>
        <v>0</v>
      </c>
      <c r="J84" s="26">
        <f>IF($B84&lt;&gt;"",SUMIF($B$4:B84,$B84,$F$4:F84),"")</f>
        <v>6</v>
      </c>
      <c r="K84" s="25">
        <f t="shared" si="1"/>
        <v>30</v>
      </c>
    </row>
    <row r="85" spans="1:11" x14ac:dyDescent="0.25">
      <c r="A85" s="27">
        <f>IFERROR(INDEX(T_Boissons[Code],MATCH(B85,T_Boissons[Boissons],0)),"")</f>
        <v>313</v>
      </c>
      <c r="B85" s="24" t="s">
        <v>26</v>
      </c>
      <c r="C85" s="28">
        <v>43691</v>
      </c>
      <c r="F85" s="25">
        <v>1</v>
      </c>
      <c r="H85" s="26">
        <f>IF($B85&lt;&gt;"",SUMIF($B$4:B85,$B85,$D$4:D85),"")</f>
        <v>36</v>
      </c>
      <c r="I85" s="26">
        <f>IF($B85&lt;&gt;"",SUMIF($B$4:B85,$B85,$E$4:E85),"")</f>
        <v>0</v>
      </c>
      <c r="J85" s="26">
        <f>IF($B85&lt;&gt;"",SUMIF($B$4:B85,$B85,$F$4:F85),"")</f>
        <v>7</v>
      </c>
      <c r="K85" s="25">
        <f t="shared" si="1"/>
        <v>29</v>
      </c>
    </row>
    <row r="86" spans="1:11" x14ac:dyDescent="0.25">
      <c r="A86" s="27">
        <f>IFERROR(INDEX(T_Boissons[Code],MATCH(B86,T_Boissons[Boissons],0)),"")</f>
        <v>313</v>
      </c>
      <c r="B86" s="24" t="s">
        <v>26</v>
      </c>
      <c r="C86" s="28">
        <v>43692</v>
      </c>
      <c r="F86" s="25">
        <v>1</v>
      </c>
      <c r="H86" s="26">
        <f>IF($B86&lt;&gt;"",SUMIF($B$4:B86,$B86,$D$4:D86),"")</f>
        <v>36</v>
      </c>
      <c r="I86" s="26">
        <f>IF($B86&lt;&gt;"",SUMIF($B$4:B86,$B86,$E$4:E86),"")</f>
        <v>0</v>
      </c>
      <c r="J86" s="26">
        <f>IF($B86&lt;&gt;"",SUMIF($B$4:B86,$B86,$F$4:F86),"")</f>
        <v>8</v>
      </c>
      <c r="K86" s="25">
        <f t="shared" si="1"/>
        <v>28</v>
      </c>
    </row>
    <row r="87" spans="1:11" x14ac:dyDescent="0.25">
      <c r="A87" s="27">
        <f>IFERROR(INDEX(T_Boissons[Code],MATCH(B87,T_Boissons[Boissons],0)),"")</f>
        <v>313</v>
      </c>
      <c r="B87" s="24" t="s">
        <v>26</v>
      </c>
      <c r="C87" s="28">
        <v>43694</v>
      </c>
      <c r="F87" s="25">
        <v>3</v>
      </c>
      <c r="H87" s="26">
        <f>IF($B87&lt;&gt;"",SUMIF($B$4:B87,$B87,$D$4:D87),"")</f>
        <v>36</v>
      </c>
      <c r="I87" s="26">
        <f>IF($B87&lt;&gt;"",SUMIF($B$4:B87,$B87,$E$4:E87),"")</f>
        <v>0</v>
      </c>
      <c r="J87" s="26">
        <f>IF($B87&lt;&gt;"",SUMIF($B$4:B87,$B87,$F$4:F87),"")</f>
        <v>11</v>
      </c>
      <c r="K87" s="25">
        <f t="shared" si="1"/>
        <v>25</v>
      </c>
    </row>
    <row r="88" spans="1:11" x14ac:dyDescent="0.25">
      <c r="A88" s="27">
        <f>IFERROR(INDEX(T_Boissons[Code],MATCH(B88,T_Boissons[Boissons],0)),"")</f>
        <v>313</v>
      </c>
      <c r="B88" s="24" t="s">
        <v>26</v>
      </c>
      <c r="C88" s="28">
        <v>43696</v>
      </c>
      <c r="E88" s="25">
        <v>12</v>
      </c>
      <c r="H88" s="26">
        <f>IF($B88&lt;&gt;"",SUMIF($B$4:B88,$B88,$D$4:D88),"")</f>
        <v>36</v>
      </c>
      <c r="I88" s="26">
        <f>IF($B88&lt;&gt;"",SUMIF($B$4:B88,$B88,$E$4:E88),"")</f>
        <v>12</v>
      </c>
      <c r="J88" s="26">
        <f>IF($B88&lt;&gt;"",SUMIF($B$4:B88,$B88,$F$4:F88),"")</f>
        <v>11</v>
      </c>
      <c r="K88" s="25">
        <f t="shared" si="1"/>
        <v>37</v>
      </c>
    </row>
    <row r="89" spans="1:11" x14ac:dyDescent="0.25">
      <c r="A89" s="27">
        <f>IFERROR(INDEX(T_Boissons[Code],MATCH(B89,T_Boissons[Boissons],0)),"")</f>
        <v>313</v>
      </c>
      <c r="B89" s="24" t="s">
        <v>26</v>
      </c>
      <c r="C89" s="28">
        <v>43696</v>
      </c>
      <c r="F89" s="25">
        <v>12</v>
      </c>
      <c r="H89" s="26">
        <f>IF($B89&lt;&gt;"",SUMIF($B$4:B89,$B89,$D$4:D89),"")</f>
        <v>36</v>
      </c>
      <c r="I89" s="26">
        <f>IF($B89&lt;&gt;"",SUMIF($B$4:B89,$B89,$E$4:E89),"")</f>
        <v>12</v>
      </c>
      <c r="J89" s="26">
        <f>IF($B89&lt;&gt;"",SUMIF($B$4:B89,$B89,$F$4:F89),"")</f>
        <v>23</v>
      </c>
      <c r="K89" s="25">
        <f t="shared" si="1"/>
        <v>25</v>
      </c>
    </row>
    <row r="90" spans="1:11" x14ac:dyDescent="0.25">
      <c r="A90" s="27">
        <f>IFERROR(INDEX(T_Boissons[Code],MATCH(B90,T_Boissons[Boissons],0)),"")</f>
        <v>313</v>
      </c>
      <c r="B90" s="24" t="s">
        <v>26</v>
      </c>
      <c r="C90" s="28">
        <v>43697</v>
      </c>
      <c r="F90" s="25">
        <v>1</v>
      </c>
      <c r="H90" s="26">
        <f>IF($B90&lt;&gt;"",SUMIF($B$4:B90,$B90,$D$4:D90),"")</f>
        <v>36</v>
      </c>
      <c r="I90" s="26">
        <f>IF($B90&lt;&gt;"",SUMIF($B$4:B90,$B90,$E$4:E90),"")</f>
        <v>12</v>
      </c>
      <c r="J90" s="26">
        <f>IF($B90&lt;&gt;"",SUMIF($B$4:B90,$B90,$F$4:F90),"")</f>
        <v>24</v>
      </c>
      <c r="K90" s="25">
        <f t="shared" si="1"/>
        <v>24</v>
      </c>
    </row>
    <row r="91" spans="1:11" x14ac:dyDescent="0.25">
      <c r="A91" s="27">
        <f>IFERROR(INDEX(T_Boissons[Code],MATCH(B91,T_Boissons[Boissons],0)),"")</f>
        <v>313</v>
      </c>
      <c r="B91" s="24" t="s">
        <v>26</v>
      </c>
      <c r="C91" s="28">
        <v>43698</v>
      </c>
      <c r="F91" s="25">
        <v>1</v>
      </c>
      <c r="H91" s="26">
        <f>IF($B91&lt;&gt;"",SUMIF($B$4:B91,$B91,$D$4:D91),"")</f>
        <v>36</v>
      </c>
      <c r="I91" s="26">
        <f>IF($B91&lt;&gt;"",SUMIF($B$4:B91,$B91,$E$4:E91),"")</f>
        <v>12</v>
      </c>
      <c r="J91" s="26">
        <f>IF($B91&lt;&gt;"",SUMIF($B$4:B91,$B91,$F$4:F91),"")</f>
        <v>25</v>
      </c>
      <c r="K91" s="25">
        <f t="shared" si="1"/>
        <v>23</v>
      </c>
    </row>
    <row r="92" spans="1:11" x14ac:dyDescent="0.25">
      <c r="A92" s="27">
        <f>IFERROR(INDEX(T_Boissons[Code],MATCH(B92,T_Boissons[Boissons],0)),"")</f>
        <v>313</v>
      </c>
      <c r="B92" s="24" t="s">
        <v>26</v>
      </c>
      <c r="C92" s="28">
        <v>43700</v>
      </c>
      <c r="F92" s="25">
        <v>1</v>
      </c>
      <c r="H92" s="26">
        <f>IF($B92&lt;&gt;"",SUMIF($B$4:B92,$B92,$D$4:D92),"")</f>
        <v>36</v>
      </c>
      <c r="I92" s="26">
        <f>IF($B92&lt;&gt;"",SUMIF($B$4:B92,$B92,$E$4:E92),"")</f>
        <v>12</v>
      </c>
      <c r="J92" s="26">
        <f>IF($B92&lt;&gt;"",SUMIF($B$4:B92,$B92,$F$4:F92),"")</f>
        <v>26</v>
      </c>
      <c r="K92" s="25">
        <f t="shared" si="1"/>
        <v>22</v>
      </c>
    </row>
    <row r="93" spans="1:11" x14ac:dyDescent="0.25">
      <c r="A93" s="27">
        <f>IFERROR(INDEX(T_Boissons[Code],MATCH(B93,T_Boissons[Boissons],0)),"")</f>
        <v>313</v>
      </c>
      <c r="B93" s="24" t="s">
        <v>26</v>
      </c>
      <c r="C93" s="28">
        <v>43702</v>
      </c>
      <c r="F93" s="25">
        <v>1</v>
      </c>
      <c r="H93" s="26">
        <f>IF($B93&lt;&gt;"",SUMIF($B$4:B93,$B93,$D$4:D93),"")</f>
        <v>36</v>
      </c>
      <c r="I93" s="26">
        <f>IF($B93&lt;&gt;"",SUMIF($B$4:B93,$B93,$E$4:E93),"")</f>
        <v>12</v>
      </c>
      <c r="J93" s="26">
        <f>IF($B93&lt;&gt;"",SUMIF($B$4:B93,$B93,$F$4:F93),"")</f>
        <v>27</v>
      </c>
      <c r="K93" s="25">
        <f t="shared" si="1"/>
        <v>21</v>
      </c>
    </row>
    <row r="94" spans="1:11" x14ac:dyDescent="0.25">
      <c r="A94" s="27">
        <f>IFERROR(INDEX(T_Boissons[Code],MATCH(B94,T_Boissons[Boissons],0)),"")</f>
        <v>313</v>
      </c>
      <c r="B94" s="24" t="s">
        <v>26</v>
      </c>
      <c r="C94" s="28">
        <v>43703</v>
      </c>
      <c r="E94" s="25">
        <v>12</v>
      </c>
      <c r="H94" s="26">
        <f>IF($B94&lt;&gt;"",SUMIF($B$4:B94,$B94,$D$4:D94),"")</f>
        <v>36</v>
      </c>
      <c r="I94" s="26">
        <f>IF($B94&lt;&gt;"",SUMIF($B$4:B94,$B94,$E$4:E94),"")</f>
        <v>24</v>
      </c>
      <c r="J94" s="26">
        <f>IF($B94&lt;&gt;"",SUMIF($B$4:B94,$B94,$F$4:F94),"")</f>
        <v>27</v>
      </c>
      <c r="K94" s="25">
        <f t="shared" si="1"/>
        <v>33</v>
      </c>
    </row>
    <row r="95" spans="1:11" x14ac:dyDescent="0.25">
      <c r="A95" s="27">
        <f>IFERROR(INDEX(T_Boissons[Code],MATCH(B95,T_Boissons[Boissons],0)),"")</f>
        <v>320</v>
      </c>
      <c r="B95" s="24" t="s">
        <v>29</v>
      </c>
      <c r="C95" s="28">
        <v>43686</v>
      </c>
      <c r="D95" s="25">
        <v>32</v>
      </c>
      <c r="H95" s="26">
        <f>IF($B95&lt;&gt;"",SUMIF($B$4:B95,$B95,$D$4:D95),"")</f>
        <v>32</v>
      </c>
      <c r="I95" s="26">
        <f>IF($B95&lt;&gt;"",SUMIF($B$4:B95,$B95,$E$4:E95),"")</f>
        <v>0</v>
      </c>
      <c r="J95" s="26">
        <f>IF($B95&lt;&gt;"",SUMIF($B$4:B95,$B95,$F$4:F95),"")</f>
        <v>0</v>
      </c>
      <c r="K95" s="25">
        <f t="shared" si="1"/>
        <v>32</v>
      </c>
    </row>
    <row r="96" spans="1:11" x14ac:dyDescent="0.25">
      <c r="A96" s="27">
        <f>IFERROR(INDEX(T_Boissons[Code],MATCH(B96,T_Boissons[Boissons],0)),"")</f>
        <v>320</v>
      </c>
      <c r="B96" s="24" t="s">
        <v>29</v>
      </c>
      <c r="C96" s="28">
        <v>43687</v>
      </c>
      <c r="F96" s="25">
        <v>5</v>
      </c>
      <c r="H96" s="26">
        <f>IF($B96&lt;&gt;"",SUMIF($B$4:B96,$B96,$D$4:D96),"")</f>
        <v>32</v>
      </c>
      <c r="I96" s="26">
        <f>IF($B96&lt;&gt;"",SUMIF($B$4:B96,$B96,$E$4:E96),"")</f>
        <v>0</v>
      </c>
      <c r="J96" s="26">
        <f>IF($B96&lt;&gt;"",SUMIF($B$4:B96,$B96,$F$4:F96),"")</f>
        <v>5</v>
      </c>
      <c r="K96" s="25">
        <f t="shared" si="1"/>
        <v>27</v>
      </c>
    </row>
    <row r="97" spans="1:11" x14ac:dyDescent="0.25">
      <c r="A97" s="27">
        <f>IFERROR(INDEX(T_Boissons[Code],MATCH(B97,T_Boissons[Boissons],0)),"")</f>
        <v>320</v>
      </c>
      <c r="B97" s="24" t="s">
        <v>29</v>
      </c>
      <c r="C97" s="28">
        <v>43700</v>
      </c>
      <c r="F97" s="25">
        <v>3</v>
      </c>
      <c r="H97" s="26">
        <f>IF($B97&lt;&gt;"",SUMIF($B$4:B97,$B97,$D$4:D97),"")</f>
        <v>32</v>
      </c>
      <c r="I97" s="26">
        <f>IF($B97&lt;&gt;"",SUMIF($B$4:B97,$B97,$E$4:E97),"")</f>
        <v>0</v>
      </c>
      <c r="J97" s="26">
        <f>IF($B97&lt;&gt;"",SUMIF($B$4:B97,$B97,$F$4:F97),"")</f>
        <v>8</v>
      </c>
      <c r="K97" s="25">
        <f t="shared" si="1"/>
        <v>24</v>
      </c>
    </row>
    <row r="98" spans="1:11" x14ac:dyDescent="0.25">
      <c r="A98" s="27">
        <f>IFERROR(INDEX(T_Boissons[Code],MATCH(B98,T_Boissons[Boissons],0)),"")</f>
        <v>320</v>
      </c>
      <c r="B98" s="24" t="s">
        <v>29</v>
      </c>
      <c r="C98" s="28">
        <v>43702</v>
      </c>
      <c r="F98" s="25">
        <v>3</v>
      </c>
      <c r="H98" s="26">
        <f>IF($B98&lt;&gt;"",SUMIF($B$4:B98,$B98,$D$4:D98),"")</f>
        <v>32</v>
      </c>
      <c r="I98" s="26">
        <f>IF($B98&lt;&gt;"",SUMIF($B$4:B98,$B98,$E$4:E98),"")</f>
        <v>0</v>
      </c>
      <c r="J98" s="26">
        <f>IF($B98&lt;&gt;"",SUMIF($B$4:B98,$B98,$F$4:F98),"")</f>
        <v>11</v>
      </c>
      <c r="K98" s="25">
        <f t="shared" si="1"/>
        <v>21</v>
      </c>
    </row>
    <row r="99" spans="1:11" x14ac:dyDescent="0.25">
      <c r="A99" s="27">
        <f>IFERROR(INDEX(T_Boissons[Code],MATCH(B99,T_Boissons[Boissons],0)),"")</f>
        <v>321</v>
      </c>
      <c r="B99" s="24" t="s">
        <v>30</v>
      </c>
      <c r="C99" s="28">
        <v>43686</v>
      </c>
      <c r="D99" s="25">
        <v>9</v>
      </c>
      <c r="H99" s="26">
        <f>IF($B99&lt;&gt;"",SUMIF($B$4:B99,$B99,$D$4:D99),"")</f>
        <v>9</v>
      </c>
      <c r="I99" s="26">
        <f>IF($B99&lt;&gt;"",SUMIF($B$4:B99,$B99,$E$4:E99),"")</f>
        <v>0</v>
      </c>
      <c r="J99" s="26">
        <f>IF($B99&lt;&gt;"",SUMIF($B$4:B99,$B99,$F$4:F99),"")</f>
        <v>0</v>
      </c>
      <c r="K99" s="25">
        <f t="shared" si="1"/>
        <v>9</v>
      </c>
    </row>
    <row r="100" spans="1:11" x14ac:dyDescent="0.25">
      <c r="A100" s="27">
        <f>IFERROR(INDEX(T_Boissons[Code],MATCH(B100,T_Boissons[Boissons],0)),"")</f>
        <v>321</v>
      </c>
      <c r="B100" s="24" t="s">
        <v>30</v>
      </c>
      <c r="C100" s="28">
        <v>43687</v>
      </c>
      <c r="F100" s="25">
        <v>1</v>
      </c>
      <c r="H100" s="26">
        <f>IF($B100&lt;&gt;"",SUMIF($B$4:B100,$B100,$D$4:D100),"")</f>
        <v>9</v>
      </c>
      <c r="I100" s="26">
        <f>IF($B100&lt;&gt;"",SUMIF($B$4:B100,$B100,$E$4:E100),"")</f>
        <v>0</v>
      </c>
      <c r="J100" s="26">
        <f>IF($B100&lt;&gt;"",SUMIF($B$4:B100,$B100,$F$4:F100),"")</f>
        <v>1</v>
      </c>
      <c r="K100" s="25">
        <f t="shared" si="1"/>
        <v>8</v>
      </c>
    </row>
    <row r="101" spans="1:11" x14ac:dyDescent="0.25">
      <c r="A101" s="27">
        <f>IFERROR(INDEX(T_Boissons[Code],MATCH(B101,T_Boissons[Boissons],0)),"")</f>
        <v>321</v>
      </c>
      <c r="B101" s="24" t="s">
        <v>30</v>
      </c>
      <c r="C101" s="28">
        <v>43701</v>
      </c>
      <c r="F101" s="25">
        <v>1</v>
      </c>
      <c r="H101" s="26">
        <f>IF($B101&lt;&gt;"",SUMIF($B$4:B101,$B101,$D$4:D101),"")</f>
        <v>9</v>
      </c>
      <c r="I101" s="26">
        <f>IF($B101&lt;&gt;"",SUMIF($B$4:B101,$B101,$E$4:E101),"")</f>
        <v>0</v>
      </c>
      <c r="J101" s="26">
        <f>IF($B101&lt;&gt;"",SUMIF($B$4:B101,$B101,$F$4:F101),"")</f>
        <v>2</v>
      </c>
      <c r="K101" s="25">
        <f t="shared" si="1"/>
        <v>7</v>
      </c>
    </row>
    <row r="102" spans="1:11" x14ac:dyDescent="0.25">
      <c r="A102" s="27">
        <f>IFERROR(INDEX(T_Boissons[Code],MATCH(B102,T_Boissons[Boissons],0)),"")</f>
        <v>322</v>
      </c>
      <c r="B102" s="24" t="s">
        <v>31</v>
      </c>
      <c r="C102" s="28">
        <v>43686</v>
      </c>
      <c r="D102" s="25">
        <v>55</v>
      </c>
      <c r="H102" s="26">
        <f>IF($B102&lt;&gt;"",SUMIF($B$4:B102,$B102,$D$4:D102),"")</f>
        <v>55</v>
      </c>
      <c r="I102" s="26">
        <f>IF($B102&lt;&gt;"",SUMIF($B$4:B102,$B102,$E$4:E102),"")</f>
        <v>0</v>
      </c>
      <c r="J102" s="26">
        <f>IF($B102&lt;&gt;"",SUMIF($B$4:B102,$B102,$F$4:F102),"")</f>
        <v>0</v>
      </c>
      <c r="K102" s="25">
        <f t="shared" si="1"/>
        <v>55</v>
      </c>
    </row>
    <row r="103" spans="1:11" x14ac:dyDescent="0.25">
      <c r="A103" s="27">
        <f>IFERROR(INDEX(T_Boissons[Code],MATCH(B103,T_Boissons[Boissons],0)),"")</f>
        <v>322</v>
      </c>
      <c r="B103" s="24" t="s">
        <v>31</v>
      </c>
      <c r="C103" s="28">
        <v>43687</v>
      </c>
      <c r="F103" s="25">
        <v>2</v>
      </c>
      <c r="H103" s="26">
        <f>IF($B103&lt;&gt;"",SUMIF($B$4:B103,$B103,$D$4:D103),"")</f>
        <v>55</v>
      </c>
      <c r="I103" s="26">
        <f>IF($B103&lt;&gt;"",SUMIF($B$4:B103,$B103,$E$4:E103),"")</f>
        <v>0</v>
      </c>
      <c r="J103" s="26">
        <f>IF($B103&lt;&gt;"",SUMIF($B$4:B103,$B103,$F$4:F103),"")</f>
        <v>2</v>
      </c>
      <c r="K103" s="25">
        <f t="shared" si="1"/>
        <v>53</v>
      </c>
    </row>
    <row r="104" spans="1:11" x14ac:dyDescent="0.25">
      <c r="A104" s="27">
        <f>IFERROR(INDEX(T_Boissons[Code],MATCH(B104,T_Boissons[Boissons],0)),"")</f>
        <v>322</v>
      </c>
      <c r="B104" s="24" t="s">
        <v>31</v>
      </c>
      <c r="C104" s="28">
        <v>43700</v>
      </c>
      <c r="F104" s="25">
        <v>1</v>
      </c>
      <c r="H104" s="26">
        <f>IF($B104&lt;&gt;"",SUMIF($B$4:B104,$B104,$D$4:D104),"")</f>
        <v>55</v>
      </c>
      <c r="I104" s="26">
        <f>IF($B104&lt;&gt;"",SUMIF($B$4:B104,$B104,$E$4:E104),"")</f>
        <v>0</v>
      </c>
      <c r="J104" s="26">
        <f>IF($B104&lt;&gt;"",SUMIF($B$4:B104,$B104,$F$4:F104),"")</f>
        <v>3</v>
      </c>
      <c r="K104" s="25">
        <f t="shared" si="1"/>
        <v>52</v>
      </c>
    </row>
    <row r="105" spans="1:11" x14ac:dyDescent="0.25">
      <c r="A105" s="27">
        <f>IFERROR(INDEX(T_Boissons[Code],MATCH(B105,T_Boissons[Boissons],0)),"")</f>
        <v>323</v>
      </c>
      <c r="B105" s="24" t="s">
        <v>32</v>
      </c>
      <c r="C105" s="28">
        <v>43686</v>
      </c>
      <c r="D105" s="25">
        <v>32</v>
      </c>
      <c r="H105" s="26">
        <f>IF($B105&lt;&gt;"",SUMIF($B$4:B105,$B105,$D$4:D105),"")</f>
        <v>32</v>
      </c>
      <c r="I105" s="26">
        <f>IF($B105&lt;&gt;"",SUMIF($B$4:B105,$B105,$E$4:E105),"")</f>
        <v>0</v>
      </c>
      <c r="J105" s="26">
        <f>IF($B105&lt;&gt;"",SUMIF($B$4:B105,$B105,$F$4:F105),"")</f>
        <v>0</v>
      </c>
      <c r="K105" s="25">
        <f t="shared" si="1"/>
        <v>32</v>
      </c>
    </row>
    <row r="106" spans="1:11" x14ac:dyDescent="0.25">
      <c r="A106" s="27">
        <f>IFERROR(INDEX(T_Boissons[Code],MATCH(B106,T_Boissons[Boissons],0)),"")</f>
        <v>323</v>
      </c>
      <c r="B106" s="24" t="s">
        <v>32</v>
      </c>
      <c r="C106" s="28">
        <v>43688</v>
      </c>
      <c r="F106" s="25">
        <v>1</v>
      </c>
      <c r="H106" s="26">
        <f>IF($B106&lt;&gt;"",SUMIF($B$4:B106,$B106,$D$4:D106),"")</f>
        <v>32</v>
      </c>
      <c r="I106" s="26">
        <f>IF($B106&lt;&gt;"",SUMIF($B$4:B106,$B106,$E$4:E106),"")</f>
        <v>0</v>
      </c>
      <c r="J106" s="26">
        <f>IF($B106&lt;&gt;"",SUMIF($B$4:B106,$B106,$F$4:F106),"")</f>
        <v>1</v>
      </c>
      <c r="K106" s="25">
        <f t="shared" si="1"/>
        <v>31</v>
      </c>
    </row>
    <row r="107" spans="1:11" x14ac:dyDescent="0.25">
      <c r="A107" s="27">
        <f>IFERROR(INDEX(T_Boissons[Code],MATCH(B107,T_Boissons[Boissons],0)),"")</f>
        <v>324</v>
      </c>
      <c r="B107" s="24" t="s">
        <v>33</v>
      </c>
      <c r="C107" s="28">
        <v>43686</v>
      </c>
      <c r="D107" s="25">
        <v>35</v>
      </c>
      <c r="H107" s="26">
        <f>IF($B107&lt;&gt;"",SUMIF($B$4:B107,$B107,$D$4:D107),"")</f>
        <v>35</v>
      </c>
      <c r="I107" s="26">
        <f>IF($B107&lt;&gt;"",SUMIF($B$4:B107,$B107,$E$4:E107),"")</f>
        <v>0</v>
      </c>
      <c r="J107" s="26">
        <f>IF($B107&lt;&gt;"",SUMIF($B$4:B107,$B107,$F$4:F107),"")</f>
        <v>0</v>
      </c>
      <c r="K107" s="25">
        <f t="shared" si="1"/>
        <v>35</v>
      </c>
    </row>
    <row r="108" spans="1:11" x14ac:dyDescent="0.25">
      <c r="A108" s="27">
        <f>IFERROR(INDEX(T_Boissons[Code],MATCH(B108,T_Boissons[Boissons],0)),"")</f>
        <v>324</v>
      </c>
      <c r="B108" s="24" t="s">
        <v>33</v>
      </c>
      <c r="C108" s="28">
        <v>43687</v>
      </c>
      <c r="F108" s="25">
        <v>1</v>
      </c>
      <c r="H108" s="26">
        <f>IF($B108&lt;&gt;"",SUMIF($B$4:B108,$B108,$D$4:D108),"")</f>
        <v>35</v>
      </c>
      <c r="I108" s="26">
        <f>IF($B108&lt;&gt;"",SUMIF($B$4:B108,$B108,$E$4:E108),"")</f>
        <v>0</v>
      </c>
      <c r="J108" s="26">
        <f>IF($B108&lt;&gt;"",SUMIF($B$4:B108,$B108,$F$4:F108),"")</f>
        <v>1</v>
      </c>
      <c r="K108" s="25">
        <f t="shared" si="1"/>
        <v>34</v>
      </c>
    </row>
    <row r="109" spans="1:11" x14ac:dyDescent="0.25">
      <c r="A109" s="27">
        <f>IFERROR(INDEX(T_Boissons[Code],MATCH(B109,T_Boissons[Boissons],0)),"")</f>
        <v>351</v>
      </c>
      <c r="B109" s="24" t="s">
        <v>34</v>
      </c>
      <c r="C109" s="28">
        <v>43686</v>
      </c>
      <c r="H109" s="26">
        <f>IF($B109&lt;&gt;"",SUMIF($B$4:B109,$B109,$D$4:D109),"")</f>
        <v>0</v>
      </c>
      <c r="I109" s="26">
        <f>IF($B109&lt;&gt;"",SUMIF($B$4:B109,$B109,$E$4:E109),"")</f>
        <v>0</v>
      </c>
      <c r="J109" s="26">
        <f>IF($B109&lt;&gt;"",SUMIF($B$4:B109,$B109,$F$4:F109),"")</f>
        <v>0</v>
      </c>
      <c r="K109" s="25">
        <f t="shared" si="1"/>
        <v>0</v>
      </c>
    </row>
    <row r="110" spans="1:11" x14ac:dyDescent="0.25">
      <c r="A110" s="27">
        <f>IFERROR(INDEX(T_Boissons[Code],MATCH(B110,T_Boissons[Boissons],0)),"")</f>
        <v>351</v>
      </c>
      <c r="B110" s="24" t="s">
        <v>34</v>
      </c>
      <c r="C110" s="28">
        <v>43687</v>
      </c>
      <c r="F110" s="25">
        <v>5</v>
      </c>
      <c r="H110" s="26">
        <f>IF($B110&lt;&gt;"",SUMIF($B$4:B110,$B110,$D$4:D110),"")</f>
        <v>0</v>
      </c>
      <c r="I110" s="26">
        <f>IF($B110&lt;&gt;"",SUMIF($B$4:B110,$B110,$E$4:E110),"")</f>
        <v>0</v>
      </c>
      <c r="J110" s="26">
        <f>IF($B110&lt;&gt;"",SUMIF($B$4:B110,$B110,$F$4:F110),"")</f>
        <v>5</v>
      </c>
      <c r="K110" s="25">
        <f t="shared" si="1"/>
        <v>-5</v>
      </c>
    </row>
    <row r="111" spans="1:11" x14ac:dyDescent="0.25">
      <c r="A111" s="27">
        <f>IFERROR(INDEX(T_Boissons[Code],MATCH(B111,T_Boissons[Boissons],0)),"")</f>
        <v>353</v>
      </c>
      <c r="B111" s="24" t="s">
        <v>35</v>
      </c>
      <c r="C111" s="28">
        <v>43686</v>
      </c>
      <c r="D111" s="25">
        <v>33</v>
      </c>
      <c r="H111" s="26">
        <f>IF($B111&lt;&gt;"",SUMIF($B$4:B111,$B111,$D$4:D111),"")</f>
        <v>33</v>
      </c>
      <c r="I111" s="26">
        <f>IF($B111&lt;&gt;"",SUMIF($B$4:B111,$B111,$E$4:E111),"")</f>
        <v>0</v>
      </c>
      <c r="J111" s="26">
        <f>IF($B111&lt;&gt;"",SUMIF($B$4:B111,$B111,$F$4:F111),"")</f>
        <v>0</v>
      </c>
      <c r="K111" s="25">
        <f t="shared" si="1"/>
        <v>33</v>
      </c>
    </row>
    <row r="112" spans="1:11" x14ac:dyDescent="0.25">
      <c r="A112" s="27">
        <f>IFERROR(INDEX(T_Boissons[Code],MATCH(B112,T_Boissons[Boissons],0)),"")</f>
        <v>357</v>
      </c>
      <c r="B112" s="24" t="s">
        <v>37</v>
      </c>
      <c r="C112" s="28">
        <v>43686</v>
      </c>
      <c r="D112" s="25">
        <v>33</v>
      </c>
      <c r="H112" s="26">
        <f>IF($B112&lt;&gt;"",SUMIF($B$4:B112,$B112,$D$4:D112),"")</f>
        <v>33</v>
      </c>
      <c r="I112" s="26">
        <f>IF($B112&lt;&gt;"",SUMIF($B$4:B112,$B112,$E$4:E112),"")</f>
        <v>0</v>
      </c>
      <c r="J112" s="26">
        <f>IF($B112&lt;&gt;"",SUMIF($B$4:B112,$B112,$F$4:F112),"")</f>
        <v>0</v>
      </c>
      <c r="K112" s="25">
        <f t="shared" si="1"/>
        <v>33</v>
      </c>
    </row>
    <row r="113" spans="1:11" x14ac:dyDescent="0.25">
      <c r="A113" s="27">
        <f>IFERROR(INDEX(T_Boissons[Code],MATCH(B113,T_Boissons[Boissons],0)),"")</f>
        <v>359</v>
      </c>
      <c r="B113" s="24" t="s">
        <v>38</v>
      </c>
      <c r="C113" s="28">
        <v>43686</v>
      </c>
      <c r="D113" s="25">
        <v>33</v>
      </c>
      <c r="H113" s="26">
        <f>IF($B113&lt;&gt;"",SUMIF($B$4:B113,$B113,$D$4:D113),"")</f>
        <v>33</v>
      </c>
      <c r="I113" s="26">
        <f>IF($B113&lt;&gt;"",SUMIF($B$4:B113,$B113,$E$4:E113),"")</f>
        <v>0</v>
      </c>
      <c r="J113" s="26">
        <f>IF($B113&lt;&gt;"",SUMIF($B$4:B113,$B113,$F$4:F113),"")</f>
        <v>0</v>
      </c>
      <c r="K113" s="25">
        <f t="shared" si="1"/>
        <v>33</v>
      </c>
    </row>
    <row r="114" spans="1:11" x14ac:dyDescent="0.25">
      <c r="A114" s="27">
        <f>IFERROR(INDEX(T_Boissons[Code],MATCH(B114,T_Boissons[Boissons],0)),"")</f>
        <v>0</v>
      </c>
      <c r="B114" s="24" t="s">
        <v>98</v>
      </c>
      <c r="C114" s="28">
        <v>43698</v>
      </c>
      <c r="D114" s="25">
        <v>420</v>
      </c>
      <c r="H114" s="26">
        <f>IF($B114&lt;&gt;"",SUMIF($B$4:B114,$B114,$D$4:D114),"")</f>
        <v>420</v>
      </c>
      <c r="I114" s="26">
        <f>IF($B114&lt;&gt;"",SUMIF($B$4:B114,$B114,$E$4:E114),"")</f>
        <v>0</v>
      </c>
      <c r="J114" s="26">
        <f>IF($B114&lt;&gt;"",SUMIF($B$4:B114,$B114,$F$4:F114),"")</f>
        <v>0</v>
      </c>
      <c r="K114" s="25">
        <f t="shared" si="1"/>
        <v>420</v>
      </c>
    </row>
    <row r="115" spans="1:11" x14ac:dyDescent="0.25">
      <c r="A115" s="27">
        <f>IFERROR(INDEX(T_Boissons[Code],MATCH(B115,T_Boissons[Boissons],0)),"")</f>
        <v>0</v>
      </c>
      <c r="B115" s="24" t="s">
        <v>98</v>
      </c>
      <c r="C115" s="28">
        <v>43699</v>
      </c>
      <c r="F115" s="25">
        <v>2</v>
      </c>
      <c r="H115" s="26">
        <f>IF($B115&lt;&gt;"",SUMIF($B$4:B115,$B115,$D$4:D115),"")</f>
        <v>420</v>
      </c>
      <c r="I115" s="26">
        <f>IF($B115&lt;&gt;"",SUMIF($B$4:B115,$B115,$E$4:E115),"")</f>
        <v>0</v>
      </c>
      <c r="J115" s="26">
        <f>IF($B115&lt;&gt;"",SUMIF($B$4:B115,$B115,$F$4:F115),"")</f>
        <v>2</v>
      </c>
      <c r="K115" s="25">
        <f t="shared" si="1"/>
        <v>418</v>
      </c>
    </row>
    <row r="116" spans="1:11" x14ac:dyDescent="0.25">
      <c r="A116" s="27">
        <f>IFERROR(INDEX(T_Boissons[Code],MATCH(B116,T_Boissons[Boissons],0)),"")</f>
        <v>0</v>
      </c>
      <c r="B116" s="24" t="s">
        <v>98</v>
      </c>
      <c r="C116" s="28">
        <v>43700</v>
      </c>
      <c r="F116" s="25">
        <v>2</v>
      </c>
      <c r="H116" s="26">
        <f>IF($B116&lt;&gt;"",SUMIF($B$4:B116,$B116,$D$4:D116),"")</f>
        <v>420</v>
      </c>
      <c r="I116" s="26">
        <f>IF($B116&lt;&gt;"",SUMIF($B$4:B116,$B116,$E$4:E116),"")</f>
        <v>0</v>
      </c>
      <c r="J116" s="26">
        <f>IF($B116&lt;&gt;"",SUMIF($B$4:B116,$B116,$F$4:F116),"")</f>
        <v>4</v>
      </c>
      <c r="K116" s="25">
        <f t="shared" si="1"/>
        <v>416</v>
      </c>
    </row>
    <row r="117" spans="1:11" x14ac:dyDescent="0.25">
      <c r="A117" s="27">
        <f>IFERROR(INDEX(T_Boissons[Code],MATCH(B117,T_Boissons[Boissons],0)),"")</f>
        <v>0</v>
      </c>
      <c r="B117" s="24" t="s">
        <v>98</v>
      </c>
      <c r="C117" s="28">
        <v>43701</v>
      </c>
      <c r="F117" s="25">
        <v>3</v>
      </c>
      <c r="H117" s="26">
        <f>IF($B117&lt;&gt;"",SUMIF($B$4:B117,$B117,$D$4:D117),"")</f>
        <v>420</v>
      </c>
      <c r="I117" s="26">
        <f>IF($B117&lt;&gt;"",SUMIF($B$4:B117,$B117,$E$4:E117),"")</f>
        <v>0</v>
      </c>
      <c r="J117" s="26">
        <f>IF($B117&lt;&gt;"",SUMIF($B$4:B117,$B117,$F$4:F117),"")</f>
        <v>7</v>
      </c>
      <c r="K117" s="25">
        <f t="shared" si="1"/>
        <v>413</v>
      </c>
    </row>
    <row r="118" spans="1:11" x14ac:dyDescent="0.25">
      <c r="A118" s="27">
        <f>IFERROR(INDEX(T_Boissons[Code],MATCH(B118,T_Boissons[Boissons],0)),"")</f>
        <v>0</v>
      </c>
      <c r="B118" s="24" t="s">
        <v>98</v>
      </c>
      <c r="C118" s="28">
        <v>43702</v>
      </c>
      <c r="F118" s="25">
        <v>1</v>
      </c>
      <c r="H118" s="26">
        <f>IF($B118&lt;&gt;"",SUMIF($B$4:B118,$B118,$D$4:D118),"")</f>
        <v>420</v>
      </c>
      <c r="I118" s="26">
        <f>IF($B118&lt;&gt;"",SUMIF($B$4:B118,$B118,$E$4:E118),"")</f>
        <v>0</v>
      </c>
      <c r="J118" s="26">
        <f>IF($B118&lt;&gt;"",SUMIF($B$4:B118,$B118,$F$4:F118),"")</f>
        <v>8</v>
      </c>
      <c r="K118" s="25">
        <f t="shared" si="1"/>
        <v>412</v>
      </c>
    </row>
    <row r="119" spans="1:11" x14ac:dyDescent="0.25">
      <c r="A119" s="27">
        <f>IFERROR(INDEX(T_Boissons[Code],MATCH(B119,T_Boissons[Boissons],0)),"")</f>
        <v>0</v>
      </c>
      <c r="B119" s="24" t="s">
        <v>99</v>
      </c>
      <c r="C119" s="28">
        <v>43698</v>
      </c>
      <c r="D119" s="25">
        <v>105</v>
      </c>
      <c r="H119" s="26">
        <f>IF($B119&lt;&gt;"",SUMIF($B$4:B119,$B119,$D$4:D119),"")</f>
        <v>105</v>
      </c>
      <c r="I119" s="26">
        <f>IF($B119&lt;&gt;"",SUMIF($B$4:B119,$B119,$E$4:E119),"")</f>
        <v>0</v>
      </c>
      <c r="J119" s="26">
        <f>IF($B119&lt;&gt;"",SUMIF($B$4:B119,$B119,$F$4:F119),"")</f>
        <v>0</v>
      </c>
      <c r="K119" s="25">
        <f t="shared" si="1"/>
        <v>105</v>
      </c>
    </row>
    <row r="120" spans="1:11" x14ac:dyDescent="0.25">
      <c r="A120" s="27">
        <f>IFERROR(INDEX(T_Boissons[Code],MATCH(B120,T_Boissons[Boissons],0)),"")</f>
        <v>382</v>
      </c>
      <c r="B120" s="24" t="s">
        <v>41</v>
      </c>
      <c r="C120" s="28">
        <v>43686</v>
      </c>
      <c r="D120" s="25">
        <v>42</v>
      </c>
      <c r="H120" s="26">
        <f>IF($B120&lt;&gt;"",SUMIF($B$4:B120,$B120,$D$4:D120),"")</f>
        <v>42</v>
      </c>
      <c r="I120" s="26">
        <f>IF($B120&lt;&gt;"",SUMIF($B$4:B120,$B120,$E$4:E120),"")</f>
        <v>0</v>
      </c>
      <c r="J120" s="26">
        <f>IF($B120&lt;&gt;"",SUMIF($B$4:B120,$B120,$F$4:F120),"")</f>
        <v>0</v>
      </c>
      <c r="K120" s="25">
        <f t="shared" si="1"/>
        <v>42</v>
      </c>
    </row>
    <row r="121" spans="1:11" x14ac:dyDescent="0.25">
      <c r="A121" s="27">
        <f>IFERROR(INDEX(T_Boissons[Code],MATCH(B121,T_Boissons[Boissons],0)),"")</f>
        <v>382</v>
      </c>
      <c r="B121" s="24" t="s">
        <v>41</v>
      </c>
      <c r="C121" s="28">
        <v>43687</v>
      </c>
      <c r="F121" s="25">
        <v>1</v>
      </c>
      <c r="H121" s="26">
        <f>IF($B121&lt;&gt;"",SUMIF($B$4:B121,$B121,$D$4:D121),"")</f>
        <v>42</v>
      </c>
      <c r="I121" s="26">
        <f>IF($B121&lt;&gt;"",SUMIF($B$4:B121,$B121,$E$4:E121),"")</f>
        <v>0</v>
      </c>
      <c r="J121" s="26">
        <f>IF($B121&lt;&gt;"",SUMIF($B$4:B121,$B121,$F$4:F121),"")</f>
        <v>1</v>
      </c>
      <c r="K121" s="25">
        <f t="shared" si="1"/>
        <v>41</v>
      </c>
    </row>
    <row r="122" spans="1:11" x14ac:dyDescent="0.25">
      <c r="A122" s="27">
        <f>IFERROR(INDEX(T_Boissons[Code],MATCH(B122,T_Boissons[Boissons],0)),"")</f>
        <v>382</v>
      </c>
      <c r="B122" s="24" t="s">
        <v>41</v>
      </c>
      <c r="C122" s="28">
        <v>43688</v>
      </c>
      <c r="F122" s="25">
        <v>1</v>
      </c>
      <c r="H122" s="26">
        <f>IF($B122&lt;&gt;"",SUMIF($B$4:B122,$B122,$D$4:D122),"")</f>
        <v>42</v>
      </c>
      <c r="I122" s="26">
        <f>IF($B122&lt;&gt;"",SUMIF($B$4:B122,$B122,$E$4:E122),"")</f>
        <v>0</v>
      </c>
      <c r="J122" s="26">
        <f>IF($B122&lt;&gt;"",SUMIF($B$4:B122,$B122,$F$4:F122),"")</f>
        <v>2</v>
      </c>
      <c r="K122" s="25">
        <f t="shared" si="1"/>
        <v>40</v>
      </c>
    </row>
    <row r="123" spans="1:11" x14ac:dyDescent="0.25">
      <c r="A123" s="27">
        <f>IFERROR(INDEX(T_Boissons[Code],MATCH(B123,T_Boissons[Boissons],0)),"")</f>
        <v>382</v>
      </c>
      <c r="B123" s="24" t="s">
        <v>41</v>
      </c>
      <c r="C123" s="28">
        <v>43689</v>
      </c>
      <c r="F123" s="25">
        <v>2</v>
      </c>
      <c r="H123" s="26">
        <f>IF($B123&lt;&gt;"",SUMIF($B$4:B123,$B123,$D$4:D123),"")</f>
        <v>42</v>
      </c>
      <c r="I123" s="26">
        <f>IF($B123&lt;&gt;"",SUMIF($B$4:B123,$B123,$E$4:E123),"")</f>
        <v>0</v>
      </c>
      <c r="J123" s="26">
        <f>IF($B123&lt;&gt;"",SUMIF($B$4:B123,$B123,$F$4:F123),"")</f>
        <v>4</v>
      </c>
      <c r="K123" s="25">
        <f t="shared" si="1"/>
        <v>38</v>
      </c>
    </row>
    <row r="124" spans="1:11" x14ac:dyDescent="0.25">
      <c r="A124" s="27">
        <f>IFERROR(INDEX(T_Boissons[Code],MATCH(B124,T_Boissons[Boissons],0)),"")</f>
        <v>382</v>
      </c>
      <c r="B124" s="24" t="s">
        <v>41</v>
      </c>
      <c r="C124" s="28">
        <v>43691</v>
      </c>
      <c r="F124" s="25">
        <v>4</v>
      </c>
      <c r="H124" s="26">
        <f>IF($B124&lt;&gt;"",SUMIF($B$4:B124,$B124,$D$4:D124),"")</f>
        <v>42</v>
      </c>
      <c r="I124" s="26">
        <f>IF($B124&lt;&gt;"",SUMIF($B$4:B124,$B124,$E$4:E124),"")</f>
        <v>0</v>
      </c>
      <c r="J124" s="26">
        <f>IF($B124&lt;&gt;"",SUMIF($B$4:B124,$B124,$F$4:F124),"")</f>
        <v>8</v>
      </c>
      <c r="K124" s="25">
        <f t="shared" si="1"/>
        <v>34</v>
      </c>
    </row>
    <row r="125" spans="1:11" x14ac:dyDescent="0.25">
      <c r="A125" s="27">
        <f>IFERROR(INDEX(T_Boissons[Code],MATCH(B125,T_Boissons[Boissons],0)),"")</f>
        <v>382</v>
      </c>
      <c r="B125" s="24" t="s">
        <v>41</v>
      </c>
      <c r="C125" s="28">
        <v>43692</v>
      </c>
      <c r="F125" s="25">
        <v>2</v>
      </c>
      <c r="H125" s="26">
        <f>IF($B125&lt;&gt;"",SUMIF($B$4:B125,$B125,$D$4:D125),"")</f>
        <v>42</v>
      </c>
      <c r="I125" s="26">
        <f>IF($B125&lt;&gt;"",SUMIF($B$4:B125,$B125,$E$4:E125),"")</f>
        <v>0</v>
      </c>
      <c r="J125" s="26">
        <f>IF($B125&lt;&gt;"",SUMIF($B$4:B125,$B125,$F$4:F125),"")</f>
        <v>10</v>
      </c>
      <c r="K125" s="25">
        <f t="shared" si="1"/>
        <v>32</v>
      </c>
    </row>
    <row r="126" spans="1:11" x14ac:dyDescent="0.25">
      <c r="A126" s="27">
        <f>IFERROR(INDEX(T_Boissons[Code],MATCH(B126,T_Boissons[Boissons],0)),"")</f>
        <v>382</v>
      </c>
      <c r="B126" s="24" t="s">
        <v>41</v>
      </c>
      <c r="C126" s="28">
        <v>43693</v>
      </c>
      <c r="F126" s="25">
        <v>1</v>
      </c>
      <c r="H126" s="26">
        <f>IF($B126&lt;&gt;"",SUMIF($B$4:B126,$B126,$D$4:D126),"")</f>
        <v>42</v>
      </c>
      <c r="I126" s="26">
        <f>IF($B126&lt;&gt;"",SUMIF($B$4:B126,$B126,$E$4:E126),"")</f>
        <v>0</v>
      </c>
      <c r="J126" s="26">
        <f>IF($B126&lt;&gt;"",SUMIF($B$4:B126,$B126,$F$4:F126),"")</f>
        <v>11</v>
      </c>
      <c r="K126" s="25">
        <f t="shared" si="1"/>
        <v>31</v>
      </c>
    </row>
    <row r="127" spans="1:11" x14ac:dyDescent="0.25">
      <c r="A127" s="27">
        <f>IFERROR(INDEX(T_Boissons[Code],MATCH(B127,T_Boissons[Boissons],0)),"")</f>
        <v>382</v>
      </c>
      <c r="B127" s="24" t="s">
        <v>41</v>
      </c>
      <c r="C127" s="28">
        <v>43694</v>
      </c>
      <c r="F127" s="25">
        <v>4</v>
      </c>
      <c r="H127" s="26">
        <f>IF($B127&lt;&gt;"",SUMIF($B$4:B127,$B127,$D$4:D127),"")</f>
        <v>42</v>
      </c>
      <c r="I127" s="26">
        <f>IF($B127&lt;&gt;"",SUMIF($B$4:B127,$B127,$E$4:E127),"")</f>
        <v>0</v>
      </c>
      <c r="J127" s="26">
        <f>IF($B127&lt;&gt;"",SUMIF($B$4:B127,$B127,$F$4:F127),"")</f>
        <v>15</v>
      </c>
      <c r="K127" s="25">
        <f t="shared" si="1"/>
        <v>27</v>
      </c>
    </row>
    <row r="128" spans="1:11" x14ac:dyDescent="0.25">
      <c r="A128" s="27">
        <f>IFERROR(INDEX(T_Boissons[Code],MATCH(B128,T_Boissons[Boissons],0)),"")</f>
        <v>382</v>
      </c>
      <c r="B128" s="24" t="s">
        <v>41</v>
      </c>
      <c r="C128" s="28">
        <v>43695</v>
      </c>
      <c r="F128" s="25">
        <v>2</v>
      </c>
      <c r="H128" s="26">
        <f>IF($B128&lt;&gt;"",SUMIF($B$4:B128,$B128,$D$4:D128),"")</f>
        <v>42</v>
      </c>
      <c r="I128" s="26">
        <f>IF($B128&lt;&gt;"",SUMIF($B$4:B128,$B128,$E$4:E128),"")</f>
        <v>0</v>
      </c>
      <c r="J128" s="26">
        <f>IF($B128&lt;&gt;"",SUMIF($B$4:B128,$B128,$F$4:F128),"")</f>
        <v>17</v>
      </c>
      <c r="K128" s="25">
        <f t="shared" si="1"/>
        <v>25</v>
      </c>
    </row>
    <row r="129" spans="1:11" x14ac:dyDescent="0.25">
      <c r="A129" s="27">
        <f>IFERROR(INDEX(T_Boissons[Code],MATCH(B129,T_Boissons[Boissons],0)),"")</f>
        <v>382</v>
      </c>
      <c r="B129" s="24" t="s">
        <v>41</v>
      </c>
      <c r="C129" s="28">
        <v>43696</v>
      </c>
      <c r="E129" s="25">
        <v>48</v>
      </c>
      <c r="H129" s="26">
        <f>IF($B129&lt;&gt;"",SUMIF($B$4:B129,$B129,$D$4:D129),"")</f>
        <v>42</v>
      </c>
      <c r="I129" s="26">
        <f>IF($B129&lt;&gt;"",SUMIF($B$4:B129,$B129,$E$4:E129),"")</f>
        <v>48</v>
      </c>
      <c r="J129" s="26">
        <f>IF($B129&lt;&gt;"",SUMIF($B$4:B129,$B129,$F$4:F129),"")</f>
        <v>17</v>
      </c>
      <c r="K129" s="25">
        <f t="shared" si="1"/>
        <v>73</v>
      </c>
    </row>
    <row r="130" spans="1:11" x14ac:dyDescent="0.25">
      <c r="A130" s="27">
        <f>IFERROR(INDEX(T_Boissons[Code],MATCH(B130,T_Boissons[Boissons],0)),"")</f>
        <v>382</v>
      </c>
      <c r="B130" s="24" t="s">
        <v>41</v>
      </c>
      <c r="C130" s="28">
        <v>43699</v>
      </c>
      <c r="F130" s="25">
        <v>1</v>
      </c>
      <c r="H130" s="26">
        <f>IF($B130&lt;&gt;"",SUMIF($B$4:B130,$B130,$D$4:D130),"")</f>
        <v>42</v>
      </c>
      <c r="I130" s="26">
        <f>IF($B130&lt;&gt;"",SUMIF($B$4:B130,$B130,$E$4:E130),"")</f>
        <v>48</v>
      </c>
      <c r="J130" s="26">
        <f>IF($B130&lt;&gt;"",SUMIF($B$4:B130,$B130,$F$4:F130),"")</f>
        <v>18</v>
      </c>
      <c r="K130" s="25">
        <f t="shared" si="1"/>
        <v>72</v>
      </c>
    </row>
    <row r="131" spans="1:11" x14ac:dyDescent="0.25">
      <c r="A131" s="27">
        <f>IFERROR(INDEX(T_Boissons[Code],MATCH(B131,T_Boissons[Boissons],0)),"")</f>
        <v>382</v>
      </c>
      <c r="B131" s="24" t="s">
        <v>41</v>
      </c>
      <c r="C131" s="28">
        <v>43701</v>
      </c>
      <c r="F131" s="25">
        <v>2</v>
      </c>
      <c r="H131" s="26">
        <f>IF($B131&lt;&gt;"",SUMIF($B$4:B131,$B131,$D$4:D131),"")</f>
        <v>42</v>
      </c>
      <c r="I131" s="26">
        <f>IF($B131&lt;&gt;"",SUMIF($B$4:B131,$B131,$E$4:E131),"")</f>
        <v>48</v>
      </c>
      <c r="J131" s="26">
        <f>IF($B131&lt;&gt;"",SUMIF($B$4:B131,$B131,$F$4:F131),"")</f>
        <v>20</v>
      </c>
      <c r="K131" s="25">
        <f t="shared" si="1"/>
        <v>70</v>
      </c>
    </row>
    <row r="132" spans="1:11" x14ac:dyDescent="0.25">
      <c r="A132" s="27">
        <f>IFERROR(INDEX(T_Boissons[Code],MATCH(B132,T_Boissons[Boissons],0)),"")</f>
        <v>382</v>
      </c>
      <c r="B132" s="24" t="s">
        <v>41</v>
      </c>
      <c r="C132" s="28">
        <v>43702</v>
      </c>
      <c r="F132" s="25">
        <v>4</v>
      </c>
      <c r="H132" s="26">
        <f>IF($B132&lt;&gt;"",SUMIF($B$4:B132,$B132,$D$4:D132),"")</f>
        <v>42</v>
      </c>
      <c r="I132" s="26">
        <f>IF($B132&lt;&gt;"",SUMIF($B$4:B132,$B132,$E$4:E132),"")</f>
        <v>48</v>
      </c>
      <c r="J132" s="26">
        <f>IF($B132&lt;&gt;"",SUMIF($B$4:B132,$B132,$F$4:F132),"")</f>
        <v>24</v>
      </c>
      <c r="K132" s="25">
        <f t="shared" si="1"/>
        <v>66</v>
      </c>
    </row>
    <row r="133" spans="1:11" x14ac:dyDescent="0.25">
      <c r="A133" s="27">
        <f>IFERROR(INDEX(T_Boissons[Code],MATCH(B133,T_Boissons[Boissons],0)),"")</f>
        <v>382</v>
      </c>
      <c r="B133" s="24" t="s">
        <v>41</v>
      </c>
      <c r="C133" s="28">
        <v>43703</v>
      </c>
      <c r="E133" s="25">
        <v>48</v>
      </c>
      <c r="H133" s="26">
        <f>IF($B133&lt;&gt;"",SUMIF($B$4:B133,$B133,$D$4:D133),"")</f>
        <v>42</v>
      </c>
      <c r="I133" s="26">
        <f>IF($B133&lt;&gt;"",SUMIF($B$4:B133,$B133,$E$4:E133),"")</f>
        <v>96</v>
      </c>
      <c r="J133" s="26">
        <f>IF($B133&lt;&gt;"",SUMIF($B$4:B133,$B133,$F$4:F133),"")</f>
        <v>24</v>
      </c>
      <c r="K133" s="25">
        <f t="shared" ref="K133:K196" si="2">IF($B133&lt;&gt;"",H133+I133-J133,"")</f>
        <v>114</v>
      </c>
    </row>
    <row r="134" spans="1:11" x14ac:dyDescent="0.25">
      <c r="A134" s="27">
        <f>IFERROR(INDEX(T_Boissons[Code],MATCH(B134,T_Boissons[Boissons],0)),"")</f>
        <v>380</v>
      </c>
      <c r="B134" s="24" t="s">
        <v>100</v>
      </c>
      <c r="C134" s="28">
        <v>43700</v>
      </c>
      <c r="D134" s="25">
        <v>7.5</v>
      </c>
      <c r="H134" s="26">
        <f>IF($B134&lt;&gt;"",SUMIF($B$4:B134,$B134,$D$4:D134),"")</f>
        <v>7.5</v>
      </c>
      <c r="I134" s="26">
        <f>IF($B134&lt;&gt;"",SUMIF($B$4:B134,$B134,$E$4:E134),"")</f>
        <v>0</v>
      </c>
      <c r="J134" s="26">
        <f>IF($B134&lt;&gt;"",SUMIF($B$4:B134,$B134,$F$4:F134),"")</f>
        <v>0</v>
      </c>
      <c r="K134" s="25">
        <f t="shared" si="2"/>
        <v>7.5</v>
      </c>
    </row>
    <row r="135" spans="1:11" x14ac:dyDescent="0.25">
      <c r="A135" s="27">
        <f>IFERROR(INDEX(T_Boissons[Code],MATCH(B135,T_Boissons[Boissons],0)),"")</f>
        <v>380</v>
      </c>
      <c r="B135" s="24" t="s">
        <v>100</v>
      </c>
      <c r="C135" s="28">
        <v>43700</v>
      </c>
      <c r="F135" s="25">
        <v>3.5</v>
      </c>
      <c r="H135" s="26">
        <f>IF($B135&lt;&gt;"",SUMIF($B$4:B135,$B135,$D$4:D135),"")</f>
        <v>7.5</v>
      </c>
      <c r="I135" s="26">
        <f>IF($B135&lt;&gt;"",SUMIF($B$4:B135,$B135,$E$4:E135),"")</f>
        <v>0</v>
      </c>
      <c r="J135" s="26">
        <f>IF($B135&lt;&gt;"",SUMIF($B$4:B135,$B135,$F$4:F135),"")</f>
        <v>3.5</v>
      </c>
      <c r="K135" s="25">
        <f t="shared" si="2"/>
        <v>4</v>
      </c>
    </row>
    <row r="136" spans="1:11" x14ac:dyDescent="0.25">
      <c r="A136" s="27">
        <f>IFERROR(INDEX(T_Boissons[Code],MATCH(B136,T_Boissons[Boissons],0)),"")</f>
        <v>380</v>
      </c>
      <c r="B136" s="24" t="s">
        <v>100</v>
      </c>
      <c r="C136" s="28">
        <v>43701</v>
      </c>
      <c r="F136" s="25">
        <v>2</v>
      </c>
      <c r="H136" s="26">
        <f>IF($B136&lt;&gt;"",SUMIF($B$4:B136,$B136,$D$4:D136),"")</f>
        <v>7.5</v>
      </c>
      <c r="I136" s="26">
        <f>IF($B136&lt;&gt;"",SUMIF($B$4:B136,$B136,$E$4:E136),"")</f>
        <v>0</v>
      </c>
      <c r="J136" s="26">
        <f>IF($B136&lt;&gt;"",SUMIF($B$4:B136,$B136,$F$4:F136),"")</f>
        <v>5.5</v>
      </c>
      <c r="K136" s="25">
        <f t="shared" si="2"/>
        <v>2</v>
      </c>
    </row>
    <row r="137" spans="1:11" x14ac:dyDescent="0.25">
      <c r="A137" s="27">
        <f>IFERROR(INDEX(T_Boissons[Code],MATCH(B137,T_Boissons[Boissons],0)),"")</f>
        <v>380</v>
      </c>
      <c r="B137" s="24" t="s">
        <v>100</v>
      </c>
      <c r="C137" s="28">
        <v>43702</v>
      </c>
      <c r="F137" s="25">
        <v>2.75</v>
      </c>
      <c r="H137" s="26">
        <f>IF($B137&lt;&gt;"",SUMIF($B$4:B137,$B137,$D$4:D137),"")</f>
        <v>7.5</v>
      </c>
      <c r="I137" s="26">
        <f>IF($B137&lt;&gt;"",SUMIF($B$4:B137,$B137,$E$4:E137),"")</f>
        <v>0</v>
      </c>
      <c r="J137" s="26">
        <f>IF($B137&lt;&gt;"",SUMIF($B$4:B137,$B137,$F$4:F137),"")</f>
        <v>8.25</v>
      </c>
      <c r="K137" s="25">
        <f t="shared" si="2"/>
        <v>-0.75</v>
      </c>
    </row>
    <row r="138" spans="1:11" x14ac:dyDescent="0.25">
      <c r="A138" s="27">
        <f>IFERROR(INDEX(T_Boissons[Code],MATCH(B138,T_Boissons[Boissons],0)),"")</f>
        <v>380</v>
      </c>
      <c r="B138" s="24" t="s">
        <v>100</v>
      </c>
      <c r="C138" s="28">
        <v>43703</v>
      </c>
      <c r="E138" s="25">
        <v>16</v>
      </c>
      <c r="H138" s="26">
        <f>IF($B138&lt;&gt;"",SUMIF($B$4:B138,$B138,$D$4:D138),"")</f>
        <v>7.5</v>
      </c>
      <c r="I138" s="26">
        <f>IF($B138&lt;&gt;"",SUMIF($B$4:B138,$B138,$E$4:E138),"")</f>
        <v>16</v>
      </c>
      <c r="J138" s="26">
        <f>IF($B138&lt;&gt;"",SUMIF($B$4:B138,$B138,$F$4:F138),"")</f>
        <v>8.25</v>
      </c>
      <c r="K138" s="25">
        <f t="shared" si="2"/>
        <v>15.25</v>
      </c>
    </row>
    <row r="139" spans="1:11" x14ac:dyDescent="0.25">
      <c r="A139" s="27">
        <f>IFERROR(INDEX(T_Boissons[Code],MATCH(B139,T_Boissons[Boissons],0)),"")</f>
        <v>305</v>
      </c>
      <c r="B139" s="24" t="s">
        <v>20</v>
      </c>
      <c r="C139" s="28">
        <v>43709</v>
      </c>
      <c r="F139" s="25">
        <v>5</v>
      </c>
      <c r="H139" s="26">
        <f>IF($B139&lt;&gt;"",SUMIF($B$4:B139,$B139,$D$4:D139),"")</f>
        <v>44</v>
      </c>
      <c r="I139" s="26">
        <f>IF($B139&lt;&gt;"",SUMIF($B$4:B139,$B139,$E$4:E139),"")</f>
        <v>0</v>
      </c>
      <c r="J139" s="26">
        <f>IF($B139&lt;&gt;"",SUMIF($B$4:B139,$B139,$F$4:F139),"")</f>
        <v>9</v>
      </c>
      <c r="K139" s="25">
        <f t="shared" si="2"/>
        <v>35</v>
      </c>
    </row>
    <row r="140" spans="1:11" x14ac:dyDescent="0.25">
      <c r="A140" s="27">
        <f>IFERROR(INDEX(T_Boissons[Code],MATCH(B140,T_Boissons[Boissons],0)),"")</f>
        <v>306</v>
      </c>
      <c r="B140" s="24" t="s">
        <v>96</v>
      </c>
      <c r="C140" s="28">
        <v>43710</v>
      </c>
      <c r="F140" s="25">
        <v>2</v>
      </c>
      <c r="H140" s="26">
        <f>IF($B140&lt;&gt;"",SUMIF($B$4:B140,$B140,$D$4:D140),"")</f>
        <v>22</v>
      </c>
      <c r="I140" s="26">
        <f>IF($B140&lt;&gt;"",SUMIF($B$4:B140,$B140,$E$4:E140),"")</f>
        <v>72</v>
      </c>
      <c r="J140" s="26">
        <f>IF($B140&lt;&gt;"",SUMIF($B$4:B140,$B140,$F$4:F140),"")</f>
        <v>35</v>
      </c>
      <c r="K140" s="25">
        <f t="shared" si="2"/>
        <v>59</v>
      </c>
    </row>
    <row r="141" spans="1:11" x14ac:dyDescent="0.25">
      <c r="A141" s="27">
        <f>IFERROR(INDEX(T_Boissons[Code],MATCH(B141,T_Boissons[Boissons],0)),"")</f>
        <v>305</v>
      </c>
      <c r="B141" s="24" t="s">
        <v>20</v>
      </c>
      <c r="C141" s="28">
        <v>43710</v>
      </c>
      <c r="F141" s="25">
        <v>1</v>
      </c>
      <c r="H141" s="26">
        <f>IF($B141&lt;&gt;"",SUMIF($B$4:B141,$B141,$D$4:D141),"")</f>
        <v>44</v>
      </c>
      <c r="I141" s="26">
        <f>IF($B141&lt;&gt;"",SUMIF($B$4:B141,$B141,$E$4:E141),"")</f>
        <v>0</v>
      </c>
      <c r="J141" s="26">
        <f>IF($B141&lt;&gt;"",SUMIF($B$4:B141,$B141,$F$4:F141),"")</f>
        <v>10</v>
      </c>
      <c r="K141" s="25">
        <f t="shared" si="2"/>
        <v>34</v>
      </c>
    </row>
    <row r="142" spans="1:11" x14ac:dyDescent="0.25">
      <c r="A142" s="27">
        <f>IFERROR(INDEX(T_Boissons[Code],MATCH(B142,T_Boissons[Boissons],0)),"")</f>
        <v>305</v>
      </c>
      <c r="B142" s="24" t="s">
        <v>20</v>
      </c>
      <c r="C142" s="28">
        <v>43713</v>
      </c>
      <c r="F142" s="25">
        <v>4</v>
      </c>
      <c r="H142" s="26">
        <f>IF($B142&lt;&gt;"",SUMIF($B$4:B142,$B142,$D$4:D142),"")</f>
        <v>44</v>
      </c>
      <c r="I142" s="26">
        <f>IF($B142&lt;&gt;"",SUMIF($B$4:B142,$B142,$E$4:E142),"")</f>
        <v>0</v>
      </c>
      <c r="J142" s="26">
        <f>IF($B142&lt;&gt;"",SUMIF($B$4:B142,$B142,$F$4:F142),"")</f>
        <v>14</v>
      </c>
      <c r="K142" s="25">
        <f t="shared" si="2"/>
        <v>30</v>
      </c>
    </row>
    <row r="143" spans="1:11" x14ac:dyDescent="0.25">
      <c r="A143" s="27">
        <f>IFERROR(INDEX(T_Boissons[Code],MATCH(B143,T_Boissons[Boissons],0)),"")</f>
        <v>307</v>
      </c>
      <c r="B143" s="24" t="s">
        <v>97</v>
      </c>
      <c r="C143" s="28">
        <v>43713</v>
      </c>
      <c r="F143" s="25">
        <v>3</v>
      </c>
      <c r="H143" s="26">
        <f>IF($B143&lt;&gt;"",SUMIF($B$4:B143,$B143,$D$4:D143),"")</f>
        <v>58</v>
      </c>
      <c r="I143" s="26">
        <f>IF($B143&lt;&gt;"",SUMIF($B$4:B143,$B143,$E$4:E143),"")</f>
        <v>24</v>
      </c>
      <c r="J143" s="26">
        <f>IF($B143&lt;&gt;"",SUMIF($B$4:B143,$B143,$F$4:F143),"")</f>
        <v>12</v>
      </c>
      <c r="K143" s="25">
        <f t="shared" si="2"/>
        <v>70</v>
      </c>
    </row>
    <row r="144" spans="1:11" x14ac:dyDescent="0.25">
      <c r="A144" s="23" t="str">
        <f>IFERROR(INDEX(T_Boissons[Code],MATCH(B144,T_Boissons[Boissons],0)),"")</f>
        <v/>
      </c>
      <c r="H144" s="26" t="str">
        <f>IF($B144&lt;&gt;"",SUMIF($B$4:B144,$B144,$D$4:D144),"")</f>
        <v/>
      </c>
      <c r="I144" s="26" t="str">
        <f>IF($B144&lt;&gt;"",SUMIF($B$4:B144,$B144,$E$4:E144),"")</f>
        <v/>
      </c>
      <c r="J144" s="26" t="str">
        <f>IF($B144&lt;&gt;"",SUMIF($B$4:B144,$B144,$F$4:F144),"")</f>
        <v/>
      </c>
      <c r="K144" s="25" t="str">
        <f t="shared" si="2"/>
        <v/>
      </c>
    </row>
    <row r="145" spans="1:11" x14ac:dyDescent="0.25">
      <c r="A145" s="23" t="str">
        <f>IFERROR(INDEX(T_Boissons[Code],MATCH(B145,T_Boissons[Boissons],0)),"")</f>
        <v/>
      </c>
      <c r="H145" s="26" t="str">
        <f>IF($B145&lt;&gt;"",SUMIF($B$4:B145,$B145,$D$4:D145),"")</f>
        <v/>
      </c>
      <c r="I145" s="26" t="str">
        <f>IF($B145&lt;&gt;"",SUMIF($B$4:B145,$B145,$E$4:E145),"")</f>
        <v/>
      </c>
      <c r="J145" s="26" t="str">
        <f>IF($B145&lt;&gt;"",SUMIF($B$4:B145,$B145,$F$4:F145),"")</f>
        <v/>
      </c>
      <c r="K145" s="25" t="str">
        <f t="shared" si="2"/>
        <v/>
      </c>
    </row>
    <row r="146" spans="1:11" x14ac:dyDescent="0.25">
      <c r="A146" s="23" t="str">
        <f>IFERROR(INDEX(T_Boissons[Code],MATCH(B146,T_Boissons[Boissons],0)),"")</f>
        <v/>
      </c>
      <c r="H146" s="26" t="str">
        <f>IF($B146&lt;&gt;"",SUMIF($B$4:B146,$B146,$D$4:D146),"")</f>
        <v/>
      </c>
      <c r="I146" s="26" t="str">
        <f>IF($B146&lt;&gt;"",SUMIF($B$4:B146,$B146,$E$4:E146),"")</f>
        <v/>
      </c>
      <c r="J146" s="26" t="str">
        <f>IF($B146&lt;&gt;"",SUMIF($B$4:B146,$B146,$F$4:F146),"")</f>
        <v/>
      </c>
      <c r="K146" s="25" t="str">
        <f t="shared" si="2"/>
        <v/>
      </c>
    </row>
    <row r="147" spans="1:11" x14ac:dyDescent="0.25">
      <c r="A147" s="23" t="str">
        <f>IFERROR(INDEX(T_Boissons[Code],MATCH(B147,T_Boissons[Boissons],0)),"")</f>
        <v/>
      </c>
      <c r="H147" s="26" t="str">
        <f>IF($B147&lt;&gt;"",SUMIF($B$4:B147,$B147,$D$4:D147),"")</f>
        <v/>
      </c>
      <c r="I147" s="26" t="str">
        <f>IF($B147&lt;&gt;"",SUMIF($B$4:B147,$B147,$E$4:E147),"")</f>
        <v/>
      </c>
      <c r="J147" s="26" t="str">
        <f>IF($B147&lt;&gt;"",SUMIF($B$4:B147,$B147,$F$4:F147),"")</f>
        <v/>
      </c>
      <c r="K147" s="25" t="str">
        <f t="shared" si="2"/>
        <v/>
      </c>
    </row>
    <row r="148" spans="1:11" x14ac:dyDescent="0.25">
      <c r="A148" s="23" t="str">
        <f>IFERROR(INDEX(T_Boissons[Code],MATCH(B148,T_Boissons[Boissons],0)),"")</f>
        <v/>
      </c>
      <c r="H148" s="26" t="str">
        <f>IF($B148&lt;&gt;"",SUMIF($B$4:B148,$B148,$D$4:D148),"")</f>
        <v/>
      </c>
      <c r="I148" s="26" t="str">
        <f>IF($B148&lt;&gt;"",SUMIF($B$4:B148,$B148,$E$4:E148),"")</f>
        <v/>
      </c>
      <c r="J148" s="26" t="str">
        <f>IF($B148&lt;&gt;"",SUMIF($B$4:B148,$B148,$F$4:F148),"")</f>
        <v/>
      </c>
      <c r="K148" s="25" t="str">
        <f t="shared" si="2"/>
        <v/>
      </c>
    </row>
    <row r="149" spans="1:11" x14ac:dyDescent="0.25">
      <c r="A149" s="23" t="str">
        <f>IFERROR(INDEX(T_Boissons[Code],MATCH(B149,T_Boissons[Boissons],0)),"")</f>
        <v/>
      </c>
      <c r="H149" s="26" t="str">
        <f>IF($B149&lt;&gt;"",SUMIF($B$4:B149,$B149,$D$4:D149),"")</f>
        <v/>
      </c>
      <c r="I149" s="26" t="str">
        <f>IF($B149&lt;&gt;"",SUMIF($B$4:B149,$B149,$E$4:E149),"")</f>
        <v/>
      </c>
      <c r="J149" s="26" t="str">
        <f>IF($B149&lt;&gt;"",SUMIF($B$4:B149,$B149,$F$4:F149),"")</f>
        <v/>
      </c>
      <c r="K149" s="25" t="str">
        <f t="shared" si="2"/>
        <v/>
      </c>
    </row>
    <row r="150" spans="1:11" x14ac:dyDescent="0.25">
      <c r="A150" s="23" t="str">
        <f>IFERROR(INDEX(T_Boissons[Code],MATCH(B150,T_Boissons[Boissons],0)),"")</f>
        <v/>
      </c>
      <c r="H150" s="26" t="str">
        <f>IF($B150&lt;&gt;"",SUMIF($B$4:B150,$B150,$D$4:D150),"")</f>
        <v/>
      </c>
      <c r="I150" s="26" t="str">
        <f>IF($B150&lt;&gt;"",SUMIF($B$4:B150,$B150,$E$4:E150),"")</f>
        <v/>
      </c>
      <c r="J150" s="26" t="str">
        <f>IF($B150&lt;&gt;"",SUMIF($B$4:B150,$B150,$F$4:F150),"")</f>
        <v/>
      </c>
      <c r="K150" s="25" t="str">
        <f t="shared" si="2"/>
        <v/>
      </c>
    </row>
    <row r="151" spans="1:11" x14ac:dyDescent="0.25">
      <c r="A151" s="23" t="str">
        <f>IFERROR(INDEX(T_Boissons[Code],MATCH(B151,T_Boissons[Boissons],0)),"")</f>
        <v/>
      </c>
      <c r="H151" s="26" t="str">
        <f>IF($B151&lt;&gt;"",SUMIF($B$4:B151,$B151,$D$4:D151),"")</f>
        <v/>
      </c>
      <c r="I151" s="26" t="str">
        <f>IF($B151&lt;&gt;"",SUMIF($B$4:B151,$B151,$E$4:E151),"")</f>
        <v/>
      </c>
      <c r="J151" s="26" t="str">
        <f>IF($B151&lt;&gt;"",SUMIF($B$4:B151,$B151,$F$4:F151),"")</f>
        <v/>
      </c>
      <c r="K151" s="25" t="str">
        <f t="shared" si="2"/>
        <v/>
      </c>
    </row>
    <row r="152" spans="1:11" x14ac:dyDescent="0.25">
      <c r="A152" s="23" t="str">
        <f>IFERROR(INDEX(T_Boissons[Code],MATCH(B152,T_Boissons[Boissons],0)),"")</f>
        <v/>
      </c>
      <c r="H152" s="26" t="str">
        <f>IF($B152&lt;&gt;"",SUMIF($B$4:B152,$B152,$D$4:D152),"")</f>
        <v/>
      </c>
      <c r="I152" s="26" t="str">
        <f>IF($B152&lt;&gt;"",SUMIF($B$4:B152,$B152,$E$4:E152),"")</f>
        <v/>
      </c>
      <c r="J152" s="26" t="str">
        <f>IF($B152&lt;&gt;"",SUMIF($B$4:B152,$B152,$F$4:F152),"")</f>
        <v/>
      </c>
      <c r="K152" s="25" t="str">
        <f t="shared" si="2"/>
        <v/>
      </c>
    </row>
    <row r="153" spans="1:11" x14ac:dyDescent="0.25">
      <c r="A153" s="23" t="str">
        <f>IFERROR(INDEX(T_Boissons[Code],MATCH(B153,T_Boissons[Boissons],0)),"")</f>
        <v/>
      </c>
      <c r="H153" s="26" t="str">
        <f>IF($B153&lt;&gt;"",SUMIF($B$4:B153,$B153,$D$4:D153),"")</f>
        <v/>
      </c>
      <c r="I153" s="26" t="str">
        <f>IF($B153&lt;&gt;"",SUMIF($B$4:B153,$B153,$E$4:E153),"")</f>
        <v/>
      </c>
      <c r="J153" s="26" t="str">
        <f>IF($B153&lt;&gt;"",SUMIF($B$4:B153,$B153,$F$4:F153),"")</f>
        <v/>
      </c>
      <c r="K153" s="25" t="str">
        <f t="shared" si="2"/>
        <v/>
      </c>
    </row>
    <row r="154" spans="1:11" x14ac:dyDescent="0.25">
      <c r="A154" s="23" t="str">
        <f>IFERROR(INDEX(T_Boissons[Code],MATCH(B154,T_Boissons[Boissons],0)),"")</f>
        <v/>
      </c>
      <c r="H154" s="26" t="str">
        <f>IF($B154&lt;&gt;"",SUMIF($B$4:B154,$B154,$D$4:D154),"")</f>
        <v/>
      </c>
      <c r="I154" s="26" t="str">
        <f>IF($B154&lt;&gt;"",SUMIF($B$4:B154,$B154,$E$4:E154),"")</f>
        <v/>
      </c>
      <c r="J154" s="26" t="str">
        <f>IF($B154&lt;&gt;"",SUMIF($B$4:B154,$B154,$F$4:F154),"")</f>
        <v/>
      </c>
      <c r="K154" s="25" t="str">
        <f t="shared" si="2"/>
        <v/>
      </c>
    </row>
    <row r="155" spans="1:11" x14ac:dyDescent="0.25">
      <c r="A155" s="23" t="str">
        <f>IFERROR(INDEX(T_Boissons[Code],MATCH(B155,T_Boissons[Boissons],0)),"")</f>
        <v/>
      </c>
      <c r="H155" s="26" t="str">
        <f>IF($B155&lt;&gt;"",SUMIF($B$4:B155,$B155,$D$4:D155),"")</f>
        <v/>
      </c>
      <c r="I155" s="26" t="str">
        <f>IF($B155&lt;&gt;"",SUMIF($B$4:B155,$B155,$E$4:E155),"")</f>
        <v/>
      </c>
      <c r="J155" s="26" t="str">
        <f>IF($B155&lt;&gt;"",SUMIF($B$4:B155,$B155,$F$4:F155),"")</f>
        <v/>
      </c>
      <c r="K155" s="25" t="str">
        <f t="shared" si="2"/>
        <v/>
      </c>
    </row>
    <row r="156" spans="1:11" x14ac:dyDescent="0.25">
      <c r="A156" s="23" t="str">
        <f>IFERROR(INDEX(T_Boissons[Code],MATCH(B156,T_Boissons[Boissons],0)),"")</f>
        <v/>
      </c>
      <c r="H156" s="26" t="str">
        <f>IF($B156&lt;&gt;"",SUMIF($B$4:B156,$B156,$D$4:D156),"")</f>
        <v/>
      </c>
      <c r="I156" s="26" t="str">
        <f>IF($B156&lt;&gt;"",SUMIF($B$4:B156,$B156,$E$4:E156),"")</f>
        <v/>
      </c>
      <c r="J156" s="26" t="str">
        <f>IF($B156&lt;&gt;"",SUMIF($B$4:B156,$B156,$F$4:F156),"")</f>
        <v/>
      </c>
      <c r="K156" s="25" t="str">
        <f t="shared" si="2"/>
        <v/>
      </c>
    </row>
    <row r="157" spans="1:11" x14ac:dyDescent="0.25">
      <c r="A157" s="23" t="str">
        <f>IFERROR(INDEX(T_Boissons[Code],MATCH(B157,T_Boissons[Boissons],0)),"")</f>
        <v/>
      </c>
      <c r="H157" s="26" t="str">
        <f>IF($B157&lt;&gt;"",SUMIF($B$4:B157,$B157,$D$4:D157),"")</f>
        <v/>
      </c>
      <c r="I157" s="26" t="str">
        <f>IF($B157&lt;&gt;"",SUMIF($B$4:B157,$B157,$E$4:E157),"")</f>
        <v/>
      </c>
      <c r="J157" s="26" t="str">
        <f>IF($B157&lt;&gt;"",SUMIF($B$4:B157,$B157,$F$4:F157),"")</f>
        <v/>
      </c>
      <c r="K157" s="25" t="str">
        <f t="shared" si="2"/>
        <v/>
      </c>
    </row>
    <row r="158" spans="1:11" x14ac:dyDescent="0.25">
      <c r="A158" s="23" t="str">
        <f>IFERROR(INDEX(T_Boissons[Code],MATCH(B158,T_Boissons[Boissons],0)),"")</f>
        <v/>
      </c>
      <c r="H158" s="26" t="str">
        <f>IF($B158&lt;&gt;"",SUMIF($B$4:B158,$B158,$D$4:D158),"")</f>
        <v/>
      </c>
      <c r="I158" s="26" t="str">
        <f>IF($B158&lt;&gt;"",SUMIF($B$4:B158,$B158,$E$4:E158),"")</f>
        <v/>
      </c>
      <c r="J158" s="26" t="str">
        <f>IF($B158&lt;&gt;"",SUMIF($B$4:B158,$B158,$F$4:F158),"")</f>
        <v/>
      </c>
      <c r="K158" s="25" t="str">
        <f t="shared" si="2"/>
        <v/>
      </c>
    </row>
    <row r="159" spans="1:11" x14ac:dyDescent="0.25">
      <c r="A159" s="23" t="str">
        <f>IFERROR(INDEX(T_Boissons[Code],MATCH(B159,T_Boissons[Boissons],0)),"")</f>
        <v/>
      </c>
      <c r="H159" s="26" t="str">
        <f>IF($B159&lt;&gt;"",SUMIF($B$4:B159,$B159,$D$4:D159),"")</f>
        <v/>
      </c>
      <c r="I159" s="26" t="str">
        <f>IF($B159&lt;&gt;"",SUMIF($B$4:B159,$B159,$E$4:E159),"")</f>
        <v/>
      </c>
      <c r="J159" s="26" t="str">
        <f>IF($B159&lt;&gt;"",SUMIF($B$4:B159,$B159,$F$4:F159),"")</f>
        <v/>
      </c>
      <c r="K159" s="25" t="str">
        <f t="shared" si="2"/>
        <v/>
      </c>
    </row>
    <row r="160" spans="1:11" x14ac:dyDescent="0.25">
      <c r="A160" s="23" t="str">
        <f>IFERROR(INDEX(T_Boissons[Code],MATCH(B160,T_Boissons[Boissons],0)),"")</f>
        <v/>
      </c>
      <c r="H160" s="26" t="str">
        <f>IF($B160&lt;&gt;"",SUMIF($B$4:B160,$B160,$D$4:D160),"")</f>
        <v/>
      </c>
      <c r="I160" s="26" t="str">
        <f>IF($B160&lt;&gt;"",SUMIF($B$4:B160,$B160,$E$4:E160),"")</f>
        <v/>
      </c>
      <c r="J160" s="26" t="str">
        <f>IF($B160&lt;&gt;"",SUMIF($B$4:B160,$B160,$F$4:F160),"")</f>
        <v/>
      </c>
      <c r="K160" s="25" t="str">
        <f t="shared" si="2"/>
        <v/>
      </c>
    </row>
    <row r="161" spans="1:11" x14ac:dyDescent="0.25">
      <c r="A161" s="23" t="str">
        <f>IFERROR(INDEX(T_Boissons[Code],MATCH(B161,T_Boissons[Boissons],0)),"")</f>
        <v/>
      </c>
      <c r="H161" s="26" t="str">
        <f>IF($B161&lt;&gt;"",SUMIF($B$4:B161,$B161,$D$4:D161),"")</f>
        <v/>
      </c>
      <c r="I161" s="26" t="str">
        <f>IF($B161&lt;&gt;"",SUMIF($B$4:B161,$B161,$E$4:E161),"")</f>
        <v/>
      </c>
      <c r="J161" s="26" t="str">
        <f>IF($B161&lt;&gt;"",SUMIF($B$4:B161,$B161,$F$4:F161),"")</f>
        <v/>
      </c>
      <c r="K161" s="25" t="str">
        <f t="shared" si="2"/>
        <v/>
      </c>
    </row>
    <row r="162" spans="1:11" x14ac:dyDescent="0.25">
      <c r="A162" s="23" t="str">
        <f>IFERROR(INDEX(T_Boissons[Code],MATCH(B162,T_Boissons[Boissons],0)),"")</f>
        <v/>
      </c>
      <c r="H162" s="26" t="str">
        <f>IF($B162&lt;&gt;"",SUMIF($B$4:B162,$B162,$D$4:D162),"")</f>
        <v/>
      </c>
      <c r="I162" s="26" t="str">
        <f>IF($B162&lt;&gt;"",SUMIF($B$4:B162,$B162,$E$4:E162),"")</f>
        <v/>
      </c>
      <c r="J162" s="26" t="str">
        <f>IF($B162&lt;&gt;"",SUMIF($B$4:B162,$B162,$F$4:F162),"")</f>
        <v/>
      </c>
      <c r="K162" s="25" t="str">
        <f t="shared" si="2"/>
        <v/>
      </c>
    </row>
    <row r="163" spans="1:11" x14ac:dyDescent="0.25">
      <c r="A163" s="23" t="str">
        <f>IFERROR(INDEX(T_Boissons[Code],MATCH(B163,T_Boissons[Boissons],0)),"")</f>
        <v/>
      </c>
      <c r="H163" s="26" t="str">
        <f>IF($B163&lt;&gt;"",SUMIF($B$4:B163,$B163,$D$4:D163),"")</f>
        <v/>
      </c>
      <c r="I163" s="26" t="str">
        <f>IF($B163&lt;&gt;"",SUMIF($B$4:B163,$B163,$E$4:E163),"")</f>
        <v/>
      </c>
      <c r="J163" s="26" t="str">
        <f>IF($B163&lt;&gt;"",SUMIF($B$4:B163,$B163,$F$4:F163),"")</f>
        <v/>
      </c>
      <c r="K163" s="25" t="str">
        <f t="shared" si="2"/>
        <v/>
      </c>
    </row>
    <row r="164" spans="1:11" x14ac:dyDescent="0.25">
      <c r="A164" s="23" t="str">
        <f>IFERROR(INDEX(T_Boissons[Code],MATCH(B164,T_Boissons[Boissons],0)),"")</f>
        <v/>
      </c>
      <c r="H164" s="26" t="str">
        <f>IF($B164&lt;&gt;"",SUMIF($B$4:B164,$B164,$D$4:D164),"")</f>
        <v/>
      </c>
      <c r="I164" s="26" t="str">
        <f>IF($B164&lt;&gt;"",SUMIF($B$4:B164,$B164,$E$4:E164),"")</f>
        <v/>
      </c>
      <c r="J164" s="26" t="str">
        <f>IF($B164&lt;&gt;"",SUMIF($B$4:B164,$B164,$F$4:F164),"")</f>
        <v/>
      </c>
      <c r="K164" s="25" t="str">
        <f t="shared" si="2"/>
        <v/>
      </c>
    </row>
    <row r="165" spans="1:11" x14ac:dyDescent="0.25">
      <c r="A165" s="23" t="str">
        <f>IFERROR(INDEX(T_Boissons[Code],MATCH(B165,T_Boissons[Boissons],0)),"")</f>
        <v/>
      </c>
      <c r="H165" s="26" t="str">
        <f>IF($B165&lt;&gt;"",SUMIF($B$4:B165,$B165,$D$4:D165),"")</f>
        <v/>
      </c>
      <c r="I165" s="26" t="str">
        <f>IF($B165&lt;&gt;"",SUMIF($B$4:B165,$B165,$E$4:E165),"")</f>
        <v/>
      </c>
      <c r="J165" s="26" t="str">
        <f>IF($B165&lt;&gt;"",SUMIF($B$4:B165,$B165,$F$4:F165),"")</f>
        <v/>
      </c>
      <c r="K165" s="25" t="str">
        <f t="shared" si="2"/>
        <v/>
      </c>
    </row>
    <row r="166" spans="1:11" x14ac:dyDescent="0.25">
      <c r="A166" s="23" t="str">
        <f>IFERROR(INDEX(T_Boissons[Code],MATCH(B166,T_Boissons[Boissons],0)),"")</f>
        <v/>
      </c>
      <c r="H166" s="26" t="str">
        <f>IF($B166&lt;&gt;"",SUMIF($B$4:B166,$B166,$D$4:D166),"")</f>
        <v/>
      </c>
      <c r="I166" s="26" t="str">
        <f>IF($B166&lt;&gt;"",SUMIF($B$4:B166,$B166,$E$4:E166),"")</f>
        <v/>
      </c>
      <c r="J166" s="26" t="str">
        <f>IF($B166&lt;&gt;"",SUMIF($B$4:B166,$B166,$F$4:F166),"")</f>
        <v/>
      </c>
      <c r="K166" s="25" t="str">
        <f t="shared" si="2"/>
        <v/>
      </c>
    </row>
    <row r="167" spans="1:11" x14ac:dyDescent="0.25">
      <c r="A167" s="23" t="str">
        <f>IFERROR(INDEX(T_Boissons[Code],MATCH(B167,T_Boissons[Boissons],0)),"")</f>
        <v/>
      </c>
      <c r="H167" s="26" t="str">
        <f>IF($B167&lt;&gt;"",SUMIF($B$4:B167,$B167,$D$4:D167),"")</f>
        <v/>
      </c>
      <c r="I167" s="26" t="str">
        <f>IF($B167&lt;&gt;"",SUMIF($B$4:B167,$B167,$E$4:E167),"")</f>
        <v/>
      </c>
      <c r="J167" s="26" t="str">
        <f>IF($B167&lt;&gt;"",SUMIF($B$4:B167,$B167,$F$4:F167),"")</f>
        <v/>
      </c>
      <c r="K167" s="25" t="str">
        <f t="shared" si="2"/>
        <v/>
      </c>
    </row>
    <row r="168" spans="1:11" x14ac:dyDescent="0.25">
      <c r="A168" s="23" t="str">
        <f>IFERROR(INDEX(T_Boissons[Code],MATCH(B168,T_Boissons[Boissons],0)),"")</f>
        <v/>
      </c>
      <c r="H168" s="26" t="str">
        <f>IF($B168&lt;&gt;"",SUMIF($B$4:B168,$B168,$D$4:D168),"")</f>
        <v/>
      </c>
      <c r="I168" s="26" t="str">
        <f>IF($B168&lt;&gt;"",SUMIF($B$4:B168,$B168,$E$4:E168),"")</f>
        <v/>
      </c>
      <c r="J168" s="26" t="str">
        <f>IF($B168&lt;&gt;"",SUMIF($B$4:B168,$B168,$F$4:F168),"")</f>
        <v/>
      </c>
      <c r="K168" s="25" t="str">
        <f t="shared" si="2"/>
        <v/>
      </c>
    </row>
    <row r="169" spans="1:11" x14ac:dyDescent="0.25">
      <c r="A169" s="23" t="str">
        <f>IFERROR(INDEX(T_Boissons[Code],MATCH(B169,T_Boissons[Boissons],0)),"")</f>
        <v/>
      </c>
      <c r="H169" s="26" t="str">
        <f>IF($B169&lt;&gt;"",SUMIF($B$4:B169,$B169,$D$4:D169),"")</f>
        <v/>
      </c>
      <c r="I169" s="26" t="str">
        <f>IF($B169&lt;&gt;"",SUMIF($B$4:B169,$B169,$E$4:E169),"")</f>
        <v/>
      </c>
      <c r="J169" s="26" t="str">
        <f>IF($B169&lt;&gt;"",SUMIF($B$4:B169,$B169,$F$4:F169),"")</f>
        <v/>
      </c>
      <c r="K169" s="25" t="str">
        <f t="shared" si="2"/>
        <v/>
      </c>
    </row>
    <row r="170" spans="1:11" x14ac:dyDescent="0.25">
      <c r="A170" s="23" t="str">
        <f>IFERROR(INDEX(T_Boissons[Code],MATCH(B170,T_Boissons[Boissons],0)),"")</f>
        <v/>
      </c>
      <c r="H170" s="26" t="str">
        <f>IF($B170&lt;&gt;"",SUMIF($B$4:B170,$B170,$D$4:D170),"")</f>
        <v/>
      </c>
      <c r="I170" s="26" t="str">
        <f>IF($B170&lt;&gt;"",SUMIF($B$4:B170,$B170,$E$4:E170),"")</f>
        <v/>
      </c>
      <c r="J170" s="26" t="str">
        <f>IF($B170&lt;&gt;"",SUMIF($B$4:B170,$B170,$F$4:F170),"")</f>
        <v/>
      </c>
      <c r="K170" s="25" t="str">
        <f t="shared" si="2"/>
        <v/>
      </c>
    </row>
    <row r="171" spans="1:11" x14ac:dyDescent="0.25">
      <c r="A171" s="23" t="str">
        <f>IFERROR(INDEX(T_Boissons[Code],MATCH(B171,T_Boissons[Boissons],0)),"")</f>
        <v/>
      </c>
      <c r="H171" s="26" t="str">
        <f>IF($B171&lt;&gt;"",SUMIF($B$4:B171,$B171,$D$4:D171),"")</f>
        <v/>
      </c>
      <c r="I171" s="26" t="str">
        <f>IF($B171&lt;&gt;"",SUMIF($B$4:B171,$B171,$E$4:E171),"")</f>
        <v/>
      </c>
      <c r="J171" s="26" t="str">
        <f>IF($B171&lt;&gt;"",SUMIF($B$4:B171,$B171,$F$4:F171),"")</f>
        <v/>
      </c>
      <c r="K171" s="25" t="str">
        <f t="shared" si="2"/>
        <v/>
      </c>
    </row>
    <row r="172" spans="1:11" x14ac:dyDescent="0.25">
      <c r="A172" s="23" t="str">
        <f>IFERROR(INDEX(T_Boissons[Code],MATCH(B172,T_Boissons[Boissons],0)),"")</f>
        <v/>
      </c>
      <c r="H172" s="26" t="str">
        <f>IF($B172&lt;&gt;"",SUMIF($B$4:B172,$B172,$D$4:D172),"")</f>
        <v/>
      </c>
      <c r="I172" s="26" t="str">
        <f>IF($B172&lt;&gt;"",SUMIF($B$4:B172,$B172,$E$4:E172),"")</f>
        <v/>
      </c>
      <c r="J172" s="26" t="str">
        <f>IF($B172&lt;&gt;"",SUMIF($B$4:B172,$B172,$F$4:F172),"")</f>
        <v/>
      </c>
      <c r="K172" s="25" t="str">
        <f t="shared" si="2"/>
        <v/>
      </c>
    </row>
    <row r="173" spans="1:11" x14ac:dyDescent="0.25">
      <c r="A173" s="23" t="str">
        <f>IFERROR(INDEX(T_Boissons[Code],MATCH(B173,T_Boissons[Boissons],0)),"")</f>
        <v/>
      </c>
      <c r="H173" s="26" t="str">
        <f>IF($B173&lt;&gt;"",SUMIF($B$4:B173,$B173,$D$4:D173),"")</f>
        <v/>
      </c>
      <c r="I173" s="26" t="str">
        <f>IF($B173&lt;&gt;"",SUMIF($B$4:B173,$B173,$E$4:E173),"")</f>
        <v/>
      </c>
      <c r="J173" s="26" t="str">
        <f>IF($B173&lt;&gt;"",SUMIF($B$4:B173,$B173,$F$4:F173),"")</f>
        <v/>
      </c>
      <c r="K173" s="25" t="str">
        <f t="shared" si="2"/>
        <v/>
      </c>
    </row>
    <row r="174" spans="1:11" x14ac:dyDescent="0.25">
      <c r="A174" s="23" t="str">
        <f>IFERROR(INDEX(T_Boissons[Code],MATCH(B174,T_Boissons[Boissons],0)),"")</f>
        <v/>
      </c>
      <c r="H174" s="26" t="str">
        <f>IF($B174&lt;&gt;"",SUMIF($B$4:B174,$B174,$D$4:D174),"")</f>
        <v/>
      </c>
      <c r="I174" s="26" t="str">
        <f>IF($B174&lt;&gt;"",SUMIF($B$4:B174,$B174,$E$4:E174),"")</f>
        <v/>
      </c>
      <c r="J174" s="26" t="str">
        <f>IF($B174&lt;&gt;"",SUMIF($B$4:B174,$B174,$F$4:F174),"")</f>
        <v/>
      </c>
      <c r="K174" s="25" t="str">
        <f t="shared" si="2"/>
        <v/>
      </c>
    </row>
    <row r="175" spans="1:11" x14ac:dyDescent="0.25">
      <c r="A175" s="23" t="str">
        <f>IFERROR(INDEX(T_Boissons[Code],MATCH(B175,T_Boissons[Boissons],0)),"")</f>
        <v/>
      </c>
      <c r="H175" s="26" t="str">
        <f>IF($B175&lt;&gt;"",SUMIF($B$4:B175,$B175,$D$4:D175),"")</f>
        <v/>
      </c>
      <c r="I175" s="26" t="str">
        <f>IF($B175&lt;&gt;"",SUMIF($B$4:B175,$B175,$E$4:E175),"")</f>
        <v/>
      </c>
      <c r="J175" s="26" t="str">
        <f>IF($B175&lt;&gt;"",SUMIF($B$4:B175,$B175,$F$4:F175),"")</f>
        <v/>
      </c>
      <c r="K175" s="25" t="str">
        <f t="shared" si="2"/>
        <v/>
      </c>
    </row>
    <row r="176" spans="1:11" x14ac:dyDescent="0.25">
      <c r="A176" s="23" t="str">
        <f>IFERROR(INDEX(T_Boissons[Code],MATCH(B176,T_Boissons[Boissons],0)),"")</f>
        <v/>
      </c>
      <c r="H176" s="26" t="str">
        <f>IF($B176&lt;&gt;"",SUMIF($B$4:B176,$B176,$D$4:D176),"")</f>
        <v/>
      </c>
      <c r="I176" s="26" t="str">
        <f>IF($B176&lt;&gt;"",SUMIF($B$4:B176,$B176,$E$4:E176),"")</f>
        <v/>
      </c>
      <c r="J176" s="26" t="str">
        <f>IF($B176&lt;&gt;"",SUMIF($B$4:B176,$B176,$F$4:F176),"")</f>
        <v/>
      </c>
      <c r="K176" s="25" t="str">
        <f t="shared" si="2"/>
        <v/>
      </c>
    </row>
    <row r="177" spans="1:11" x14ac:dyDescent="0.25">
      <c r="A177" s="23" t="str">
        <f>IFERROR(INDEX(T_Boissons[Code],MATCH(B177,T_Boissons[Boissons],0)),"")</f>
        <v/>
      </c>
      <c r="H177" s="26" t="str">
        <f>IF($B177&lt;&gt;"",SUMIF($B$4:B177,$B177,$D$4:D177),"")</f>
        <v/>
      </c>
      <c r="I177" s="26" t="str">
        <f>IF($B177&lt;&gt;"",SUMIF($B$4:B177,$B177,$E$4:E177),"")</f>
        <v/>
      </c>
      <c r="J177" s="26" t="str">
        <f>IF($B177&lt;&gt;"",SUMIF($B$4:B177,$B177,$F$4:F177),"")</f>
        <v/>
      </c>
      <c r="K177" s="25" t="str">
        <f t="shared" si="2"/>
        <v/>
      </c>
    </row>
    <row r="178" spans="1:11" x14ac:dyDescent="0.25">
      <c r="A178" s="23" t="str">
        <f>IFERROR(INDEX(T_Boissons[Code],MATCH(B178,T_Boissons[Boissons],0)),"")</f>
        <v/>
      </c>
      <c r="H178" s="26" t="str">
        <f>IF($B178&lt;&gt;"",SUMIF($B$4:B178,$B178,$D$4:D178),"")</f>
        <v/>
      </c>
      <c r="I178" s="26" t="str">
        <f>IF($B178&lt;&gt;"",SUMIF($B$4:B178,$B178,$E$4:E178),"")</f>
        <v/>
      </c>
      <c r="J178" s="26" t="str">
        <f>IF($B178&lt;&gt;"",SUMIF($B$4:B178,$B178,$F$4:F178),"")</f>
        <v/>
      </c>
      <c r="K178" s="25" t="str">
        <f t="shared" si="2"/>
        <v/>
      </c>
    </row>
    <row r="179" spans="1:11" x14ac:dyDescent="0.25">
      <c r="A179" s="23" t="str">
        <f>IFERROR(INDEX(T_Boissons[Code],MATCH(B179,T_Boissons[Boissons],0)),"")</f>
        <v/>
      </c>
      <c r="H179" s="26" t="str">
        <f>IF($B179&lt;&gt;"",SUMIF($B$4:B179,$B179,$D$4:D179),"")</f>
        <v/>
      </c>
      <c r="I179" s="26" t="str">
        <f>IF($B179&lt;&gt;"",SUMIF($B$4:B179,$B179,$E$4:E179),"")</f>
        <v/>
      </c>
      <c r="J179" s="26" t="str">
        <f>IF($B179&lt;&gt;"",SUMIF($B$4:B179,$B179,$F$4:F179),"")</f>
        <v/>
      </c>
      <c r="K179" s="25" t="str">
        <f t="shared" si="2"/>
        <v/>
      </c>
    </row>
    <row r="180" spans="1:11" x14ac:dyDescent="0.25">
      <c r="A180" s="23" t="str">
        <f>IFERROR(INDEX(T_Boissons[Code],MATCH(B180,T_Boissons[Boissons],0)),"")</f>
        <v/>
      </c>
      <c r="H180" s="26" t="str">
        <f>IF($B180&lt;&gt;"",SUMIF($B$4:B180,$B180,$D$4:D180),"")</f>
        <v/>
      </c>
      <c r="I180" s="26" t="str">
        <f>IF($B180&lt;&gt;"",SUMIF($B$4:B180,$B180,$E$4:E180),"")</f>
        <v/>
      </c>
      <c r="J180" s="26" t="str">
        <f>IF($B180&lt;&gt;"",SUMIF($B$4:B180,$B180,$F$4:F180),"")</f>
        <v/>
      </c>
      <c r="K180" s="25" t="str">
        <f t="shared" si="2"/>
        <v/>
      </c>
    </row>
    <row r="181" spans="1:11" x14ac:dyDescent="0.25">
      <c r="A181" s="23" t="str">
        <f>IFERROR(INDEX(T_Boissons[Code],MATCH(B181,T_Boissons[Boissons],0)),"")</f>
        <v/>
      </c>
      <c r="H181" s="26" t="str">
        <f>IF($B181&lt;&gt;"",SUMIF($B$4:B181,$B181,$D$4:D181),"")</f>
        <v/>
      </c>
      <c r="I181" s="26" t="str">
        <f>IF($B181&lt;&gt;"",SUMIF($B$4:B181,$B181,$E$4:E181),"")</f>
        <v/>
      </c>
      <c r="J181" s="26" t="str">
        <f>IF($B181&lt;&gt;"",SUMIF($B$4:B181,$B181,$F$4:F181),"")</f>
        <v/>
      </c>
      <c r="K181" s="25" t="str">
        <f t="shared" si="2"/>
        <v/>
      </c>
    </row>
    <row r="182" spans="1:11" x14ac:dyDescent="0.25">
      <c r="A182" s="23" t="str">
        <f>IFERROR(INDEX(T_Boissons[Code],MATCH(B182,T_Boissons[Boissons],0)),"")</f>
        <v/>
      </c>
      <c r="H182" s="26" t="str">
        <f>IF($B182&lt;&gt;"",SUMIF($B$4:B182,$B182,$D$4:D182),"")</f>
        <v/>
      </c>
      <c r="I182" s="26" t="str">
        <f>IF($B182&lt;&gt;"",SUMIF($B$4:B182,$B182,$E$4:E182),"")</f>
        <v/>
      </c>
      <c r="J182" s="26" t="str">
        <f>IF($B182&lt;&gt;"",SUMIF($B$4:B182,$B182,$F$4:F182),"")</f>
        <v/>
      </c>
      <c r="K182" s="25" t="str">
        <f t="shared" si="2"/>
        <v/>
      </c>
    </row>
    <row r="183" spans="1:11" x14ac:dyDescent="0.25">
      <c r="A183" s="23" t="str">
        <f>IFERROR(INDEX(T_Boissons[Code],MATCH(B183,T_Boissons[Boissons],0)),"")</f>
        <v/>
      </c>
      <c r="H183" s="26" t="str">
        <f>IF($B183&lt;&gt;"",SUMIF($B$4:B183,$B183,$D$4:D183),"")</f>
        <v/>
      </c>
      <c r="I183" s="26" t="str">
        <f>IF($B183&lt;&gt;"",SUMIF($B$4:B183,$B183,$E$4:E183),"")</f>
        <v/>
      </c>
      <c r="J183" s="26" t="str">
        <f>IF($B183&lt;&gt;"",SUMIF($B$4:B183,$B183,$F$4:F183),"")</f>
        <v/>
      </c>
      <c r="K183" s="25" t="str">
        <f t="shared" si="2"/>
        <v/>
      </c>
    </row>
    <row r="184" spans="1:11" x14ac:dyDescent="0.25">
      <c r="A184" s="23" t="str">
        <f>IFERROR(INDEX(T_Boissons[Code],MATCH(B184,T_Boissons[Boissons],0)),"")</f>
        <v/>
      </c>
      <c r="H184" s="26" t="str">
        <f>IF($B184&lt;&gt;"",SUMIF($B$4:B184,$B184,$D$4:D184),"")</f>
        <v/>
      </c>
      <c r="I184" s="26" t="str">
        <f>IF($B184&lt;&gt;"",SUMIF($B$4:B184,$B184,$E$4:E184),"")</f>
        <v/>
      </c>
      <c r="J184" s="26" t="str">
        <f>IF($B184&lt;&gt;"",SUMIF($B$4:B184,$B184,$F$4:F184),"")</f>
        <v/>
      </c>
      <c r="K184" s="25" t="str">
        <f t="shared" si="2"/>
        <v/>
      </c>
    </row>
    <row r="185" spans="1:11" x14ac:dyDescent="0.25">
      <c r="A185" s="23" t="str">
        <f>IFERROR(INDEX(T_Boissons[Code],MATCH(B185,T_Boissons[Boissons],0)),"")</f>
        <v/>
      </c>
      <c r="H185" s="26" t="str">
        <f>IF($B185&lt;&gt;"",SUMIF($B$4:B185,$B185,$D$4:D185),"")</f>
        <v/>
      </c>
      <c r="I185" s="26" t="str">
        <f>IF($B185&lt;&gt;"",SUMIF($B$4:B185,$B185,$E$4:E185),"")</f>
        <v/>
      </c>
      <c r="J185" s="26" t="str">
        <f>IF($B185&lt;&gt;"",SUMIF($B$4:B185,$B185,$F$4:F185),"")</f>
        <v/>
      </c>
      <c r="K185" s="25" t="str">
        <f t="shared" si="2"/>
        <v/>
      </c>
    </row>
    <row r="186" spans="1:11" x14ac:dyDescent="0.25">
      <c r="A186" s="23" t="str">
        <f>IFERROR(INDEX(T_Boissons[Code],MATCH(B186,T_Boissons[Boissons],0)),"")</f>
        <v/>
      </c>
      <c r="H186" s="26" t="str">
        <f>IF($B186&lt;&gt;"",SUMIF($B$4:B186,$B186,$D$4:D186),"")</f>
        <v/>
      </c>
      <c r="I186" s="26" t="str">
        <f>IF($B186&lt;&gt;"",SUMIF($B$4:B186,$B186,$E$4:E186),"")</f>
        <v/>
      </c>
      <c r="J186" s="26" t="str">
        <f>IF($B186&lt;&gt;"",SUMIF($B$4:B186,$B186,$F$4:F186),"")</f>
        <v/>
      </c>
      <c r="K186" s="25" t="str">
        <f t="shared" si="2"/>
        <v/>
      </c>
    </row>
    <row r="187" spans="1:11" x14ac:dyDescent="0.25">
      <c r="A187" s="23" t="str">
        <f>IFERROR(INDEX(T_Boissons[Code],MATCH(B187,T_Boissons[Boissons],0)),"")</f>
        <v/>
      </c>
      <c r="H187" s="26" t="str">
        <f>IF($B187&lt;&gt;"",SUMIF($B$4:B187,$B187,$D$4:D187),"")</f>
        <v/>
      </c>
      <c r="I187" s="26" t="str">
        <f>IF($B187&lt;&gt;"",SUMIF($B$4:B187,$B187,$E$4:E187),"")</f>
        <v/>
      </c>
      <c r="J187" s="26" t="str">
        <f>IF($B187&lt;&gt;"",SUMIF($B$4:B187,$B187,$F$4:F187),"")</f>
        <v/>
      </c>
      <c r="K187" s="25" t="str">
        <f t="shared" si="2"/>
        <v/>
      </c>
    </row>
    <row r="188" spans="1:11" x14ac:dyDescent="0.25">
      <c r="A188" s="23" t="str">
        <f>IFERROR(INDEX(T_Boissons[Code],MATCH(B188,T_Boissons[Boissons],0)),"")</f>
        <v/>
      </c>
      <c r="H188" s="26" t="str">
        <f>IF($B188&lt;&gt;"",SUMIF($B$4:B188,$B188,$D$4:D188),"")</f>
        <v/>
      </c>
      <c r="I188" s="26" t="str">
        <f>IF($B188&lt;&gt;"",SUMIF($B$4:B188,$B188,$E$4:E188),"")</f>
        <v/>
      </c>
      <c r="J188" s="26" t="str">
        <f>IF($B188&lt;&gt;"",SUMIF($B$4:B188,$B188,$F$4:F188),"")</f>
        <v/>
      </c>
      <c r="K188" s="25" t="str">
        <f t="shared" si="2"/>
        <v/>
      </c>
    </row>
    <row r="189" spans="1:11" x14ac:dyDescent="0.25">
      <c r="A189" s="23" t="str">
        <f>IFERROR(INDEX(T_Boissons[Code],MATCH(B189,T_Boissons[Boissons],0)),"")</f>
        <v/>
      </c>
      <c r="H189" s="26" t="str">
        <f>IF($B189&lt;&gt;"",SUMIF($B$4:B189,$B189,$D$4:D189),"")</f>
        <v/>
      </c>
      <c r="I189" s="26" t="str">
        <f>IF($B189&lt;&gt;"",SUMIF($B$4:B189,$B189,$E$4:E189),"")</f>
        <v/>
      </c>
      <c r="J189" s="26" t="str">
        <f>IF($B189&lt;&gt;"",SUMIF($B$4:B189,$B189,$F$4:F189),"")</f>
        <v/>
      </c>
      <c r="K189" s="25" t="str">
        <f t="shared" si="2"/>
        <v/>
      </c>
    </row>
    <row r="190" spans="1:11" x14ac:dyDescent="0.25">
      <c r="A190" s="23" t="str">
        <f>IFERROR(INDEX(T_Boissons[Code],MATCH(B190,T_Boissons[Boissons],0)),"")</f>
        <v/>
      </c>
      <c r="H190" s="26" t="str">
        <f>IF($B190&lt;&gt;"",SUMIF($B$4:B190,$B190,$D$4:D190),"")</f>
        <v/>
      </c>
      <c r="I190" s="26" t="str">
        <f>IF($B190&lt;&gt;"",SUMIF($B$4:B190,$B190,$E$4:E190),"")</f>
        <v/>
      </c>
      <c r="J190" s="26" t="str">
        <f>IF($B190&lt;&gt;"",SUMIF($B$4:B190,$B190,$F$4:F190),"")</f>
        <v/>
      </c>
      <c r="K190" s="25" t="str">
        <f t="shared" si="2"/>
        <v/>
      </c>
    </row>
    <row r="191" spans="1:11" x14ac:dyDescent="0.25">
      <c r="A191" s="23" t="str">
        <f>IFERROR(INDEX(T_Boissons[Code],MATCH(B191,T_Boissons[Boissons],0)),"")</f>
        <v/>
      </c>
      <c r="H191" s="26" t="str">
        <f>IF($B191&lt;&gt;"",SUMIF($B$4:B191,$B191,$D$4:D191),"")</f>
        <v/>
      </c>
      <c r="I191" s="26" t="str">
        <f>IF($B191&lt;&gt;"",SUMIF($B$4:B191,$B191,$E$4:E191),"")</f>
        <v/>
      </c>
      <c r="J191" s="26" t="str">
        <f>IF($B191&lt;&gt;"",SUMIF($B$4:B191,$B191,$F$4:F191),"")</f>
        <v/>
      </c>
      <c r="K191" s="25" t="str">
        <f t="shared" si="2"/>
        <v/>
      </c>
    </row>
    <row r="192" spans="1:11" x14ac:dyDescent="0.25">
      <c r="A192" s="23" t="str">
        <f>IFERROR(INDEX(T_Boissons[Code],MATCH(B192,T_Boissons[Boissons],0)),"")</f>
        <v/>
      </c>
      <c r="H192" s="26" t="str">
        <f>IF($B192&lt;&gt;"",SUMIF($B$4:B192,$B192,$D$4:D192),"")</f>
        <v/>
      </c>
      <c r="I192" s="26" t="str">
        <f>IF($B192&lt;&gt;"",SUMIF($B$4:B192,$B192,$E$4:E192),"")</f>
        <v/>
      </c>
      <c r="J192" s="26" t="str">
        <f>IF($B192&lt;&gt;"",SUMIF($B$4:B192,$B192,$F$4:F192),"")</f>
        <v/>
      </c>
      <c r="K192" s="25" t="str">
        <f t="shared" si="2"/>
        <v/>
      </c>
    </row>
    <row r="193" spans="1:11" x14ac:dyDescent="0.25">
      <c r="A193" s="23" t="str">
        <f>IFERROR(INDEX(T_Boissons[Code],MATCH(B193,T_Boissons[Boissons],0)),"")</f>
        <v/>
      </c>
      <c r="H193" s="26" t="str">
        <f>IF($B193&lt;&gt;"",SUMIF($B$4:B193,$B193,$D$4:D193),"")</f>
        <v/>
      </c>
      <c r="I193" s="26" t="str">
        <f>IF($B193&lt;&gt;"",SUMIF($B$4:B193,$B193,$E$4:E193),"")</f>
        <v/>
      </c>
      <c r="J193" s="26" t="str">
        <f>IF($B193&lt;&gt;"",SUMIF($B$4:B193,$B193,$F$4:F193),"")</f>
        <v/>
      </c>
      <c r="K193" s="25" t="str">
        <f t="shared" si="2"/>
        <v/>
      </c>
    </row>
    <row r="194" spans="1:11" x14ac:dyDescent="0.25">
      <c r="A194" s="23" t="str">
        <f>IFERROR(INDEX(T_Boissons[Code],MATCH(B194,T_Boissons[Boissons],0)),"")</f>
        <v/>
      </c>
      <c r="H194" s="26" t="str">
        <f>IF($B194&lt;&gt;"",SUMIF($B$4:B194,$B194,$D$4:D194),"")</f>
        <v/>
      </c>
      <c r="I194" s="26" t="str">
        <f>IF($B194&lt;&gt;"",SUMIF($B$4:B194,$B194,$E$4:E194),"")</f>
        <v/>
      </c>
      <c r="J194" s="26" t="str">
        <f>IF($B194&lt;&gt;"",SUMIF($B$4:B194,$B194,$F$4:F194),"")</f>
        <v/>
      </c>
      <c r="K194" s="25" t="str">
        <f t="shared" si="2"/>
        <v/>
      </c>
    </row>
    <row r="195" spans="1:11" x14ac:dyDescent="0.25">
      <c r="A195" s="23" t="str">
        <f>IFERROR(INDEX(T_Boissons[Code],MATCH(B195,T_Boissons[Boissons],0)),"")</f>
        <v/>
      </c>
      <c r="H195" s="26" t="str">
        <f>IF($B195&lt;&gt;"",SUMIF($B$4:B195,$B195,$D$4:D195),"")</f>
        <v/>
      </c>
      <c r="I195" s="26" t="str">
        <f>IF($B195&lt;&gt;"",SUMIF($B$4:B195,$B195,$E$4:E195),"")</f>
        <v/>
      </c>
      <c r="J195" s="26" t="str">
        <f>IF($B195&lt;&gt;"",SUMIF($B$4:B195,$B195,$F$4:F195),"")</f>
        <v/>
      </c>
      <c r="K195" s="25" t="str">
        <f t="shared" si="2"/>
        <v/>
      </c>
    </row>
    <row r="196" spans="1:11" x14ac:dyDescent="0.25">
      <c r="A196" s="23" t="str">
        <f>IFERROR(INDEX(T_Boissons[Code],MATCH(B196,T_Boissons[Boissons],0)),"")</f>
        <v/>
      </c>
      <c r="H196" s="26" t="str">
        <f>IF($B196&lt;&gt;"",SUMIF($B$4:B196,$B196,$D$4:D196),"")</f>
        <v/>
      </c>
      <c r="I196" s="26" t="str">
        <f>IF($B196&lt;&gt;"",SUMIF($B$4:B196,$B196,$E$4:E196),"")</f>
        <v/>
      </c>
      <c r="J196" s="26" t="str">
        <f>IF($B196&lt;&gt;"",SUMIF($B$4:B196,$B196,$F$4:F196),"")</f>
        <v/>
      </c>
      <c r="K196" s="25" t="str">
        <f t="shared" si="2"/>
        <v/>
      </c>
    </row>
    <row r="197" spans="1:11" x14ac:dyDescent="0.25">
      <c r="A197" s="23" t="str">
        <f>IFERROR(INDEX(T_Boissons[Code],MATCH(B197,T_Boissons[Boissons],0)),"")</f>
        <v/>
      </c>
      <c r="H197" s="26" t="str">
        <f>IF($B197&lt;&gt;"",SUMIF($B$4:B197,$B197,$D$4:D197),"")</f>
        <v/>
      </c>
      <c r="I197" s="26" t="str">
        <f>IF($B197&lt;&gt;"",SUMIF($B$4:B197,$B197,$E$4:E197),"")</f>
        <v/>
      </c>
      <c r="J197" s="26" t="str">
        <f>IF($B197&lt;&gt;"",SUMIF($B$4:B197,$B197,$F$4:F197),"")</f>
        <v/>
      </c>
      <c r="K197" s="25" t="str">
        <f t="shared" ref="K197:K260" si="3">IF($B197&lt;&gt;"",H197+I197-J197,"")</f>
        <v/>
      </c>
    </row>
    <row r="198" spans="1:11" x14ac:dyDescent="0.25">
      <c r="A198" s="23" t="str">
        <f>IFERROR(INDEX(T_Boissons[Code],MATCH(B198,T_Boissons[Boissons],0)),"")</f>
        <v/>
      </c>
      <c r="H198" s="26" t="str">
        <f>IF($B198&lt;&gt;"",SUMIF($B$4:B198,$B198,$D$4:D198),"")</f>
        <v/>
      </c>
      <c r="I198" s="26" t="str">
        <f>IF($B198&lt;&gt;"",SUMIF($B$4:B198,$B198,$E$4:E198),"")</f>
        <v/>
      </c>
      <c r="J198" s="26" t="str">
        <f>IF($B198&lt;&gt;"",SUMIF($B$4:B198,$B198,$F$4:F198),"")</f>
        <v/>
      </c>
      <c r="K198" s="25" t="str">
        <f t="shared" si="3"/>
        <v/>
      </c>
    </row>
    <row r="199" spans="1:11" x14ac:dyDescent="0.25">
      <c r="A199" s="23" t="str">
        <f>IFERROR(INDEX(T_Boissons[Code],MATCH(B199,T_Boissons[Boissons],0)),"")</f>
        <v/>
      </c>
      <c r="H199" s="26" t="str">
        <f>IF($B199&lt;&gt;"",SUMIF($B$4:B199,$B199,$D$4:D199),"")</f>
        <v/>
      </c>
      <c r="I199" s="26" t="str">
        <f>IF($B199&lt;&gt;"",SUMIF($B$4:B199,$B199,$E$4:E199),"")</f>
        <v/>
      </c>
      <c r="J199" s="26" t="str">
        <f>IF($B199&lt;&gt;"",SUMIF($B$4:B199,$B199,$F$4:F199),"")</f>
        <v/>
      </c>
      <c r="K199" s="25" t="str">
        <f t="shared" si="3"/>
        <v/>
      </c>
    </row>
    <row r="200" spans="1:11" x14ac:dyDescent="0.25">
      <c r="A200" s="23" t="str">
        <f>IFERROR(INDEX(T_Boissons[Code],MATCH(B200,T_Boissons[Boissons],0)),"")</f>
        <v/>
      </c>
      <c r="H200" s="26" t="str">
        <f>IF($B200&lt;&gt;"",SUMIF($B$4:B200,$B200,$D$4:D200),"")</f>
        <v/>
      </c>
      <c r="I200" s="26" t="str">
        <f>IF($B200&lt;&gt;"",SUMIF($B$4:B200,$B200,$E$4:E200),"")</f>
        <v/>
      </c>
      <c r="J200" s="26" t="str">
        <f>IF($B200&lt;&gt;"",SUMIF($B$4:B200,$B200,$F$4:F200),"")</f>
        <v/>
      </c>
      <c r="K200" s="25" t="str">
        <f t="shared" si="3"/>
        <v/>
      </c>
    </row>
    <row r="201" spans="1:11" x14ac:dyDescent="0.25">
      <c r="A201" s="23" t="str">
        <f>IFERROR(INDEX(T_Boissons[Code],MATCH(B201,T_Boissons[Boissons],0)),"")</f>
        <v/>
      </c>
      <c r="H201" s="26" t="str">
        <f>IF($B201&lt;&gt;"",SUMIF($B$4:B201,$B201,$D$4:D201),"")</f>
        <v/>
      </c>
      <c r="I201" s="26" t="str">
        <f>IF($B201&lt;&gt;"",SUMIF($B$4:B201,$B201,$E$4:E201),"")</f>
        <v/>
      </c>
      <c r="J201" s="26" t="str">
        <f>IF($B201&lt;&gt;"",SUMIF($B$4:B201,$B201,$F$4:F201),"")</f>
        <v/>
      </c>
      <c r="K201" s="25" t="str">
        <f t="shared" si="3"/>
        <v/>
      </c>
    </row>
    <row r="202" spans="1:11" x14ac:dyDescent="0.25">
      <c r="A202" s="23" t="str">
        <f>IFERROR(INDEX(T_Boissons[Code],MATCH(B202,T_Boissons[Boissons],0)),"")</f>
        <v/>
      </c>
      <c r="H202" s="26" t="str">
        <f>IF($B202&lt;&gt;"",SUMIF($B$4:B202,$B202,$D$4:D202),"")</f>
        <v/>
      </c>
      <c r="I202" s="26" t="str">
        <f>IF($B202&lt;&gt;"",SUMIF($B$4:B202,$B202,$E$4:E202),"")</f>
        <v/>
      </c>
      <c r="J202" s="26" t="str">
        <f>IF($B202&lt;&gt;"",SUMIF($B$4:B202,$B202,$F$4:F202),"")</f>
        <v/>
      </c>
      <c r="K202" s="25" t="str">
        <f t="shared" si="3"/>
        <v/>
      </c>
    </row>
    <row r="203" spans="1:11" x14ac:dyDescent="0.25">
      <c r="A203" s="23" t="str">
        <f>IFERROR(INDEX(T_Boissons[Code],MATCH(B203,T_Boissons[Boissons],0)),"")</f>
        <v/>
      </c>
      <c r="H203" s="26" t="str">
        <f>IF($B203&lt;&gt;"",SUMIF($B$4:B203,$B203,$D$4:D203),"")</f>
        <v/>
      </c>
      <c r="I203" s="26" t="str">
        <f>IF($B203&lt;&gt;"",SUMIF($B$4:B203,$B203,$E$4:E203),"")</f>
        <v/>
      </c>
      <c r="J203" s="26" t="str">
        <f>IF($B203&lt;&gt;"",SUMIF($B$4:B203,$B203,$F$4:F203),"")</f>
        <v/>
      </c>
      <c r="K203" s="25" t="str">
        <f t="shared" si="3"/>
        <v/>
      </c>
    </row>
    <row r="204" spans="1:11" x14ac:dyDescent="0.25">
      <c r="A204" s="23" t="str">
        <f>IFERROR(INDEX(T_Boissons[Code],MATCH(B204,T_Boissons[Boissons],0)),"")</f>
        <v/>
      </c>
      <c r="H204" s="26" t="str">
        <f>IF($B204&lt;&gt;"",SUMIF($B$4:B204,$B204,$D$4:D204),"")</f>
        <v/>
      </c>
      <c r="I204" s="26" t="str">
        <f>IF($B204&lt;&gt;"",SUMIF($B$4:B204,$B204,$E$4:E204),"")</f>
        <v/>
      </c>
      <c r="J204" s="26" t="str">
        <f>IF($B204&lt;&gt;"",SUMIF($B$4:B204,$B204,$F$4:F204),"")</f>
        <v/>
      </c>
      <c r="K204" s="25" t="str">
        <f t="shared" si="3"/>
        <v/>
      </c>
    </row>
    <row r="205" spans="1:11" x14ac:dyDescent="0.25">
      <c r="A205" s="23" t="str">
        <f>IFERROR(INDEX(T_Boissons[Code],MATCH(B205,T_Boissons[Boissons],0)),"")</f>
        <v/>
      </c>
      <c r="H205" s="26" t="str">
        <f>IF($B205&lt;&gt;"",SUMIF($B$4:B205,$B205,$D$4:D205),"")</f>
        <v/>
      </c>
      <c r="I205" s="26" t="str">
        <f>IF($B205&lt;&gt;"",SUMIF($B$4:B205,$B205,$E$4:E205),"")</f>
        <v/>
      </c>
      <c r="J205" s="26" t="str">
        <f>IF($B205&lt;&gt;"",SUMIF($B$4:B205,$B205,$F$4:F205),"")</f>
        <v/>
      </c>
      <c r="K205" s="25" t="str">
        <f t="shared" si="3"/>
        <v/>
      </c>
    </row>
    <row r="206" spans="1:11" x14ac:dyDescent="0.25">
      <c r="A206" s="23" t="str">
        <f>IFERROR(INDEX(T_Boissons[Code],MATCH(B206,T_Boissons[Boissons],0)),"")</f>
        <v/>
      </c>
      <c r="H206" s="26" t="str">
        <f>IF($B206&lt;&gt;"",SUMIF($B$4:B206,$B206,$D$4:D206),"")</f>
        <v/>
      </c>
      <c r="I206" s="26" t="str">
        <f>IF($B206&lt;&gt;"",SUMIF($B$4:B206,$B206,$E$4:E206),"")</f>
        <v/>
      </c>
      <c r="J206" s="26" t="str">
        <f>IF($B206&lt;&gt;"",SUMIF($B$4:B206,$B206,$F$4:F206),"")</f>
        <v/>
      </c>
      <c r="K206" s="25" t="str">
        <f t="shared" si="3"/>
        <v/>
      </c>
    </row>
    <row r="207" spans="1:11" x14ac:dyDescent="0.25">
      <c r="A207" s="23" t="str">
        <f>IFERROR(INDEX(T_Boissons[Code],MATCH(B207,T_Boissons[Boissons],0)),"")</f>
        <v/>
      </c>
      <c r="H207" s="26" t="str">
        <f>IF($B207&lt;&gt;"",SUMIF($B$4:B207,$B207,$D$4:D207),"")</f>
        <v/>
      </c>
      <c r="I207" s="26" t="str">
        <f>IF($B207&lt;&gt;"",SUMIF($B$4:B207,$B207,$E$4:E207),"")</f>
        <v/>
      </c>
      <c r="J207" s="26" t="str">
        <f>IF($B207&lt;&gt;"",SUMIF($B$4:B207,$B207,$F$4:F207),"")</f>
        <v/>
      </c>
      <c r="K207" s="25" t="str">
        <f t="shared" si="3"/>
        <v/>
      </c>
    </row>
    <row r="208" spans="1:11" x14ac:dyDescent="0.25">
      <c r="A208" s="23" t="str">
        <f>IFERROR(INDEX(T_Boissons[Code],MATCH(B208,T_Boissons[Boissons],0)),"")</f>
        <v/>
      </c>
      <c r="H208" s="26" t="str">
        <f>IF($B208&lt;&gt;"",SUMIF($B$4:B208,$B208,$D$4:D208),"")</f>
        <v/>
      </c>
      <c r="I208" s="26" t="str">
        <f>IF($B208&lt;&gt;"",SUMIF($B$4:B208,$B208,$E$4:E208),"")</f>
        <v/>
      </c>
      <c r="J208" s="26" t="str">
        <f>IF($B208&lt;&gt;"",SUMIF($B$4:B208,$B208,$F$4:F208),"")</f>
        <v/>
      </c>
      <c r="K208" s="25" t="str">
        <f t="shared" si="3"/>
        <v/>
      </c>
    </row>
    <row r="209" spans="1:11" x14ac:dyDescent="0.25">
      <c r="A209" s="23" t="str">
        <f>IFERROR(INDEX(T_Boissons[Code],MATCH(B209,T_Boissons[Boissons],0)),"")</f>
        <v/>
      </c>
      <c r="H209" s="26" t="str">
        <f>IF($B209&lt;&gt;"",SUMIF($B$4:B209,$B209,$D$4:D209),"")</f>
        <v/>
      </c>
      <c r="I209" s="26" t="str">
        <f>IF($B209&lt;&gt;"",SUMIF($B$4:B209,$B209,$E$4:E209),"")</f>
        <v/>
      </c>
      <c r="J209" s="26" t="str">
        <f>IF($B209&lt;&gt;"",SUMIF($B$4:B209,$B209,$F$4:F209),"")</f>
        <v/>
      </c>
      <c r="K209" s="25" t="str">
        <f t="shared" si="3"/>
        <v/>
      </c>
    </row>
    <row r="210" spans="1:11" x14ac:dyDescent="0.25">
      <c r="A210" s="23" t="str">
        <f>IFERROR(INDEX(T_Boissons[Code],MATCH(B210,T_Boissons[Boissons],0)),"")</f>
        <v/>
      </c>
      <c r="H210" s="26" t="str">
        <f>IF($B210&lt;&gt;"",SUMIF($B$4:B210,$B210,$D$4:D210),"")</f>
        <v/>
      </c>
      <c r="I210" s="26" t="str">
        <f>IF($B210&lt;&gt;"",SUMIF($B$4:B210,$B210,$E$4:E210),"")</f>
        <v/>
      </c>
      <c r="J210" s="26" t="str">
        <f>IF($B210&lt;&gt;"",SUMIF($B$4:B210,$B210,$F$4:F210),"")</f>
        <v/>
      </c>
      <c r="K210" s="25" t="str">
        <f t="shared" si="3"/>
        <v/>
      </c>
    </row>
    <row r="211" spans="1:11" x14ac:dyDescent="0.25">
      <c r="A211" s="23" t="str">
        <f>IFERROR(INDEX(T_Boissons[Code],MATCH(B211,T_Boissons[Boissons],0)),"")</f>
        <v/>
      </c>
      <c r="H211" s="26" t="str">
        <f>IF($B211&lt;&gt;"",SUMIF($B$4:B211,$B211,$D$4:D211),"")</f>
        <v/>
      </c>
      <c r="I211" s="26" t="str">
        <f>IF($B211&lt;&gt;"",SUMIF($B$4:B211,$B211,$E$4:E211),"")</f>
        <v/>
      </c>
      <c r="J211" s="26" t="str">
        <f>IF($B211&lt;&gt;"",SUMIF($B$4:B211,$B211,$F$4:F211),"")</f>
        <v/>
      </c>
      <c r="K211" s="25" t="str">
        <f t="shared" si="3"/>
        <v/>
      </c>
    </row>
    <row r="212" spans="1:11" x14ac:dyDescent="0.25">
      <c r="A212" s="23" t="str">
        <f>IFERROR(INDEX(T_Boissons[Code],MATCH(B212,T_Boissons[Boissons],0)),"")</f>
        <v/>
      </c>
      <c r="H212" s="26" t="str">
        <f>IF($B212&lt;&gt;"",SUMIF($B$4:B212,$B212,$D$4:D212),"")</f>
        <v/>
      </c>
      <c r="I212" s="26" t="str">
        <f>IF($B212&lt;&gt;"",SUMIF($B$4:B212,$B212,$E$4:E212),"")</f>
        <v/>
      </c>
      <c r="J212" s="26" t="str">
        <f>IF($B212&lt;&gt;"",SUMIF($B$4:B212,$B212,$F$4:F212),"")</f>
        <v/>
      </c>
      <c r="K212" s="25" t="str">
        <f t="shared" si="3"/>
        <v/>
      </c>
    </row>
    <row r="213" spans="1:11" x14ac:dyDescent="0.25">
      <c r="A213" s="23" t="str">
        <f>IFERROR(INDEX(T_Boissons[Code],MATCH(B213,T_Boissons[Boissons],0)),"")</f>
        <v/>
      </c>
      <c r="H213" s="26" t="str">
        <f>IF($B213&lt;&gt;"",SUMIF($B$4:B213,$B213,$D$4:D213),"")</f>
        <v/>
      </c>
      <c r="I213" s="26" t="str">
        <f>IF($B213&lt;&gt;"",SUMIF($B$4:B213,$B213,$E$4:E213),"")</f>
        <v/>
      </c>
      <c r="J213" s="26" t="str">
        <f>IF($B213&lt;&gt;"",SUMIF($B$4:B213,$B213,$F$4:F213),"")</f>
        <v/>
      </c>
      <c r="K213" s="25" t="str">
        <f t="shared" si="3"/>
        <v/>
      </c>
    </row>
    <row r="214" spans="1:11" x14ac:dyDescent="0.25">
      <c r="A214" s="23" t="str">
        <f>IFERROR(INDEX(T_Boissons[Code],MATCH(B214,T_Boissons[Boissons],0)),"")</f>
        <v/>
      </c>
      <c r="H214" s="26" t="str">
        <f>IF($B214&lt;&gt;"",SUMIF($B$4:B214,$B214,$D$4:D214),"")</f>
        <v/>
      </c>
      <c r="I214" s="26" t="str">
        <f>IF($B214&lt;&gt;"",SUMIF($B$4:B214,$B214,$E$4:E214),"")</f>
        <v/>
      </c>
      <c r="J214" s="26" t="str">
        <f>IF($B214&lt;&gt;"",SUMIF($B$4:B214,$B214,$F$4:F214),"")</f>
        <v/>
      </c>
      <c r="K214" s="25" t="str">
        <f t="shared" si="3"/>
        <v/>
      </c>
    </row>
    <row r="215" spans="1:11" x14ac:dyDescent="0.25">
      <c r="A215" s="23" t="str">
        <f>IFERROR(INDEX(T_Boissons[Code],MATCH(B215,T_Boissons[Boissons],0)),"")</f>
        <v/>
      </c>
      <c r="H215" s="26" t="str">
        <f>IF($B215&lt;&gt;"",SUMIF($B$4:B215,$B215,$D$4:D215),"")</f>
        <v/>
      </c>
      <c r="I215" s="26" t="str">
        <f>IF($B215&lt;&gt;"",SUMIF($B$4:B215,$B215,$E$4:E215),"")</f>
        <v/>
      </c>
      <c r="J215" s="26" t="str">
        <f>IF($B215&lt;&gt;"",SUMIF($B$4:B215,$B215,$F$4:F215),"")</f>
        <v/>
      </c>
      <c r="K215" s="25" t="str">
        <f t="shared" si="3"/>
        <v/>
      </c>
    </row>
    <row r="216" spans="1:11" x14ac:dyDescent="0.25">
      <c r="A216" s="23" t="str">
        <f>IFERROR(INDEX(T_Boissons[Code],MATCH(B216,T_Boissons[Boissons],0)),"")</f>
        <v/>
      </c>
      <c r="H216" s="26" t="str">
        <f>IF($B216&lt;&gt;"",SUMIF($B$4:B216,$B216,$D$4:D216),"")</f>
        <v/>
      </c>
      <c r="I216" s="26" t="str">
        <f>IF($B216&lt;&gt;"",SUMIF($B$4:B216,$B216,$E$4:E216),"")</f>
        <v/>
      </c>
      <c r="J216" s="26" t="str">
        <f>IF($B216&lt;&gt;"",SUMIF($B$4:B216,$B216,$F$4:F216),"")</f>
        <v/>
      </c>
      <c r="K216" s="25" t="str">
        <f t="shared" si="3"/>
        <v/>
      </c>
    </row>
    <row r="217" spans="1:11" x14ac:dyDescent="0.25">
      <c r="A217" s="23" t="str">
        <f>IFERROR(INDEX(T_Boissons[Code],MATCH(B217,T_Boissons[Boissons],0)),"")</f>
        <v/>
      </c>
      <c r="H217" s="26" t="str">
        <f>IF($B217&lt;&gt;"",SUMIF($B$4:B217,$B217,$D$4:D217),"")</f>
        <v/>
      </c>
      <c r="I217" s="26" t="str">
        <f>IF($B217&lt;&gt;"",SUMIF($B$4:B217,$B217,$E$4:E217),"")</f>
        <v/>
      </c>
      <c r="J217" s="26" t="str">
        <f>IF($B217&lt;&gt;"",SUMIF($B$4:B217,$B217,$F$4:F217),"")</f>
        <v/>
      </c>
      <c r="K217" s="25" t="str">
        <f t="shared" si="3"/>
        <v/>
      </c>
    </row>
    <row r="218" spans="1:11" x14ac:dyDescent="0.25">
      <c r="A218" s="23" t="str">
        <f>IFERROR(INDEX(T_Boissons[Code],MATCH(B218,T_Boissons[Boissons],0)),"")</f>
        <v/>
      </c>
      <c r="H218" s="26" t="str">
        <f>IF($B218&lt;&gt;"",SUMIF($B$4:B218,$B218,$D$4:D218),"")</f>
        <v/>
      </c>
      <c r="I218" s="26" t="str">
        <f>IF($B218&lt;&gt;"",SUMIF($B$4:B218,$B218,$E$4:E218),"")</f>
        <v/>
      </c>
      <c r="J218" s="26" t="str">
        <f>IF($B218&lt;&gt;"",SUMIF($B$4:B218,$B218,$F$4:F218),"")</f>
        <v/>
      </c>
      <c r="K218" s="25" t="str">
        <f t="shared" si="3"/>
        <v/>
      </c>
    </row>
    <row r="219" spans="1:11" x14ac:dyDescent="0.25">
      <c r="A219" s="23" t="str">
        <f>IFERROR(INDEX(T_Boissons[Code],MATCH(B219,T_Boissons[Boissons],0)),"")</f>
        <v/>
      </c>
      <c r="H219" s="26" t="str">
        <f>IF($B219&lt;&gt;"",SUMIF($B$4:B219,$B219,$D$4:D219),"")</f>
        <v/>
      </c>
      <c r="I219" s="26" t="str">
        <f>IF($B219&lt;&gt;"",SUMIF($B$4:B219,$B219,$E$4:E219),"")</f>
        <v/>
      </c>
      <c r="J219" s="26" t="str">
        <f>IF($B219&lt;&gt;"",SUMIF($B$4:B219,$B219,$F$4:F219),"")</f>
        <v/>
      </c>
      <c r="K219" s="25" t="str">
        <f t="shared" si="3"/>
        <v/>
      </c>
    </row>
    <row r="220" spans="1:11" x14ac:dyDescent="0.25">
      <c r="A220" s="23" t="str">
        <f>IFERROR(INDEX(T_Boissons[Code],MATCH(B220,T_Boissons[Boissons],0)),"")</f>
        <v/>
      </c>
      <c r="H220" s="26" t="str">
        <f>IF($B220&lt;&gt;"",SUMIF($B$4:B220,$B220,$D$4:D220),"")</f>
        <v/>
      </c>
      <c r="I220" s="26" t="str">
        <f>IF($B220&lt;&gt;"",SUMIF($B$4:B220,$B220,$E$4:E220),"")</f>
        <v/>
      </c>
      <c r="J220" s="26" t="str">
        <f>IF($B220&lt;&gt;"",SUMIF($B$4:B220,$B220,$F$4:F220),"")</f>
        <v/>
      </c>
      <c r="K220" s="25" t="str">
        <f t="shared" si="3"/>
        <v/>
      </c>
    </row>
    <row r="221" spans="1:11" x14ac:dyDescent="0.25">
      <c r="A221" s="23" t="str">
        <f>IFERROR(INDEX(T_Boissons[Code],MATCH(B221,T_Boissons[Boissons],0)),"")</f>
        <v/>
      </c>
      <c r="H221" s="26" t="str">
        <f>IF($B221&lt;&gt;"",SUMIF($B$4:B221,$B221,$D$4:D221),"")</f>
        <v/>
      </c>
      <c r="I221" s="26" t="str">
        <f>IF($B221&lt;&gt;"",SUMIF($B$4:B221,$B221,$E$4:E221),"")</f>
        <v/>
      </c>
      <c r="J221" s="26" t="str">
        <f>IF($B221&lt;&gt;"",SUMIF($B$4:B221,$B221,$F$4:F221),"")</f>
        <v/>
      </c>
      <c r="K221" s="25" t="str">
        <f t="shared" si="3"/>
        <v/>
      </c>
    </row>
    <row r="222" spans="1:11" x14ac:dyDescent="0.25">
      <c r="A222" s="23" t="str">
        <f>IFERROR(INDEX(T_Boissons[Code],MATCH(B222,T_Boissons[Boissons],0)),"")</f>
        <v/>
      </c>
      <c r="H222" s="26" t="str">
        <f>IF($B222&lt;&gt;"",SUMIF($B$4:B222,$B222,$D$4:D222),"")</f>
        <v/>
      </c>
      <c r="I222" s="26" t="str">
        <f>IF($B222&lt;&gt;"",SUMIF($B$4:B222,$B222,$E$4:E222),"")</f>
        <v/>
      </c>
      <c r="J222" s="26" t="str">
        <f>IF($B222&lt;&gt;"",SUMIF($B$4:B222,$B222,$F$4:F222),"")</f>
        <v/>
      </c>
      <c r="K222" s="25" t="str">
        <f t="shared" si="3"/>
        <v/>
      </c>
    </row>
    <row r="223" spans="1:11" x14ac:dyDescent="0.25">
      <c r="A223" s="23" t="str">
        <f>IFERROR(INDEX(T_Boissons[Code],MATCH(B223,T_Boissons[Boissons],0)),"")</f>
        <v/>
      </c>
      <c r="H223" s="26" t="str">
        <f>IF($B223&lt;&gt;"",SUMIF($B$4:B223,$B223,$D$4:D223),"")</f>
        <v/>
      </c>
      <c r="I223" s="26" t="str">
        <f>IF($B223&lt;&gt;"",SUMIF($B$4:B223,$B223,$E$4:E223),"")</f>
        <v/>
      </c>
      <c r="J223" s="26" t="str">
        <f>IF($B223&lt;&gt;"",SUMIF($B$4:B223,$B223,$F$4:F223),"")</f>
        <v/>
      </c>
      <c r="K223" s="25" t="str">
        <f t="shared" si="3"/>
        <v/>
      </c>
    </row>
    <row r="224" spans="1:11" x14ac:dyDescent="0.25">
      <c r="A224" s="23" t="str">
        <f>IFERROR(INDEX(T_Boissons[Code],MATCH(B224,T_Boissons[Boissons],0)),"")</f>
        <v/>
      </c>
      <c r="H224" s="26" t="str">
        <f>IF($B224&lt;&gt;"",SUMIF($B$4:B224,$B224,$D$4:D224),"")</f>
        <v/>
      </c>
      <c r="I224" s="26" t="str">
        <f>IF($B224&lt;&gt;"",SUMIF($B$4:B224,$B224,$E$4:E224),"")</f>
        <v/>
      </c>
      <c r="J224" s="26" t="str">
        <f>IF($B224&lt;&gt;"",SUMIF($B$4:B224,$B224,$F$4:F224),"")</f>
        <v/>
      </c>
      <c r="K224" s="25" t="str">
        <f t="shared" si="3"/>
        <v/>
      </c>
    </row>
    <row r="225" spans="1:11" x14ac:dyDescent="0.25">
      <c r="A225" s="23" t="str">
        <f>IFERROR(INDEX(T_Boissons[Code],MATCH(B225,T_Boissons[Boissons],0)),"")</f>
        <v/>
      </c>
      <c r="H225" s="26" t="str">
        <f>IF($B225&lt;&gt;"",SUMIF($B$4:B225,$B225,$D$4:D225),"")</f>
        <v/>
      </c>
      <c r="I225" s="26" t="str">
        <f>IF($B225&lt;&gt;"",SUMIF($B$4:B225,$B225,$E$4:E225),"")</f>
        <v/>
      </c>
      <c r="J225" s="26" t="str">
        <f>IF($B225&lt;&gt;"",SUMIF($B$4:B225,$B225,$F$4:F225),"")</f>
        <v/>
      </c>
      <c r="K225" s="25" t="str">
        <f t="shared" si="3"/>
        <v/>
      </c>
    </row>
    <row r="226" spans="1:11" x14ac:dyDescent="0.25">
      <c r="A226" s="23" t="str">
        <f>IFERROR(INDEX(T_Boissons[Code],MATCH(B226,T_Boissons[Boissons],0)),"")</f>
        <v/>
      </c>
      <c r="H226" s="26" t="str">
        <f>IF($B226&lt;&gt;"",SUMIF($B$4:B226,$B226,$D$4:D226),"")</f>
        <v/>
      </c>
      <c r="I226" s="26" t="str">
        <f>IF($B226&lt;&gt;"",SUMIF($B$4:B226,$B226,$E$4:E226),"")</f>
        <v/>
      </c>
      <c r="J226" s="26" t="str">
        <f>IF($B226&lt;&gt;"",SUMIF($B$4:B226,$B226,$F$4:F226),"")</f>
        <v/>
      </c>
      <c r="K226" s="25" t="str">
        <f t="shared" si="3"/>
        <v/>
      </c>
    </row>
    <row r="227" spans="1:11" x14ac:dyDescent="0.25">
      <c r="A227" s="23" t="str">
        <f>IFERROR(INDEX(T_Boissons[Code],MATCH(B227,T_Boissons[Boissons],0)),"")</f>
        <v/>
      </c>
      <c r="H227" s="26" t="str">
        <f>IF($B227&lt;&gt;"",SUMIF($B$4:B227,$B227,$D$4:D227),"")</f>
        <v/>
      </c>
      <c r="I227" s="26" t="str">
        <f>IF($B227&lt;&gt;"",SUMIF($B$4:B227,$B227,$E$4:E227),"")</f>
        <v/>
      </c>
      <c r="J227" s="26" t="str">
        <f>IF($B227&lt;&gt;"",SUMIF($B$4:B227,$B227,$F$4:F227),"")</f>
        <v/>
      </c>
      <c r="K227" s="25" t="str">
        <f t="shared" si="3"/>
        <v/>
      </c>
    </row>
    <row r="228" spans="1:11" x14ac:dyDescent="0.25">
      <c r="A228" s="23" t="str">
        <f>IFERROR(INDEX(T_Boissons[Code],MATCH(B228,T_Boissons[Boissons],0)),"")</f>
        <v/>
      </c>
      <c r="H228" s="26" t="str">
        <f>IF($B228&lt;&gt;"",SUMIF($B$4:B228,$B228,$D$4:D228),"")</f>
        <v/>
      </c>
      <c r="I228" s="26" t="str">
        <f>IF($B228&lt;&gt;"",SUMIF($B$4:B228,$B228,$E$4:E228),"")</f>
        <v/>
      </c>
      <c r="J228" s="26" t="str">
        <f>IF($B228&lt;&gt;"",SUMIF($B$4:B228,$B228,$F$4:F228),"")</f>
        <v/>
      </c>
      <c r="K228" s="25" t="str">
        <f t="shared" si="3"/>
        <v/>
      </c>
    </row>
    <row r="229" spans="1:11" x14ac:dyDescent="0.25">
      <c r="A229" s="23" t="str">
        <f>IFERROR(INDEX(T_Boissons[Code],MATCH(B229,T_Boissons[Boissons],0)),"")</f>
        <v/>
      </c>
      <c r="H229" s="26" t="str">
        <f>IF($B229&lt;&gt;"",SUMIF($B$4:B229,$B229,$D$4:D229),"")</f>
        <v/>
      </c>
      <c r="I229" s="26" t="str">
        <f>IF($B229&lt;&gt;"",SUMIF($B$4:B229,$B229,$E$4:E229),"")</f>
        <v/>
      </c>
      <c r="J229" s="26" t="str">
        <f>IF($B229&lt;&gt;"",SUMIF($B$4:B229,$B229,$F$4:F229),"")</f>
        <v/>
      </c>
      <c r="K229" s="25" t="str">
        <f t="shared" si="3"/>
        <v/>
      </c>
    </row>
    <row r="230" spans="1:11" x14ac:dyDescent="0.25">
      <c r="A230" s="23" t="str">
        <f>IFERROR(INDEX(T_Boissons[Code],MATCH(B230,T_Boissons[Boissons],0)),"")</f>
        <v/>
      </c>
      <c r="H230" s="26" t="str">
        <f>IF($B230&lt;&gt;"",SUMIF($B$4:B230,$B230,$D$4:D230),"")</f>
        <v/>
      </c>
      <c r="I230" s="26" t="str">
        <f>IF($B230&lt;&gt;"",SUMIF($B$4:B230,$B230,$E$4:E230),"")</f>
        <v/>
      </c>
      <c r="J230" s="26" t="str">
        <f>IF($B230&lt;&gt;"",SUMIF($B$4:B230,$B230,$F$4:F230),"")</f>
        <v/>
      </c>
      <c r="K230" s="25" t="str">
        <f t="shared" si="3"/>
        <v/>
      </c>
    </row>
    <row r="231" spans="1:11" x14ac:dyDescent="0.25">
      <c r="A231" s="23" t="str">
        <f>IFERROR(INDEX(T_Boissons[Code],MATCH(B231,T_Boissons[Boissons],0)),"")</f>
        <v/>
      </c>
      <c r="H231" s="26" t="str">
        <f>IF($B231&lt;&gt;"",SUMIF($B$4:B231,$B231,$D$4:D231),"")</f>
        <v/>
      </c>
      <c r="I231" s="26" t="str">
        <f>IF($B231&lt;&gt;"",SUMIF($B$4:B231,$B231,$E$4:E231),"")</f>
        <v/>
      </c>
      <c r="J231" s="26" t="str">
        <f>IF($B231&lt;&gt;"",SUMIF($B$4:B231,$B231,$F$4:F231),"")</f>
        <v/>
      </c>
      <c r="K231" s="25" t="str">
        <f t="shared" si="3"/>
        <v/>
      </c>
    </row>
    <row r="232" spans="1:11" x14ac:dyDescent="0.25">
      <c r="A232" s="23" t="str">
        <f>IFERROR(INDEX(T_Boissons[Code],MATCH(B232,T_Boissons[Boissons],0)),"")</f>
        <v/>
      </c>
      <c r="H232" s="26" t="str">
        <f>IF($B232&lt;&gt;"",SUMIF($B$4:B232,$B232,$D$4:D232),"")</f>
        <v/>
      </c>
      <c r="I232" s="26" t="str">
        <f>IF($B232&lt;&gt;"",SUMIF($B$4:B232,$B232,$E$4:E232),"")</f>
        <v/>
      </c>
      <c r="J232" s="26" t="str">
        <f>IF($B232&lt;&gt;"",SUMIF($B$4:B232,$B232,$F$4:F232),"")</f>
        <v/>
      </c>
      <c r="K232" s="25" t="str">
        <f t="shared" si="3"/>
        <v/>
      </c>
    </row>
    <row r="233" spans="1:11" x14ac:dyDescent="0.25">
      <c r="A233" s="23" t="str">
        <f>IFERROR(INDEX(T_Boissons[Code],MATCH(B233,T_Boissons[Boissons],0)),"")</f>
        <v/>
      </c>
      <c r="H233" s="26" t="str">
        <f>IF($B233&lt;&gt;"",SUMIF($B$4:B233,$B233,$D$4:D233),"")</f>
        <v/>
      </c>
      <c r="I233" s="26" t="str">
        <f>IF($B233&lt;&gt;"",SUMIF($B$4:B233,$B233,$E$4:E233),"")</f>
        <v/>
      </c>
      <c r="J233" s="26" t="str">
        <f>IF($B233&lt;&gt;"",SUMIF($B$4:B233,$B233,$F$4:F233),"")</f>
        <v/>
      </c>
      <c r="K233" s="25" t="str">
        <f t="shared" si="3"/>
        <v/>
      </c>
    </row>
    <row r="234" spans="1:11" x14ac:dyDescent="0.25">
      <c r="A234" s="23" t="str">
        <f>IFERROR(INDEX(T_Boissons[Code],MATCH(B234,T_Boissons[Boissons],0)),"")</f>
        <v/>
      </c>
      <c r="H234" s="26" t="str">
        <f>IF($B234&lt;&gt;"",SUMIF($B$4:B234,$B234,$D$4:D234),"")</f>
        <v/>
      </c>
      <c r="I234" s="26" t="str">
        <f>IF($B234&lt;&gt;"",SUMIF($B$4:B234,$B234,$E$4:E234),"")</f>
        <v/>
      </c>
      <c r="J234" s="26" t="str">
        <f>IF($B234&lt;&gt;"",SUMIF($B$4:B234,$B234,$F$4:F234),"")</f>
        <v/>
      </c>
      <c r="K234" s="25" t="str">
        <f t="shared" si="3"/>
        <v/>
      </c>
    </row>
    <row r="235" spans="1:11" x14ac:dyDescent="0.25">
      <c r="A235" s="23" t="str">
        <f>IFERROR(INDEX(T_Boissons[Code],MATCH(B235,T_Boissons[Boissons],0)),"")</f>
        <v/>
      </c>
      <c r="H235" s="26" t="str">
        <f>IF($B235&lt;&gt;"",SUMIF($B$4:B235,$B235,$D$4:D235),"")</f>
        <v/>
      </c>
      <c r="I235" s="26" t="str">
        <f>IF($B235&lt;&gt;"",SUMIF($B$4:B235,$B235,$E$4:E235),"")</f>
        <v/>
      </c>
      <c r="J235" s="26" t="str">
        <f>IF($B235&lt;&gt;"",SUMIF($B$4:B235,$B235,$F$4:F235),"")</f>
        <v/>
      </c>
      <c r="K235" s="25" t="str">
        <f t="shared" si="3"/>
        <v/>
      </c>
    </row>
    <row r="236" spans="1:11" x14ac:dyDescent="0.25">
      <c r="A236" s="23" t="str">
        <f>IFERROR(INDEX(T_Boissons[Code],MATCH(B236,T_Boissons[Boissons],0)),"")</f>
        <v/>
      </c>
      <c r="H236" s="26" t="str">
        <f>IF($B236&lt;&gt;"",SUMIF($B$4:B236,$B236,$D$4:D236),"")</f>
        <v/>
      </c>
      <c r="I236" s="26" t="str">
        <f>IF($B236&lt;&gt;"",SUMIF($B$4:B236,$B236,$E$4:E236),"")</f>
        <v/>
      </c>
      <c r="J236" s="26" t="str">
        <f>IF($B236&lt;&gt;"",SUMIF($B$4:B236,$B236,$F$4:F236),"")</f>
        <v/>
      </c>
      <c r="K236" s="25" t="str">
        <f t="shared" si="3"/>
        <v/>
      </c>
    </row>
    <row r="237" spans="1:11" x14ac:dyDescent="0.25">
      <c r="A237" s="23" t="str">
        <f>IFERROR(INDEX(T_Boissons[Code],MATCH(B237,T_Boissons[Boissons],0)),"")</f>
        <v/>
      </c>
      <c r="H237" s="26" t="str">
        <f>IF($B237&lt;&gt;"",SUMIF($B$4:B237,$B237,$D$4:D237),"")</f>
        <v/>
      </c>
      <c r="I237" s="26" t="str">
        <f>IF($B237&lt;&gt;"",SUMIF($B$4:B237,$B237,$E$4:E237),"")</f>
        <v/>
      </c>
      <c r="J237" s="26" t="str">
        <f>IF($B237&lt;&gt;"",SUMIF($B$4:B237,$B237,$F$4:F237),"")</f>
        <v/>
      </c>
      <c r="K237" s="25" t="str">
        <f t="shared" si="3"/>
        <v/>
      </c>
    </row>
    <row r="238" spans="1:11" x14ac:dyDescent="0.25">
      <c r="A238" s="23" t="str">
        <f>IFERROR(INDEX(T_Boissons[Code],MATCH(B238,T_Boissons[Boissons],0)),"")</f>
        <v/>
      </c>
      <c r="H238" s="26" t="str">
        <f>IF($B238&lt;&gt;"",SUMIF($B$4:B238,$B238,$D$4:D238),"")</f>
        <v/>
      </c>
      <c r="I238" s="26" t="str">
        <f>IF($B238&lt;&gt;"",SUMIF($B$4:B238,$B238,$E$4:E238),"")</f>
        <v/>
      </c>
      <c r="J238" s="26" t="str">
        <f>IF($B238&lt;&gt;"",SUMIF($B$4:B238,$B238,$F$4:F238),"")</f>
        <v/>
      </c>
      <c r="K238" s="25" t="str">
        <f t="shared" si="3"/>
        <v/>
      </c>
    </row>
    <row r="239" spans="1:11" x14ac:dyDescent="0.25">
      <c r="A239" s="23" t="str">
        <f>IFERROR(INDEX(T_Boissons[Code],MATCH(B239,T_Boissons[Boissons],0)),"")</f>
        <v/>
      </c>
      <c r="H239" s="26" t="str">
        <f>IF($B239&lt;&gt;"",SUMIF($B$4:B239,$B239,$D$4:D239),"")</f>
        <v/>
      </c>
      <c r="I239" s="26" t="str">
        <f>IF($B239&lt;&gt;"",SUMIF($B$4:B239,$B239,$E$4:E239),"")</f>
        <v/>
      </c>
      <c r="J239" s="26" t="str">
        <f>IF($B239&lt;&gt;"",SUMIF($B$4:B239,$B239,$F$4:F239),"")</f>
        <v/>
      </c>
      <c r="K239" s="25" t="str">
        <f t="shared" si="3"/>
        <v/>
      </c>
    </row>
    <row r="240" spans="1:11" x14ac:dyDescent="0.25">
      <c r="A240" s="23" t="str">
        <f>IFERROR(INDEX(T_Boissons[Code],MATCH(B240,T_Boissons[Boissons],0)),"")</f>
        <v/>
      </c>
      <c r="H240" s="26" t="str">
        <f>IF($B240&lt;&gt;"",SUMIF($B$4:B240,$B240,$D$4:D240),"")</f>
        <v/>
      </c>
      <c r="I240" s="26" t="str">
        <f>IF($B240&lt;&gt;"",SUMIF($B$4:B240,$B240,$E$4:E240),"")</f>
        <v/>
      </c>
      <c r="J240" s="26" t="str">
        <f>IF($B240&lt;&gt;"",SUMIF($B$4:B240,$B240,$F$4:F240),"")</f>
        <v/>
      </c>
      <c r="K240" s="25" t="str">
        <f t="shared" si="3"/>
        <v/>
      </c>
    </row>
    <row r="241" spans="1:11" x14ac:dyDescent="0.25">
      <c r="A241" s="23" t="str">
        <f>IFERROR(INDEX(T_Boissons[Code],MATCH(B241,T_Boissons[Boissons],0)),"")</f>
        <v/>
      </c>
      <c r="H241" s="26" t="str">
        <f>IF($B241&lt;&gt;"",SUMIF($B$4:B241,$B241,$D$4:D241),"")</f>
        <v/>
      </c>
      <c r="I241" s="26" t="str">
        <f>IF($B241&lt;&gt;"",SUMIF($B$4:B241,$B241,$E$4:E241),"")</f>
        <v/>
      </c>
      <c r="J241" s="26" t="str">
        <f>IF($B241&lt;&gt;"",SUMIF($B$4:B241,$B241,$F$4:F241),"")</f>
        <v/>
      </c>
      <c r="K241" s="25" t="str">
        <f t="shared" si="3"/>
        <v/>
      </c>
    </row>
    <row r="242" spans="1:11" x14ac:dyDescent="0.25">
      <c r="A242" s="23" t="str">
        <f>IFERROR(INDEX(T_Boissons[Code],MATCH(B242,T_Boissons[Boissons],0)),"")</f>
        <v/>
      </c>
      <c r="H242" s="26" t="str">
        <f>IF($B242&lt;&gt;"",SUMIF($B$4:B242,$B242,$D$4:D242),"")</f>
        <v/>
      </c>
      <c r="I242" s="26" t="str">
        <f>IF($B242&lt;&gt;"",SUMIF($B$4:B242,$B242,$E$4:E242),"")</f>
        <v/>
      </c>
      <c r="J242" s="26" t="str">
        <f>IF($B242&lt;&gt;"",SUMIF($B$4:B242,$B242,$F$4:F242),"")</f>
        <v/>
      </c>
      <c r="K242" s="25" t="str">
        <f t="shared" si="3"/>
        <v/>
      </c>
    </row>
    <row r="243" spans="1:11" x14ac:dyDescent="0.25">
      <c r="A243" s="23" t="str">
        <f>IFERROR(INDEX(T_Boissons[Code],MATCH(B243,T_Boissons[Boissons],0)),"")</f>
        <v/>
      </c>
      <c r="H243" s="26" t="str">
        <f>IF($B243&lt;&gt;"",SUMIF($B$4:B243,$B243,$D$4:D243),"")</f>
        <v/>
      </c>
      <c r="I243" s="26" t="str">
        <f>IF($B243&lt;&gt;"",SUMIF($B$4:B243,$B243,$E$4:E243),"")</f>
        <v/>
      </c>
      <c r="J243" s="26" t="str">
        <f>IF($B243&lt;&gt;"",SUMIF($B$4:B243,$B243,$F$4:F243),"")</f>
        <v/>
      </c>
      <c r="K243" s="25" t="str">
        <f t="shared" si="3"/>
        <v/>
      </c>
    </row>
    <row r="244" spans="1:11" x14ac:dyDescent="0.25">
      <c r="A244" s="23" t="str">
        <f>IFERROR(INDEX(T_Boissons[Code],MATCH(B244,T_Boissons[Boissons],0)),"")</f>
        <v/>
      </c>
      <c r="H244" s="26" t="str">
        <f>IF($B244&lt;&gt;"",SUMIF($B$4:B244,$B244,$D$4:D244),"")</f>
        <v/>
      </c>
      <c r="I244" s="26" t="str">
        <f>IF($B244&lt;&gt;"",SUMIF($B$4:B244,$B244,$E$4:E244),"")</f>
        <v/>
      </c>
      <c r="J244" s="26" t="str">
        <f>IF($B244&lt;&gt;"",SUMIF($B$4:B244,$B244,$F$4:F244),"")</f>
        <v/>
      </c>
      <c r="K244" s="25" t="str">
        <f t="shared" si="3"/>
        <v/>
      </c>
    </row>
    <row r="245" spans="1:11" x14ac:dyDescent="0.25">
      <c r="A245" s="23" t="str">
        <f>IFERROR(INDEX(T_Boissons[Code],MATCH(B245,T_Boissons[Boissons],0)),"")</f>
        <v/>
      </c>
      <c r="H245" s="26" t="str">
        <f>IF($B245&lt;&gt;"",SUMIF($B$4:B245,$B245,$D$4:D245),"")</f>
        <v/>
      </c>
      <c r="I245" s="26" t="str">
        <f>IF($B245&lt;&gt;"",SUMIF($B$4:B245,$B245,$E$4:E245),"")</f>
        <v/>
      </c>
      <c r="J245" s="26" t="str">
        <f>IF($B245&lt;&gt;"",SUMIF($B$4:B245,$B245,$F$4:F245),"")</f>
        <v/>
      </c>
      <c r="K245" s="25" t="str">
        <f t="shared" si="3"/>
        <v/>
      </c>
    </row>
    <row r="246" spans="1:11" x14ac:dyDescent="0.25">
      <c r="A246" s="23" t="str">
        <f>IFERROR(INDEX(T_Boissons[Code],MATCH(B246,T_Boissons[Boissons],0)),"")</f>
        <v/>
      </c>
      <c r="H246" s="26" t="str">
        <f>IF($B246&lt;&gt;"",SUMIF($B$4:B246,$B246,$D$4:D246),"")</f>
        <v/>
      </c>
      <c r="I246" s="26" t="str">
        <f>IF($B246&lt;&gt;"",SUMIF($B$4:B246,$B246,$E$4:E246),"")</f>
        <v/>
      </c>
      <c r="J246" s="26" t="str">
        <f>IF($B246&lt;&gt;"",SUMIF($B$4:B246,$B246,$F$4:F246),"")</f>
        <v/>
      </c>
      <c r="K246" s="25" t="str">
        <f t="shared" si="3"/>
        <v/>
      </c>
    </row>
    <row r="247" spans="1:11" x14ac:dyDescent="0.25">
      <c r="A247" s="23" t="str">
        <f>IFERROR(INDEX(T_Boissons[Code],MATCH(B247,T_Boissons[Boissons],0)),"")</f>
        <v/>
      </c>
      <c r="H247" s="26" t="str">
        <f>IF($B247&lt;&gt;"",SUMIF($B$4:B247,$B247,$D$4:D247),"")</f>
        <v/>
      </c>
      <c r="I247" s="26" t="str">
        <f>IF($B247&lt;&gt;"",SUMIF($B$4:B247,$B247,$E$4:E247),"")</f>
        <v/>
      </c>
      <c r="J247" s="26" t="str">
        <f>IF($B247&lt;&gt;"",SUMIF($B$4:B247,$B247,$F$4:F247),"")</f>
        <v/>
      </c>
      <c r="K247" s="25" t="str">
        <f t="shared" si="3"/>
        <v/>
      </c>
    </row>
    <row r="248" spans="1:11" x14ac:dyDescent="0.25">
      <c r="A248" s="23" t="str">
        <f>IFERROR(INDEX(T_Boissons[Code],MATCH(B248,T_Boissons[Boissons],0)),"")</f>
        <v/>
      </c>
      <c r="H248" s="26" t="str">
        <f>IF($B248&lt;&gt;"",SUMIF($B$4:B248,$B248,$D$4:D248),"")</f>
        <v/>
      </c>
      <c r="I248" s="26" t="str">
        <f>IF($B248&lt;&gt;"",SUMIF($B$4:B248,$B248,$E$4:E248),"")</f>
        <v/>
      </c>
      <c r="J248" s="26" t="str">
        <f>IF($B248&lt;&gt;"",SUMIF($B$4:B248,$B248,$F$4:F248),"")</f>
        <v/>
      </c>
      <c r="K248" s="25" t="str">
        <f t="shared" si="3"/>
        <v/>
      </c>
    </row>
    <row r="249" spans="1:11" x14ac:dyDescent="0.25">
      <c r="A249" s="23" t="str">
        <f>IFERROR(INDEX(T_Boissons[Code],MATCH(B249,T_Boissons[Boissons],0)),"")</f>
        <v/>
      </c>
      <c r="H249" s="26" t="str">
        <f>IF($B249&lt;&gt;"",SUMIF($B$4:B249,$B249,$D$4:D249),"")</f>
        <v/>
      </c>
      <c r="I249" s="26" t="str">
        <f>IF($B249&lt;&gt;"",SUMIF($B$4:B249,$B249,$E$4:E249),"")</f>
        <v/>
      </c>
      <c r="J249" s="26" t="str">
        <f>IF($B249&lt;&gt;"",SUMIF($B$4:B249,$B249,$F$4:F249),"")</f>
        <v/>
      </c>
      <c r="K249" s="25" t="str">
        <f t="shared" si="3"/>
        <v/>
      </c>
    </row>
    <row r="250" spans="1:11" x14ac:dyDescent="0.25">
      <c r="A250" s="23" t="str">
        <f>IFERROR(INDEX(T_Boissons[Code],MATCH(B250,T_Boissons[Boissons],0)),"")</f>
        <v/>
      </c>
      <c r="H250" s="26" t="str">
        <f>IF($B250&lt;&gt;"",SUMIF($B$4:B250,$B250,$D$4:D250),"")</f>
        <v/>
      </c>
      <c r="I250" s="26" t="str">
        <f>IF($B250&lt;&gt;"",SUMIF($B$4:B250,$B250,$E$4:E250),"")</f>
        <v/>
      </c>
      <c r="J250" s="26" t="str">
        <f>IF($B250&lt;&gt;"",SUMIF($B$4:B250,$B250,$F$4:F250),"")</f>
        <v/>
      </c>
      <c r="K250" s="25" t="str">
        <f t="shared" si="3"/>
        <v/>
      </c>
    </row>
    <row r="251" spans="1:11" x14ac:dyDescent="0.25">
      <c r="A251" s="23" t="str">
        <f>IFERROR(INDEX(T_Boissons[Code],MATCH(B251,T_Boissons[Boissons],0)),"")</f>
        <v/>
      </c>
      <c r="H251" s="26" t="str">
        <f>IF($B251&lt;&gt;"",SUMIF($B$4:B251,$B251,$D$4:D251),"")</f>
        <v/>
      </c>
      <c r="I251" s="26" t="str">
        <f>IF($B251&lt;&gt;"",SUMIF($B$4:B251,$B251,$E$4:E251),"")</f>
        <v/>
      </c>
      <c r="J251" s="26" t="str">
        <f>IF($B251&lt;&gt;"",SUMIF($B$4:B251,$B251,$F$4:F251),"")</f>
        <v/>
      </c>
      <c r="K251" s="25" t="str">
        <f t="shared" si="3"/>
        <v/>
      </c>
    </row>
    <row r="252" spans="1:11" x14ac:dyDescent="0.25">
      <c r="A252" s="23" t="str">
        <f>IFERROR(INDEX(T_Boissons[Code],MATCH(B252,T_Boissons[Boissons],0)),"")</f>
        <v/>
      </c>
      <c r="H252" s="26" t="str">
        <f>IF($B252&lt;&gt;"",SUMIF($B$4:B252,$B252,$D$4:D252),"")</f>
        <v/>
      </c>
      <c r="I252" s="26" t="str">
        <f>IF($B252&lt;&gt;"",SUMIF($B$4:B252,$B252,$E$4:E252),"")</f>
        <v/>
      </c>
      <c r="J252" s="26" t="str">
        <f>IF($B252&lt;&gt;"",SUMIF($B$4:B252,$B252,$F$4:F252),"")</f>
        <v/>
      </c>
      <c r="K252" s="25" t="str">
        <f t="shared" si="3"/>
        <v/>
      </c>
    </row>
    <row r="253" spans="1:11" x14ac:dyDescent="0.25">
      <c r="A253" s="23" t="str">
        <f>IFERROR(INDEX(T_Boissons[Code],MATCH(B253,T_Boissons[Boissons],0)),"")</f>
        <v/>
      </c>
      <c r="H253" s="26" t="str">
        <f>IF($B253&lt;&gt;"",SUMIF($B$4:B253,$B253,$D$4:D253),"")</f>
        <v/>
      </c>
      <c r="I253" s="26" t="str">
        <f>IF($B253&lt;&gt;"",SUMIF($B$4:B253,$B253,$E$4:E253),"")</f>
        <v/>
      </c>
      <c r="J253" s="26" t="str">
        <f>IF($B253&lt;&gt;"",SUMIF($B$4:B253,$B253,$F$4:F253),"")</f>
        <v/>
      </c>
      <c r="K253" s="25" t="str">
        <f t="shared" si="3"/>
        <v/>
      </c>
    </row>
    <row r="254" spans="1:11" x14ac:dyDescent="0.25">
      <c r="A254" s="23" t="str">
        <f>IFERROR(INDEX(T_Boissons[Code],MATCH(B254,T_Boissons[Boissons],0)),"")</f>
        <v/>
      </c>
      <c r="H254" s="26" t="str">
        <f>IF($B254&lt;&gt;"",SUMIF($B$4:B254,$B254,$D$4:D254),"")</f>
        <v/>
      </c>
      <c r="I254" s="26" t="str">
        <f>IF($B254&lt;&gt;"",SUMIF($B$4:B254,$B254,$E$4:E254),"")</f>
        <v/>
      </c>
      <c r="J254" s="26" t="str">
        <f>IF($B254&lt;&gt;"",SUMIF($B$4:B254,$B254,$F$4:F254),"")</f>
        <v/>
      </c>
      <c r="K254" s="25" t="str">
        <f t="shared" si="3"/>
        <v/>
      </c>
    </row>
    <row r="255" spans="1:11" x14ac:dyDescent="0.25">
      <c r="A255" s="23" t="str">
        <f>IFERROR(INDEX(T_Boissons[Code],MATCH(B255,T_Boissons[Boissons],0)),"")</f>
        <v/>
      </c>
      <c r="H255" s="26" t="str">
        <f>IF($B255&lt;&gt;"",SUMIF($B$4:B255,$B255,$D$4:D255),"")</f>
        <v/>
      </c>
      <c r="I255" s="26" t="str">
        <f>IF($B255&lt;&gt;"",SUMIF($B$4:B255,$B255,$E$4:E255),"")</f>
        <v/>
      </c>
      <c r="J255" s="26" t="str">
        <f>IF($B255&lt;&gt;"",SUMIF($B$4:B255,$B255,$F$4:F255),"")</f>
        <v/>
      </c>
      <c r="K255" s="25" t="str">
        <f t="shared" si="3"/>
        <v/>
      </c>
    </row>
    <row r="256" spans="1:11" x14ac:dyDescent="0.25">
      <c r="A256" s="23" t="str">
        <f>IFERROR(INDEX(T_Boissons[Code],MATCH(B256,T_Boissons[Boissons],0)),"")</f>
        <v/>
      </c>
      <c r="H256" s="26" t="str">
        <f>IF($B256&lt;&gt;"",SUMIF($B$4:B256,$B256,$D$4:D256),"")</f>
        <v/>
      </c>
      <c r="I256" s="26" t="str">
        <f>IF($B256&lt;&gt;"",SUMIF($B$4:B256,$B256,$E$4:E256),"")</f>
        <v/>
      </c>
      <c r="J256" s="26" t="str">
        <f>IF($B256&lt;&gt;"",SUMIF($B$4:B256,$B256,$F$4:F256),"")</f>
        <v/>
      </c>
      <c r="K256" s="25" t="str">
        <f t="shared" si="3"/>
        <v/>
      </c>
    </row>
    <row r="257" spans="1:11" x14ac:dyDescent="0.25">
      <c r="A257" s="23" t="str">
        <f>IFERROR(INDEX(T_Boissons[Code],MATCH(B257,T_Boissons[Boissons],0)),"")</f>
        <v/>
      </c>
      <c r="H257" s="26" t="str">
        <f>IF($B257&lt;&gt;"",SUMIF($B$4:B257,$B257,$D$4:D257),"")</f>
        <v/>
      </c>
      <c r="I257" s="26" t="str">
        <f>IF($B257&lt;&gt;"",SUMIF($B$4:B257,$B257,$E$4:E257),"")</f>
        <v/>
      </c>
      <c r="J257" s="26" t="str">
        <f>IF($B257&lt;&gt;"",SUMIF($B$4:B257,$B257,$F$4:F257),"")</f>
        <v/>
      </c>
      <c r="K257" s="25" t="str">
        <f t="shared" si="3"/>
        <v/>
      </c>
    </row>
    <row r="258" spans="1:11" x14ac:dyDescent="0.25">
      <c r="A258" s="23" t="str">
        <f>IFERROR(INDEX(T_Boissons[Code],MATCH(B258,T_Boissons[Boissons],0)),"")</f>
        <v/>
      </c>
      <c r="H258" s="26" t="str">
        <f>IF($B258&lt;&gt;"",SUMIF($B$4:B258,$B258,$D$4:D258),"")</f>
        <v/>
      </c>
      <c r="I258" s="26" t="str">
        <f>IF($B258&lt;&gt;"",SUMIF($B$4:B258,$B258,$E$4:E258),"")</f>
        <v/>
      </c>
      <c r="J258" s="26" t="str">
        <f>IF($B258&lt;&gt;"",SUMIF($B$4:B258,$B258,$F$4:F258),"")</f>
        <v/>
      </c>
      <c r="K258" s="25" t="str">
        <f t="shared" si="3"/>
        <v/>
      </c>
    </row>
    <row r="259" spans="1:11" x14ac:dyDescent="0.25">
      <c r="A259" s="23" t="str">
        <f>IFERROR(INDEX(T_Boissons[Code],MATCH(B259,T_Boissons[Boissons],0)),"")</f>
        <v/>
      </c>
      <c r="H259" s="26" t="str">
        <f>IF($B259&lt;&gt;"",SUMIF($B$4:B259,$B259,$D$4:D259),"")</f>
        <v/>
      </c>
      <c r="I259" s="26" t="str">
        <f>IF($B259&lt;&gt;"",SUMIF($B$4:B259,$B259,$E$4:E259),"")</f>
        <v/>
      </c>
      <c r="J259" s="26" t="str">
        <f>IF($B259&lt;&gt;"",SUMIF($B$4:B259,$B259,$F$4:F259),"")</f>
        <v/>
      </c>
      <c r="K259" s="25" t="str">
        <f t="shared" si="3"/>
        <v/>
      </c>
    </row>
    <row r="260" spans="1:11" x14ac:dyDescent="0.25">
      <c r="A260" s="23" t="str">
        <f>IFERROR(INDEX(T_Boissons[Code],MATCH(B260,T_Boissons[Boissons],0)),"")</f>
        <v/>
      </c>
      <c r="H260" s="26" t="str">
        <f>IF($B260&lt;&gt;"",SUMIF($B$4:B260,$B260,$D$4:D260),"")</f>
        <v/>
      </c>
      <c r="I260" s="26" t="str">
        <f>IF($B260&lt;&gt;"",SUMIF($B$4:B260,$B260,$E$4:E260),"")</f>
        <v/>
      </c>
      <c r="J260" s="26" t="str">
        <f>IF($B260&lt;&gt;"",SUMIF($B$4:B260,$B260,$F$4:F260),"")</f>
        <v/>
      </c>
      <c r="K260" s="25" t="str">
        <f t="shared" si="3"/>
        <v/>
      </c>
    </row>
    <row r="261" spans="1:11" x14ac:dyDescent="0.25">
      <c r="A261" s="23" t="str">
        <f>IFERROR(INDEX(T_Boissons[Code],MATCH(B261,T_Boissons[Boissons],0)),"")</f>
        <v/>
      </c>
      <c r="H261" s="26" t="str">
        <f>IF($B261&lt;&gt;"",SUMIF($B$4:B261,$B261,$D$4:D261),"")</f>
        <v/>
      </c>
      <c r="I261" s="26" t="str">
        <f>IF($B261&lt;&gt;"",SUMIF($B$4:B261,$B261,$E$4:E261),"")</f>
        <v/>
      </c>
      <c r="J261" s="26" t="str">
        <f>IF($B261&lt;&gt;"",SUMIF($B$4:B261,$B261,$F$4:F261),"")</f>
        <v/>
      </c>
      <c r="K261" s="25" t="str">
        <f t="shared" ref="K261:K300" si="4">IF($B261&lt;&gt;"",H261+I261-J261,"")</f>
        <v/>
      </c>
    </row>
    <row r="262" spans="1:11" x14ac:dyDescent="0.25">
      <c r="A262" s="23" t="str">
        <f>IFERROR(INDEX(T_Boissons[Code],MATCH(B262,T_Boissons[Boissons],0)),"")</f>
        <v/>
      </c>
      <c r="H262" s="26" t="str">
        <f>IF($B262&lt;&gt;"",SUMIF($B$4:B262,$B262,$D$4:D262),"")</f>
        <v/>
      </c>
      <c r="I262" s="26" t="str">
        <f>IF($B262&lt;&gt;"",SUMIF($B$4:B262,$B262,$E$4:E262),"")</f>
        <v/>
      </c>
      <c r="J262" s="26" t="str">
        <f>IF($B262&lt;&gt;"",SUMIF($B$4:B262,$B262,$F$4:F262),"")</f>
        <v/>
      </c>
      <c r="K262" s="25" t="str">
        <f t="shared" si="4"/>
        <v/>
      </c>
    </row>
    <row r="263" spans="1:11" x14ac:dyDescent="0.25">
      <c r="A263" s="23" t="str">
        <f>IFERROR(INDEX(T_Boissons[Code],MATCH(B263,T_Boissons[Boissons],0)),"")</f>
        <v/>
      </c>
      <c r="H263" s="26" t="str">
        <f>IF($B263&lt;&gt;"",SUMIF($B$4:B263,$B263,$D$4:D263),"")</f>
        <v/>
      </c>
      <c r="I263" s="26" t="str">
        <f>IF($B263&lt;&gt;"",SUMIF($B$4:B263,$B263,$E$4:E263),"")</f>
        <v/>
      </c>
      <c r="J263" s="26" t="str">
        <f>IF($B263&lt;&gt;"",SUMIF($B$4:B263,$B263,$F$4:F263),"")</f>
        <v/>
      </c>
      <c r="K263" s="25" t="str">
        <f t="shared" si="4"/>
        <v/>
      </c>
    </row>
    <row r="264" spans="1:11" x14ac:dyDescent="0.25">
      <c r="A264" s="23" t="str">
        <f>IFERROR(INDEX(T_Boissons[Code],MATCH(B264,T_Boissons[Boissons],0)),"")</f>
        <v/>
      </c>
      <c r="H264" s="26" t="str">
        <f>IF($B264&lt;&gt;"",SUMIF($B$4:B264,$B264,$D$4:D264),"")</f>
        <v/>
      </c>
      <c r="I264" s="26" t="str">
        <f>IF($B264&lt;&gt;"",SUMIF($B$4:B264,$B264,$E$4:E264),"")</f>
        <v/>
      </c>
      <c r="J264" s="26" t="str">
        <f>IF($B264&lt;&gt;"",SUMIF($B$4:B264,$B264,$F$4:F264),"")</f>
        <v/>
      </c>
      <c r="K264" s="25" t="str">
        <f t="shared" si="4"/>
        <v/>
      </c>
    </row>
    <row r="265" spans="1:11" x14ac:dyDescent="0.25">
      <c r="A265" s="23" t="str">
        <f>IFERROR(INDEX(T_Boissons[Code],MATCH(B265,T_Boissons[Boissons],0)),"")</f>
        <v/>
      </c>
      <c r="H265" s="26" t="str">
        <f>IF($B265&lt;&gt;"",SUMIF($B$4:B265,$B265,$D$4:D265),"")</f>
        <v/>
      </c>
      <c r="I265" s="26" t="str">
        <f>IF($B265&lt;&gt;"",SUMIF($B$4:B265,$B265,$E$4:E265),"")</f>
        <v/>
      </c>
      <c r="J265" s="26" t="str">
        <f>IF($B265&lt;&gt;"",SUMIF($B$4:B265,$B265,$F$4:F265),"")</f>
        <v/>
      </c>
      <c r="K265" s="25" t="str">
        <f t="shared" si="4"/>
        <v/>
      </c>
    </row>
    <row r="266" spans="1:11" x14ac:dyDescent="0.25">
      <c r="A266" s="23" t="str">
        <f>IFERROR(INDEX(T_Boissons[Code],MATCH(B266,T_Boissons[Boissons],0)),"")</f>
        <v/>
      </c>
      <c r="H266" s="26" t="str">
        <f>IF($B266&lt;&gt;"",SUMIF($B$4:B266,$B266,$D$4:D266),"")</f>
        <v/>
      </c>
      <c r="I266" s="26" t="str">
        <f>IF($B266&lt;&gt;"",SUMIF($B$4:B266,$B266,$E$4:E266),"")</f>
        <v/>
      </c>
      <c r="J266" s="26" t="str">
        <f>IF($B266&lt;&gt;"",SUMIF($B$4:B266,$B266,$F$4:F266),"")</f>
        <v/>
      </c>
      <c r="K266" s="25" t="str">
        <f t="shared" si="4"/>
        <v/>
      </c>
    </row>
    <row r="267" spans="1:11" x14ac:dyDescent="0.25">
      <c r="A267" s="23" t="str">
        <f>IFERROR(INDEX(T_Boissons[Code],MATCH(B267,T_Boissons[Boissons],0)),"")</f>
        <v/>
      </c>
      <c r="H267" s="26" t="str">
        <f>IF($B267&lt;&gt;"",SUMIF($B$4:B267,$B267,$D$4:D267),"")</f>
        <v/>
      </c>
      <c r="I267" s="26" t="str">
        <f>IF($B267&lt;&gt;"",SUMIF($B$4:B267,$B267,$E$4:E267),"")</f>
        <v/>
      </c>
      <c r="J267" s="26" t="str">
        <f>IF($B267&lt;&gt;"",SUMIF($B$4:B267,$B267,$F$4:F267),"")</f>
        <v/>
      </c>
      <c r="K267" s="25" t="str">
        <f t="shared" si="4"/>
        <v/>
      </c>
    </row>
    <row r="268" spans="1:11" x14ac:dyDescent="0.25">
      <c r="A268" s="23" t="str">
        <f>IFERROR(INDEX(T_Boissons[Code],MATCH(B268,T_Boissons[Boissons],0)),"")</f>
        <v/>
      </c>
      <c r="H268" s="26" t="str">
        <f>IF($B268&lt;&gt;"",SUMIF($B$4:B268,$B268,$D$4:D268),"")</f>
        <v/>
      </c>
      <c r="I268" s="26" t="str">
        <f>IF($B268&lt;&gt;"",SUMIF($B$4:B268,$B268,$E$4:E268),"")</f>
        <v/>
      </c>
      <c r="J268" s="26" t="str">
        <f>IF($B268&lt;&gt;"",SUMIF($B$4:B268,$B268,$F$4:F268),"")</f>
        <v/>
      </c>
      <c r="K268" s="25" t="str">
        <f t="shared" si="4"/>
        <v/>
      </c>
    </row>
    <row r="269" spans="1:11" x14ac:dyDescent="0.25">
      <c r="A269" s="23" t="str">
        <f>IFERROR(INDEX(T_Boissons[Code],MATCH(B269,T_Boissons[Boissons],0)),"")</f>
        <v/>
      </c>
      <c r="H269" s="26" t="str">
        <f>IF($B269&lt;&gt;"",SUMIF($B$4:B269,$B269,$D$4:D269),"")</f>
        <v/>
      </c>
      <c r="I269" s="26" t="str">
        <f>IF($B269&lt;&gt;"",SUMIF($B$4:B269,$B269,$E$4:E269),"")</f>
        <v/>
      </c>
      <c r="J269" s="26" t="str">
        <f>IF($B269&lt;&gt;"",SUMIF($B$4:B269,$B269,$F$4:F269),"")</f>
        <v/>
      </c>
      <c r="K269" s="25" t="str">
        <f t="shared" si="4"/>
        <v/>
      </c>
    </row>
    <row r="270" spans="1:11" x14ac:dyDescent="0.25">
      <c r="A270" s="23" t="str">
        <f>IFERROR(INDEX(T_Boissons[Code],MATCH(B270,T_Boissons[Boissons],0)),"")</f>
        <v/>
      </c>
      <c r="H270" s="26" t="str">
        <f>IF($B270&lt;&gt;"",SUMIF($B$4:B270,$B270,$D$4:D270),"")</f>
        <v/>
      </c>
      <c r="I270" s="26" t="str">
        <f>IF($B270&lt;&gt;"",SUMIF($B$4:B270,$B270,$E$4:E270),"")</f>
        <v/>
      </c>
      <c r="J270" s="26" t="str">
        <f>IF($B270&lt;&gt;"",SUMIF($B$4:B270,$B270,$F$4:F270),"")</f>
        <v/>
      </c>
      <c r="K270" s="25" t="str">
        <f t="shared" si="4"/>
        <v/>
      </c>
    </row>
    <row r="271" spans="1:11" x14ac:dyDescent="0.25">
      <c r="A271" s="23" t="str">
        <f>IFERROR(INDEX(T_Boissons[Code],MATCH(B271,T_Boissons[Boissons],0)),"")</f>
        <v/>
      </c>
      <c r="H271" s="26" t="str">
        <f>IF($B271&lt;&gt;"",SUMIF($B$4:B271,$B271,$D$4:D271),"")</f>
        <v/>
      </c>
      <c r="I271" s="26" t="str">
        <f>IF($B271&lt;&gt;"",SUMIF($B$4:B271,$B271,$E$4:E271),"")</f>
        <v/>
      </c>
      <c r="J271" s="26" t="str">
        <f>IF($B271&lt;&gt;"",SUMIF($B$4:B271,$B271,$F$4:F271),"")</f>
        <v/>
      </c>
      <c r="K271" s="25" t="str">
        <f t="shared" si="4"/>
        <v/>
      </c>
    </row>
    <row r="272" spans="1:11" x14ac:dyDescent="0.25">
      <c r="A272" s="23" t="str">
        <f>IFERROR(INDEX(T_Boissons[Code],MATCH(B272,T_Boissons[Boissons],0)),"")</f>
        <v/>
      </c>
      <c r="H272" s="26" t="str">
        <f>IF($B272&lt;&gt;"",SUMIF($B$4:B272,$B272,$D$4:D272),"")</f>
        <v/>
      </c>
      <c r="I272" s="26" t="str">
        <f>IF($B272&lt;&gt;"",SUMIF($B$4:B272,$B272,$E$4:E272),"")</f>
        <v/>
      </c>
      <c r="J272" s="26" t="str">
        <f>IF($B272&lt;&gt;"",SUMIF($B$4:B272,$B272,$F$4:F272),"")</f>
        <v/>
      </c>
      <c r="K272" s="25" t="str">
        <f t="shared" si="4"/>
        <v/>
      </c>
    </row>
    <row r="273" spans="1:11" x14ac:dyDescent="0.25">
      <c r="A273" s="23" t="str">
        <f>IFERROR(INDEX(T_Boissons[Code],MATCH(B273,T_Boissons[Boissons],0)),"")</f>
        <v/>
      </c>
      <c r="H273" s="26" t="str">
        <f>IF($B273&lt;&gt;"",SUMIF($B$4:B273,$B273,$D$4:D273),"")</f>
        <v/>
      </c>
      <c r="I273" s="26" t="str">
        <f>IF($B273&lt;&gt;"",SUMIF($B$4:B273,$B273,$E$4:E273),"")</f>
        <v/>
      </c>
      <c r="J273" s="26" t="str">
        <f>IF($B273&lt;&gt;"",SUMIF($B$4:B273,$B273,$F$4:F273),"")</f>
        <v/>
      </c>
      <c r="K273" s="25" t="str">
        <f t="shared" si="4"/>
        <v/>
      </c>
    </row>
    <row r="274" spans="1:11" x14ac:dyDescent="0.25">
      <c r="A274" s="23" t="str">
        <f>IFERROR(INDEX(T_Boissons[Code],MATCH(B274,T_Boissons[Boissons],0)),"")</f>
        <v/>
      </c>
      <c r="H274" s="26" t="str">
        <f>IF($B274&lt;&gt;"",SUMIF($B$4:B274,$B274,$D$4:D274),"")</f>
        <v/>
      </c>
      <c r="I274" s="26" t="str">
        <f>IF($B274&lt;&gt;"",SUMIF($B$4:B274,$B274,$E$4:E274),"")</f>
        <v/>
      </c>
      <c r="J274" s="26" t="str">
        <f>IF($B274&lt;&gt;"",SUMIF($B$4:B274,$B274,$F$4:F274),"")</f>
        <v/>
      </c>
      <c r="K274" s="25" t="str">
        <f t="shared" si="4"/>
        <v/>
      </c>
    </row>
    <row r="275" spans="1:11" x14ac:dyDescent="0.25">
      <c r="A275" s="23" t="str">
        <f>IFERROR(INDEX(T_Boissons[Code],MATCH(B275,T_Boissons[Boissons],0)),"")</f>
        <v/>
      </c>
      <c r="H275" s="26" t="str">
        <f>IF($B275&lt;&gt;"",SUMIF($B$4:B275,$B275,$D$4:D275),"")</f>
        <v/>
      </c>
      <c r="I275" s="26" t="str">
        <f>IF($B275&lt;&gt;"",SUMIF($B$4:B275,$B275,$E$4:E275),"")</f>
        <v/>
      </c>
      <c r="J275" s="26" t="str">
        <f>IF($B275&lt;&gt;"",SUMIF($B$4:B275,$B275,$F$4:F275),"")</f>
        <v/>
      </c>
      <c r="K275" s="25" t="str">
        <f t="shared" si="4"/>
        <v/>
      </c>
    </row>
    <row r="276" spans="1:11" x14ac:dyDescent="0.25">
      <c r="A276" s="23" t="str">
        <f>IFERROR(INDEX(T_Boissons[Code],MATCH(B276,T_Boissons[Boissons],0)),"")</f>
        <v/>
      </c>
      <c r="H276" s="26" t="str">
        <f>IF($B276&lt;&gt;"",SUMIF($B$4:B276,$B276,$D$4:D276),"")</f>
        <v/>
      </c>
      <c r="I276" s="26" t="str">
        <f>IF($B276&lt;&gt;"",SUMIF($B$4:B276,$B276,$E$4:E276),"")</f>
        <v/>
      </c>
      <c r="J276" s="26" t="str">
        <f>IF($B276&lt;&gt;"",SUMIF($B$4:B276,$B276,$F$4:F276),"")</f>
        <v/>
      </c>
      <c r="K276" s="25" t="str">
        <f t="shared" si="4"/>
        <v/>
      </c>
    </row>
    <row r="277" spans="1:11" x14ac:dyDescent="0.25">
      <c r="A277" s="23" t="str">
        <f>IFERROR(INDEX(T_Boissons[Code],MATCH(B277,T_Boissons[Boissons],0)),"")</f>
        <v/>
      </c>
      <c r="H277" s="26" t="str">
        <f>IF($B277&lt;&gt;"",SUMIF($B$4:B277,$B277,$D$4:D277),"")</f>
        <v/>
      </c>
      <c r="I277" s="26" t="str">
        <f>IF($B277&lt;&gt;"",SUMIF($B$4:B277,$B277,$E$4:E277),"")</f>
        <v/>
      </c>
      <c r="J277" s="26" t="str">
        <f>IF($B277&lt;&gt;"",SUMIF($B$4:B277,$B277,$F$4:F277),"")</f>
        <v/>
      </c>
      <c r="K277" s="25" t="str">
        <f t="shared" si="4"/>
        <v/>
      </c>
    </row>
    <row r="278" spans="1:11" x14ac:dyDescent="0.25">
      <c r="A278" s="23" t="str">
        <f>IFERROR(INDEX(T_Boissons[Code],MATCH(B278,T_Boissons[Boissons],0)),"")</f>
        <v/>
      </c>
      <c r="H278" s="26" t="str">
        <f>IF($B278&lt;&gt;"",SUMIF($B$4:B278,$B278,$D$4:D278),"")</f>
        <v/>
      </c>
      <c r="I278" s="26" t="str">
        <f>IF($B278&lt;&gt;"",SUMIF($B$4:B278,$B278,$E$4:E278),"")</f>
        <v/>
      </c>
      <c r="J278" s="26" t="str">
        <f>IF($B278&lt;&gt;"",SUMIF($B$4:B278,$B278,$F$4:F278),"")</f>
        <v/>
      </c>
      <c r="K278" s="25" t="str">
        <f t="shared" si="4"/>
        <v/>
      </c>
    </row>
    <row r="279" spans="1:11" x14ac:dyDescent="0.25">
      <c r="A279" s="23" t="str">
        <f>IFERROR(INDEX(T_Boissons[Code],MATCH(B279,T_Boissons[Boissons],0)),"")</f>
        <v/>
      </c>
      <c r="H279" s="26" t="str">
        <f>IF($B279&lt;&gt;"",SUMIF($B$4:B279,$B279,$D$4:D279),"")</f>
        <v/>
      </c>
      <c r="I279" s="26" t="str">
        <f>IF($B279&lt;&gt;"",SUMIF($B$4:B279,$B279,$E$4:E279),"")</f>
        <v/>
      </c>
      <c r="J279" s="26" t="str">
        <f>IF($B279&lt;&gt;"",SUMIF($B$4:B279,$B279,$F$4:F279),"")</f>
        <v/>
      </c>
      <c r="K279" s="25" t="str">
        <f t="shared" si="4"/>
        <v/>
      </c>
    </row>
    <row r="280" spans="1:11" x14ac:dyDescent="0.25">
      <c r="A280" s="23" t="str">
        <f>IFERROR(INDEX(T_Boissons[Code],MATCH(B280,T_Boissons[Boissons],0)),"")</f>
        <v/>
      </c>
      <c r="H280" s="26" t="str">
        <f>IF($B280&lt;&gt;"",SUMIF($B$4:B280,$B280,$D$4:D280),"")</f>
        <v/>
      </c>
      <c r="I280" s="26" t="str">
        <f>IF($B280&lt;&gt;"",SUMIF($B$4:B280,$B280,$E$4:E280),"")</f>
        <v/>
      </c>
      <c r="J280" s="26" t="str">
        <f>IF($B280&lt;&gt;"",SUMIF($B$4:B280,$B280,$F$4:F280),"")</f>
        <v/>
      </c>
      <c r="K280" s="25" t="str">
        <f t="shared" si="4"/>
        <v/>
      </c>
    </row>
    <row r="281" spans="1:11" x14ac:dyDescent="0.25">
      <c r="A281" s="23" t="str">
        <f>IFERROR(INDEX(T_Boissons[Code],MATCH(B281,T_Boissons[Boissons],0)),"")</f>
        <v/>
      </c>
      <c r="H281" s="26" t="str">
        <f>IF($B281&lt;&gt;"",SUMIF($B$4:B281,$B281,$D$4:D281),"")</f>
        <v/>
      </c>
      <c r="I281" s="26" t="str">
        <f>IF($B281&lt;&gt;"",SUMIF($B$4:B281,$B281,$E$4:E281),"")</f>
        <v/>
      </c>
      <c r="J281" s="26" t="str">
        <f>IF($B281&lt;&gt;"",SUMIF($B$4:B281,$B281,$F$4:F281),"")</f>
        <v/>
      </c>
      <c r="K281" s="25" t="str">
        <f t="shared" si="4"/>
        <v/>
      </c>
    </row>
    <row r="282" spans="1:11" x14ac:dyDescent="0.25">
      <c r="A282" s="23" t="str">
        <f>IFERROR(INDEX(T_Boissons[Code],MATCH(B282,T_Boissons[Boissons],0)),"")</f>
        <v/>
      </c>
      <c r="H282" s="26" t="str">
        <f>IF($B282&lt;&gt;"",SUMIF($B$4:B282,$B282,$D$4:D282),"")</f>
        <v/>
      </c>
      <c r="I282" s="26" t="str">
        <f>IF($B282&lt;&gt;"",SUMIF($B$4:B282,$B282,$E$4:E282),"")</f>
        <v/>
      </c>
      <c r="J282" s="26" t="str">
        <f>IF($B282&lt;&gt;"",SUMIF($B$4:B282,$B282,$F$4:F282),"")</f>
        <v/>
      </c>
      <c r="K282" s="25" t="str">
        <f t="shared" si="4"/>
        <v/>
      </c>
    </row>
    <row r="283" spans="1:11" x14ac:dyDescent="0.25">
      <c r="A283" s="23" t="str">
        <f>IFERROR(INDEX(T_Boissons[Code],MATCH(B283,T_Boissons[Boissons],0)),"")</f>
        <v/>
      </c>
      <c r="H283" s="26" t="str">
        <f>IF($B283&lt;&gt;"",SUMIF($B$4:B283,$B283,$D$4:D283),"")</f>
        <v/>
      </c>
      <c r="I283" s="26" t="str">
        <f>IF($B283&lt;&gt;"",SUMIF($B$4:B283,$B283,$E$4:E283),"")</f>
        <v/>
      </c>
      <c r="J283" s="26" t="str">
        <f>IF($B283&lt;&gt;"",SUMIF($B$4:B283,$B283,$F$4:F283),"")</f>
        <v/>
      </c>
      <c r="K283" s="25" t="str">
        <f t="shared" si="4"/>
        <v/>
      </c>
    </row>
    <row r="284" spans="1:11" x14ac:dyDescent="0.25">
      <c r="A284" s="23" t="str">
        <f>IFERROR(INDEX(T_Boissons[Code],MATCH(B284,T_Boissons[Boissons],0)),"")</f>
        <v/>
      </c>
      <c r="H284" s="26" t="str">
        <f>IF($B284&lt;&gt;"",SUMIF($B$4:B284,$B284,$D$4:D284),"")</f>
        <v/>
      </c>
      <c r="I284" s="26" t="str">
        <f>IF($B284&lt;&gt;"",SUMIF($B$4:B284,$B284,$E$4:E284),"")</f>
        <v/>
      </c>
      <c r="J284" s="26" t="str">
        <f>IF($B284&lt;&gt;"",SUMIF($B$4:B284,$B284,$F$4:F284),"")</f>
        <v/>
      </c>
      <c r="K284" s="25" t="str">
        <f t="shared" si="4"/>
        <v/>
      </c>
    </row>
    <row r="285" spans="1:11" x14ac:dyDescent="0.25">
      <c r="A285" s="23" t="str">
        <f>IFERROR(INDEX(T_Boissons[Code],MATCH(B285,T_Boissons[Boissons],0)),"")</f>
        <v/>
      </c>
      <c r="H285" s="26" t="str">
        <f>IF($B285&lt;&gt;"",SUMIF($B$4:B285,$B285,$D$4:D285),"")</f>
        <v/>
      </c>
      <c r="I285" s="26" t="str">
        <f>IF($B285&lt;&gt;"",SUMIF($B$4:B285,$B285,$E$4:E285),"")</f>
        <v/>
      </c>
      <c r="J285" s="26" t="str">
        <f>IF($B285&lt;&gt;"",SUMIF($B$4:B285,$B285,$F$4:F285),"")</f>
        <v/>
      </c>
      <c r="K285" s="25" t="str">
        <f t="shared" si="4"/>
        <v/>
      </c>
    </row>
    <row r="286" spans="1:11" x14ac:dyDescent="0.25">
      <c r="A286" s="23" t="str">
        <f>IFERROR(INDEX(T_Boissons[Code],MATCH(B286,T_Boissons[Boissons],0)),"")</f>
        <v/>
      </c>
      <c r="H286" s="26" t="str">
        <f>IF($B286&lt;&gt;"",SUMIF($B$4:B286,$B286,$D$4:D286),"")</f>
        <v/>
      </c>
      <c r="I286" s="26" t="str">
        <f>IF($B286&lt;&gt;"",SUMIF($B$4:B286,$B286,$E$4:E286),"")</f>
        <v/>
      </c>
      <c r="J286" s="26" t="str">
        <f>IF($B286&lt;&gt;"",SUMIF($B$4:B286,$B286,$F$4:F286),"")</f>
        <v/>
      </c>
      <c r="K286" s="25" t="str">
        <f t="shared" si="4"/>
        <v/>
      </c>
    </row>
    <row r="287" spans="1:11" x14ac:dyDescent="0.25">
      <c r="A287" s="23" t="str">
        <f>IFERROR(INDEX(T_Boissons[Code],MATCH(B287,T_Boissons[Boissons],0)),"")</f>
        <v/>
      </c>
      <c r="H287" s="26" t="str">
        <f>IF($B287&lt;&gt;"",SUMIF($B$4:B287,$B287,$D$4:D287),"")</f>
        <v/>
      </c>
      <c r="I287" s="26" t="str">
        <f>IF($B287&lt;&gt;"",SUMIF($B$4:B287,$B287,$E$4:E287),"")</f>
        <v/>
      </c>
      <c r="J287" s="26" t="str">
        <f>IF($B287&lt;&gt;"",SUMIF($B$4:B287,$B287,$F$4:F287),"")</f>
        <v/>
      </c>
      <c r="K287" s="25" t="str">
        <f t="shared" si="4"/>
        <v/>
      </c>
    </row>
    <row r="288" spans="1:11" x14ac:dyDescent="0.25">
      <c r="A288" s="23" t="str">
        <f>IFERROR(INDEX(T_Boissons[Code],MATCH(B288,T_Boissons[Boissons],0)),"")</f>
        <v/>
      </c>
      <c r="H288" s="26" t="str">
        <f>IF($B288&lt;&gt;"",SUMIF($B$4:B288,$B288,$D$4:D288),"")</f>
        <v/>
      </c>
      <c r="I288" s="26" t="str">
        <f>IF($B288&lt;&gt;"",SUMIF($B$4:B288,$B288,$E$4:E288),"")</f>
        <v/>
      </c>
      <c r="J288" s="26" t="str">
        <f>IF($B288&lt;&gt;"",SUMIF($B$4:B288,$B288,$F$4:F288),"")</f>
        <v/>
      </c>
      <c r="K288" s="25" t="str">
        <f t="shared" si="4"/>
        <v/>
      </c>
    </row>
    <row r="289" spans="1:11" x14ac:dyDescent="0.25">
      <c r="A289" s="23" t="str">
        <f>IFERROR(INDEX(T_Boissons[Code],MATCH(B289,T_Boissons[Boissons],0)),"")</f>
        <v/>
      </c>
      <c r="H289" s="26" t="str">
        <f>IF($B289&lt;&gt;"",SUMIF($B$4:B289,$B289,$D$4:D289),"")</f>
        <v/>
      </c>
      <c r="I289" s="26" t="str">
        <f>IF($B289&lt;&gt;"",SUMIF($B$4:B289,$B289,$E$4:E289),"")</f>
        <v/>
      </c>
      <c r="J289" s="26" t="str">
        <f>IF($B289&lt;&gt;"",SUMIF($B$4:B289,$B289,$F$4:F289),"")</f>
        <v/>
      </c>
      <c r="K289" s="25" t="str">
        <f t="shared" si="4"/>
        <v/>
      </c>
    </row>
    <row r="290" spans="1:11" x14ac:dyDescent="0.25">
      <c r="A290" s="23" t="str">
        <f>IFERROR(INDEX(T_Boissons[Code],MATCH(B290,T_Boissons[Boissons],0)),"")</f>
        <v/>
      </c>
      <c r="H290" s="26" t="str">
        <f>IF($B290&lt;&gt;"",SUMIF($B$4:B290,$B290,$D$4:D290),"")</f>
        <v/>
      </c>
      <c r="I290" s="26" t="str">
        <f>IF($B290&lt;&gt;"",SUMIF($B$4:B290,$B290,$E$4:E290),"")</f>
        <v/>
      </c>
      <c r="J290" s="26" t="str">
        <f>IF($B290&lt;&gt;"",SUMIF($B$4:B290,$B290,$F$4:F290),"")</f>
        <v/>
      </c>
      <c r="K290" s="25" t="str">
        <f t="shared" si="4"/>
        <v/>
      </c>
    </row>
    <row r="291" spans="1:11" x14ac:dyDescent="0.25">
      <c r="A291" s="23" t="str">
        <f>IFERROR(INDEX(T_Boissons[Code],MATCH(B291,T_Boissons[Boissons],0)),"")</f>
        <v/>
      </c>
      <c r="H291" s="26" t="str">
        <f>IF($B291&lt;&gt;"",SUMIF($B$4:B291,$B291,$D$4:D291),"")</f>
        <v/>
      </c>
      <c r="I291" s="26" t="str">
        <f>IF($B291&lt;&gt;"",SUMIF($B$4:B291,$B291,$E$4:E291),"")</f>
        <v/>
      </c>
      <c r="J291" s="26" t="str">
        <f>IF($B291&lt;&gt;"",SUMIF($B$4:B291,$B291,$F$4:F291),"")</f>
        <v/>
      </c>
      <c r="K291" s="25" t="str">
        <f t="shared" si="4"/>
        <v/>
      </c>
    </row>
    <row r="292" spans="1:11" x14ac:dyDescent="0.25">
      <c r="A292" s="23" t="str">
        <f>IFERROR(INDEX(T_Boissons[Code],MATCH(B292,T_Boissons[Boissons],0)),"")</f>
        <v/>
      </c>
      <c r="H292" s="26" t="str">
        <f>IF($B292&lt;&gt;"",SUMIF($B$4:B292,$B292,$D$4:D292),"")</f>
        <v/>
      </c>
      <c r="I292" s="26" t="str">
        <f>IF($B292&lt;&gt;"",SUMIF($B$4:B292,$B292,$E$4:E292),"")</f>
        <v/>
      </c>
      <c r="J292" s="26" t="str">
        <f>IF($B292&lt;&gt;"",SUMIF($B$4:B292,$B292,$F$4:F292),"")</f>
        <v/>
      </c>
      <c r="K292" s="25" t="str">
        <f t="shared" si="4"/>
        <v/>
      </c>
    </row>
    <row r="293" spans="1:11" x14ac:dyDescent="0.25">
      <c r="A293" s="23" t="str">
        <f>IFERROR(INDEX(T_Boissons[Code],MATCH(B293,T_Boissons[Boissons],0)),"")</f>
        <v/>
      </c>
      <c r="H293" s="26" t="str">
        <f>IF($B293&lt;&gt;"",SUMIF($B$4:B293,$B293,$D$4:D293),"")</f>
        <v/>
      </c>
      <c r="I293" s="26" t="str">
        <f>IF($B293&lt;&gt;"",SUMIF($B$4:B293,$B293,$E$4:E293),"")</f>
        <v/>
      </c>
      <c r="J293" s="26" t="str">
        <f>IF($B293&lt;&gt;"",SUMIF($B$4:B293,$B293,$F$4:F293),"")</f>
        <v/>
      </c>
      <c r="K293" s="25" t="str">
        <f t="shared" si="4"/>
        <v/>
      </c>
    </row>
    <row r="294" spans="1:11" x14ac:dyDescent="0.25">
      <c r="A294" s="23" t="str">
        <f>IFERROR(INDEX(T_Boissons[Code],MATCH(B294,T_Boissons[Boissons],0)),"")</f>
        <v/>
      </c>
      <c r="H294" s="26" t="str">
        <f>IF($B294&lt;&gt;"",SUMIF($B$4:B294,$B294,$D$4:D294),"")</f>
        <v/>
      </c>
      <c r="I294" s="26" t="str">
        <f>IF($B294&lt;&gt;"",SUMIF($B$4:B294,$B294,$E$4:E294),"")</f>
        <v/>
      </c>
      <c r="J294" s="26" t="str">
        <f>IF($B294&lt;&gt;"",SUMIF($B$4:B294,$B294,$F$4:F294),"")</f>
        <v/>
      </c>
      <c r="K294" s="25" t="str">
        <f t="shared" si="4"/>
        <v/>
      </c>
    </row>
    <row r="295" spans="1:11" x14ac:dyDescent="0.25">
      <c r="A295" s="23" t="str">
        <f>IFERROR(INDEX(T_Boissons[Code],MATCH(B295,T_Boissons[Boissons],0)),"")</f>
        <v/>
      </c>
      <c r="H295" s="26" t="str">
        <f>IF($B295&lt;&gt;"",SUMIF($B$4:B295,$B295,$D$4:D295),"")</f>
        <v/>
      </c>
      <c r="I295" s="26" t="str">
        <f>IF($B295&lt;&gt;"",SUMIF($B$4:B295,$B295,$E$4:E295),"")</f>
        <v/>
      </c>
      <c r="J295" s="26" t="str">
        <f>IF($B295&lt;&gt;"",SUMIF($B$4:B295,$B295,$F$4:F295),"")</f>
        <v/>
      </c>
      <c r="K295" s="25" t="str">
        <f t="shared" si="4"/>
        <v/>
      </c>
    </row>
    <row r="296" spans="1:11" x14ac:dyDescent="0.25">
      <c r="A296" s="23" t="str">
        <f>IFERROR(INDEX(T_Boissons[Code],MATCH(B296,T_Boissons[Boissons],0)),"")</f>
        <v/>
      </c>
      <c r="H296" s="26" t="str">
        <f>IF($B296&lt;&gt;"",SUMIF($B$4:B296,$B296,$D$4:D296),"")</f>
        <v/>
      </c>
      <c r="I296" s="26" t="str">
        <f>IF($B296&lt;&gt;"",SUMIF($B$4:B296,$B296,$E$4:E296),"")</f>
        <v/>
      </c>
      <c r="J296" s="26" t="str">
        <f>IF($B296&lt;&gt;"",SUMIF($B$4:B296,$B296,$F$4:F296),"")</f>
        <v/>
      </c>
      <c r="K296" s="25" t="str">
        <f t="shared" si="4"/>
        <v/>
      </c>
    </row>
    <row r="297" spans="1:11" x14ac:dyDescent="0.25">
      <c r="A297" s="23" t="str">
        <f>IFERROR(INDEX(T_Boissons[Code],MATCH(B297,T_Boissons[Boissons],0)),"")</f>
        <v/>
      </c>
      <c r="H297" s="26" t="str">
        <f>IF($B297&lt;&gt;"",SUMIF($B$4:B297,$B297,$D$4:D297),"")</f>
        <v/>
      </c>
      <c r="I297" s="26" t="str">
        <f>IF($B297&lt;&gt;"",SUMIF($B$4:B297,$B297,$E$4:E297),"")</f>
        <v/>
      </c>
      <c r="J297" s="26" t="str">
        <f>IF($B297&lt;&gt;"",SUMIF($B$4:B297,$B297,$F$4:F297),"")</f>
        <v/>
      </c>
      <c r="K297" s="25" t="str">
        <f t="shared" si="4"/>
        <v/>
      </c>
    </row>
    <row r="298" spans="1:11" x14ac:dyDescent="0.25">
      <c r="A298" s="23" t="str">
        <f>IFERROR(INDEX(T_Boissons[Code],MATCH(B298,T_Boissons[Boissons],0)),"")</f>
        <v/>
      </c>
      <c r="H298" s="26" t="str">
        <f>IF($B298&lt;&gt;"",SUMIF($B$4:B298,$B298,$D$4:D298),"")</f>
        <v/>
      </c>
      <c r="I298" s="26" t="str">
        <f>IF($B298&lt;&gt;"",SUMIF($B$4:B298,$B298,$E$4:E298),"")</f>
        <v/>
      </c>
      <c r="J298" s="26" t="str">
        <f>IF($B298&lt;&gt;"",SUMIF($B$4:B298,$B298,$F$4:F298),"")</f>
        <v/>
      </c>
      <c r="K298" s="25" t="str">
        <f t="shared" si="4"/>
        <v/>
      </c>
    </row>
    <row r="299" spans="1:11" x14ac:dyDescent="0.25">
      <c r="A299" s="23" t="str">
        <f>IFERROR(INDEX(T_Boissons[Code],MATCH(B299,T_Boissons[Boissons],0)),"")</f>
        <v/>
      </c>
      <c r="H299" s="26" t="str">
        <f>IF($B299&lt;&gt;"",SUMIF($B$4:B299,$B299,$D$4:D299),"")</f>
        <v/>
      </c>
      <c r="I299" s="26" t="str">
        <f>IF($B299&lt;&gt;"",SUMIF($B$4:B299,$B299,$E$4:E299),"")</f>
        <v/>
      </c>
      <c r="J299" s="26" t="str">
        <f>IF($B299&lt;&gt;"",SUMIF($B$4:B299,$B299,$F$4:F299),"")</f>
        <v/>
      </c>
      <c r="K299" s="25" t="str">
        <f t="shared" si="4"/>
        <v/>
      </c>
    </row>
    <row r="300" spans="1:11" x14ac:dyDescent="0.25">
      <c r="A300" s="23" t="str">
        <f>IFERROR(INDEX(T_Boissons[Code],MATCH(B300,T_Boissons[Boissons],0)),"")</f>
        <v/>
      </c>
      <c r="H300" s="26" t="str">
        <f>IF($B300&lt;&gt;"",SUMIF($B$4:B300,$B300,$D$4:D300),"")</f>
        <v/>
      </c>
      <c r="I300" s="26" t="str">
        <f>IF($B300&lt;&gt;"",SUMIF($B$4:B300,$B300,$E$4:E300),"")</f>
        <v/>
      </c>
      <c r="J300" s="26" t="str">
        <f>IF($B300&lt;&gt;"",SUMIF($B$4:B300,$B300,$F$4:F300),"")</f>
        <v/>
      </c>
      <c r="K300" s="25" t="str">
        <f t="shared" si="4"/>
        <v/>
      </c>
    </row>
  </sheetData>
  <mergeCells count="2">
    <mergeCell ref="A1:F1"/>
    <mergeCell ref="A2:F2"/>
  </mergeCells>
  <conditionalFormatting sqref="C4:C1399">
    <cfRule type="expression" dxfId="26" priority="7">
      <formula>$E4&gt;0</formula>
    </cfRule>
  </conditionalFormatting>
  <conditionalFormatting sqref="A4:K2000">
    <cfRule type="expression" dxfId="25" priority="3">
      <formula>$A4&lt;&gt;""</formula>
    </cfRule>
  </conditionalFormatting>
  <conditionalFormatting sqref="K4:K2000">
    <cfRule type="expression" dxfId="24" priority="1">
      <formula>$K4&lt;=5</formula>
    </cfRule>
    <cfRule type="expression" dxfId="23" priority="2">
      <formula>$K4&lt;=10</formula>
    </cfRule>
  </conditionalFormatting>
  <dataValidations count="1">
    <dataValidation type="list" allowBlank="1" showInputMessage="1" showErrorMessage="1" sqref="B4:B300" xr:uid="{73B8F275-46D2-4924-ADDB-B0984B1ECAA9}">
      <formula1>L_Boissons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8492C-8960-4882-A7AF-A9AA78A510E3}">
  <sheetPr codeName="Feuil24"/>
  <dimension ref="A1:F26"/>
  <sheetViews>
    <sheetView workbookViewId="0">
      <selection activeCell="F8" sqref="F8"/>
    </sheetView>
  </sheetViews>
  <sheetFormatPr baseColWidth="10" defaultRowHeight="15" x14ac:dyDescent="0.25"/>
  <cols>
    <col min="2" max="2" width="35.140625" bestFit="1" customWidth="1"/>
  </cols>
  <sheetData>
    <row r="1" spans="1:6" x14ac:dyDescent="0.25">
      <c r="A1" s="3" t="s">
        <v>92</v>
      </c>
      <c r="B1" s="3" t="s">
        <v>93</v>
      </c>
      <c r="C1" s="3" t="s">
        <v>91</v>
      </c>
    </row>
    <row r="2" spans="1:6" x14ac:dyDescent="0.25">
      <c r="A2" s="1">
        <v>380</v>
      </c>
      <c r="B2" t="s">
        <v>100</v>
      </c>
      <c r="C2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15.25</v>
      </c>
      <c r="F2" s="30" t="s">
        <v>101</v>
      </c>
    </row>
    <row r="3" spans="1:6" x14ac:dyDescent="0.25">
      <c r="A3" s="1">
        <v>363</v>
      </c>
      <c r="B3" t="s">
        <v>40</v>
      </c>
      <c r="C3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0</v>
      </c>
      <c r="F3" s="29" t="s">
        <v>102</v>
      </c>
    </row>
    <row r="4" spans="1:6" x14ac:dyDescent="0.25">
      <c r="A4" s="1">
        <v>360</v>
      </c>
      <c r="B4" t="s">
        <v>39</v>
      </c>
      <c r="C4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0</v>
      </c>
    </row>
    <row r="5" spans="1:6" x14ac:dyDescent="0.25">
      <c r="A5" s="1">
        <v>306</v>
      </c>
      <c r="B5" t="s">
        <v>96</v>
      </c>
      <c r="C5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59</v>
      </c>
    </row>
    <row r="6" spans="1:6" x14ac:dyDescent="0.25">
      <c r="A6" s="1">
        <v>307</v>
      </c>
      <c r="B6" t="s">
        <v>97</v>
      </c>
      <c r="C6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73</v>
      </c>
    </row>
    <row r="7" spans="1:6" x14ac:dyDescent="0.25">
      <c r="A7" s="1"/>
      <c r="B7" t="s">
        <v>98</v>
      </c>
      <c r="C7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412</v>
      </c>
    </row>
    <row r="8" spans="1:6" x14ac:dyDescent="0.25">
      <c r="A8" s="1"/>
      <c r="B8" t="s">
        <v>99</v>
      </c>
      <c r="C8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105</v>
      </c>
    </row>
    <row r="9" spans="1:6" x14ac:dyDescent="0.25">
      <c r="A9" s="1">
        <v>309</v>
      </c>
      <c r="B9" t="s">
        <v>24</v>
      </c>
      <c r="C9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102</v>
      </c>
    </row>
    <row r="10" spans="1:6" x14ac:dyDescent="0.25">
      <c r="A10" s="1">
        <v>382</v>
      </c>
      <c r="B10" t="s">
        <v>41</v>
      </c>
      <c r="C10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114</v>
      </c>
    </row>
    <row r="11" spans="1:6" x14ac:dyDescent="0.25">
      <c r="A11" s="1">
        <v>321</v>
      </c>
      <c r="B11" t="s">
        <v>30</v>
      </c>
      <c r="C11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7</v>
      </c>
    </row>
    <row r="12" spans="1:6" x14ac:dyDescent="0.25">
      <c r="A12" s="1">
        <v>320</v>
      </c>
      <c r="B12" t="s">
        <v>29</v>
      </c>
      <c r="C12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21</v>
      </c>
    </row>
    <row r="13" spans="1:6" x14ac:dyDescent="0.25">
      <c r="A13" s="1">
        <v>322</v>
      </c>
      <c r="B13" t="s">
        <v>31</v>
      </c>
      <c r="C13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52</v>
      </c>
    </row>
    <row r="14" spans="1:6" x14ac:dyDescent="0.25">
      <c r="A14" s="1">
        <v>323</v>
      </c>
      <c r="B14" t="s">
        <v>32</v>
      </c>
      <c r="C14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31</v>
      </c>
    </row>
    <row r="15" spans="1:6" x14ac:dyDescent="0.25">
      <c r="A15" s="1">
        <v>324</v>
      </c>
      <c r="B15" t="s">
        <v>33</v>
      </c>
      <c r="C15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34</v>
      </c>
    </row>
    <row r="16" spans="1:6" x14ac:dyDescent="0.25">
      <c r="A16" s="1">
        <v>308</v>
      </c>
      <c r="B16" t="s">
        <v>23</v>
      </c>
      <c r="C16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53</v>
      </c>
    </row>
    <row r="17" spans="1:3" x14ac:dyDescent="0.25">
      <c r="A17" s="1">
        <v>305</v>
      </c>
      <c r="B17" t="s">
        <v>20</v>
      </c>
      <c r="C17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30</v>
      </c>
    </row>
    <row r="18" spans="1:3" x14ac:dyDescent="0.25">
      <c r="A18" s="1">
        <v>313</v>
      </c>
      <c r="B18" t="s">
        <v>26</v>
      </c>
      <c r="C18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33</v>
      </c>
    </row>
    <row r="19" spans="1:3" x14ac:dyDescent="0.25">
      <c r="A19" s="1">
        <v>312</v>
      </c>
      <c r="B19" t="s">
        <v>25</v>
      </c>
      <c r="C19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83</v>
      </c>
    </row>
    <row r="20" spans="1:3" x14ac:dyDescent="0.25">
      <c r="A20" s="1">
        <v>357</v>
      </c>
      <c r="B20" t="s">
        <v>37</v>
      </c>
      <c r="C20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33</v>
      </c>
    </row>
    <row r="21" spans="1:3" x14ac:dyDescent="0.25">
      <c r="A21" s="1">
        <v>359</v>
      </c>
      <c r="B21" t="s">
        <v>38</v>
      </c>
      <c r="C21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33</v>
      </c>
    </row>
    <row r="22" spans="1:3" x14ac:dyDescent="0.25">
      <c r="A22" s="1">
        <v>353</v>
      </c>
      <c r="B22" t="s">
        <v>35</v>
      </c>
      <c r="C22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33</v>
      </c>
    </row>
    <row r="23" spans="1:3" x14ac:dyDescent="0.25">
      <c r="A23" s="1">
        <v>351</v>
      </c>
      <c r="B23" t="s">
        <v>34</v>
      </c>
      <c r="C23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-5</v>
      </c>
    </row>
    <row r="24" spans="1:3" x14ac:dyDescent="0.25">
      <c r="A24" s="1">
        <v>355</v>
      </c>
      <c r="B24" t="s">
        <v>36</v>
      </c>
      <c r="C24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0</v>
      </c>
    </row>
    <row r="25" spans="1:3" x14ac:dyDescent="0.25">
      <c r="A25" s="1">
        <v>311</v>
      </c>
      <c r="B25" t="s">
        <v>28</v>
      </c>
      <c r="C25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75</v>
      </c>
    </row>
    <row r="26" spans="1:3" x14ac:dyDescent="0.25">
      <c r="A26" s="1">
        <v>310</v>
      </c>
      <c r="B26" t="s">
        <v>27</v>
      </c>
      <c r="C26">
        <f>SUMIF('Récap boissons'!$B$4:$B$142,T_Boissons[[#This Row],[Boissons]],'Récap boissons'!$D$4:$D$142)+SUMIF('Récap boissons'!$B$4:$B$142,T_Boissons[[#This Row],[Boissons]],'Récap boissons'!$E$4:$E$142)-SUMIF('Récap boissons'!$B$4:$B$142,T_Boissons[[#This Row],[Boissons]],'Récap boissons'!$F$4:$F$142)</f>
        <v>106</v>
      </c>
    </row>
  </sheetData>
  <conditionalFormatting sqref="A2:C26">
    <cfRule type="expression" dxfId="22" priority="1">
      <formula>$C2&lt;5</formula>
    </cfRule>
    <cfRule type="expression" dxfId="21" priority="2">
      <formula>$C2&lt;10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BDA78-5085-4AEA-8F2F-35FA83BAF2E9}">
  <sheetPr codeName="Feuil1"/>
  <dimension ref="A1:I47"/>
  <sheetViews>
    <sheetView tabSelected="1" workbookViewId="0">
      <selection activeCell="L20" sqref="L20"/>
    </sheetView>
  </sheetViews>
  <sheetFormatPr baseColWidth="10" defaultRowHeight="15" x14ac:dyDescent="0.25"/>
  <cols>
    <col min="1" max="1" width="11.42578125" style="1"/>
    <col min="2" max="2" width="24" customWidth="1"/>
  </cols>
  <sheetData>
    <row r="1" spans="1:9" ht="28.5" customHeight="1" x14ac:dyDescent="0.25">
      <c r="A1" s="38" t="s">
        <v>53</v>
      </c>
      <c r="B1" s="38"/>
      <c r="C1" s="38"/>
      <c r="D1" s="38"/>
      <c r="E1" s="38"/>
      <c r="F1" s="38"/>
      <c r="G1" s="38"/>
      <c r="H1" s="38"/>
      <c r="I1" s="38"/>
    </row>
    <row r="2" spans="1:9" x14ac:dyDescent="0.25">
      <c r="A2" s="37" t="s">
        <v>44</v>
      </c>
      <c r="B2" s="37"/>
      <c r="C2" s="37"/>
      <c r="D2" s="37"/>
      <c r="E2" s="37"/>
      <c r="F2" s="37"/>
      <c r="G2" s="37"/>
      <c r="H2" s="37"/>
      <c r="I2" s="37"/>
    </row>
    <row r="3" spans="1:9" s="1" customFormat="1" x14ac:dyDescent="0.25">
      <c r="A3" s="4"/>
      <c r="B3" s="4"/>
      <c r="C3" s="4" t="s">
        <v>45</v>
      </c>
      <c r="D3" s="4" t="s">
        <v>46</v>
      </c>
      <c r="E3" s="4" t="s">
        <v>47</v>
      </c>
      <c r="F3" s="4" t="s">
        <v>48</v>
      </c>
      <c r="G3" s="4" t="s">
        <v>49</v>
      </c>
      <c r="H3" s="4" t="s">
        <v>51</v>
      </c>
      <c r="I3" s="4" t="s">
        <v>52</v>
      </c>
    </row>
    <row r="4" spans="1:9" x14ac:dyDescent="0.25">
      <c r="A4" s="4" t="s">
        <v>42</v>
      </c>
      <c r="B4" s="4" t="s">
        <v>43</v>
      </c>
      <c r="C4" s="6"/>
      <c r="D4" s="6"/>
      <c r="E4" s="6"/>
      <c r="F4" s="6"/>
      <c r="G4" s="6"/>
      <c r="H4" s="6"/>
      <c r="I4" s="6"/>
    </row>
    <row r="5" spans="1:9" x14ac:dyDescent="0.25">
      <c r="A5" s="5">
        <v>210</v>
      </c>
      <c r="B5" s="6" t="s">
        <v>0</v>
      </c>
      <c r="C5" s="6">
        <v>22</v>
      </c>
      <c r="D5" s="6"/>
      <c r="E5" s="6"/>
      <c r="F5" s="6"/>
      <c r="G5" s="6"/>
      <c r="H5" s="6"/>
      <c r="I5" s="6"/>
    </row>
    <row r="6" spans="1:9" x14ac:dyDescent="0.25">
      <c r="A6" s="5">
        <v>211</v>
      </c>
      <c r="B6" s="6" t="s">
        <v>1</v>
      </c>
      <c r="C6" s="6">
        <v>22</v>
      </c>
      <c r="D6" s="6"/>
      <c r="E6" s="6"/>
      <c r="F6" s="6"/>
      <c r="G6" s="6"/>
      <c r="H6" s="6"/>
      <c r="I6" s="6"/>
    </row>
    <row r="7" spans="1:9" x14ac:dyDescent="0.25">
      <c r="A7" s="5">
        <v>212</v>
      </c>
      <c r="B7" s="6" t="s">
        <v>2</v>
      </c>
      <c r="C7" s="6">
        <v>24</v>
      </c>
      <c r="D7" s="6"/>
      <c r="E7" s="6"/>
      <c r="F7" s="6"/>
      <c r="G7" s="6"/>
      <c r="H7" s="6"/>
      <c r="I7" s="6"/>
    </row>
    <row r="8" spans="1:9" x14ac:dyDescent="0.25">
      <c r="A8" s="5">
        <v>213</v>
      </c>
      <c r="B8" s="6" t="s">
        <v>3</v>
      </c>
      <c r="C8" s="6">
        <f>36+12</f>
        <v>48</v>
      </c>
      <c r="D8" s="6"/>
      <c r="E8" s="6"/>
      <c r="F8" s="6"/>
      <c r="G8" s="6"/>
      <c r="H8" s="6"/>
      <c r="I8" s="6"/>
    </row>
    <row r="9" spans="1:9" x14ac:dyDescent="0.25">
      <c r="A9" s="5">
        <v>214</v>
      </c>
      <c r="B9" s="6" t="s">
        <v>4</v>
      </c>
      <c r="C9" s="6">
        <v>15</v>
      </c>
      <c r="D9" s="6"/>
      <c r="E9" s="6"/>
      <c r="F9" s="6"/>
      <c r="G9" s="6"/>
      <c r="H9" s="6"/>
      <c r="I9" s="6"/>
    </row>
    <row r="10" spans="1:9" x14ac:dyDescent="0.25">
      <c r="A10" s="5">
        <v>215</v>
      </c>
      <c r="B10" s="6" t="s">
        <v>7</v>
      </c>
      <c r="C10" s="6">
        <v>16</v>
      </c>
      <c r="D10" s="6"/>
      <c r="E10" s="6"/>
      <c r="F10" s="6"/>
      <c r="G10" s="6"/>
      <c r="H10" s="6"/>
      <c r="I10" s="6"/>
    </row>
    <row r="11" spans="1:9" x14ac:dyDescent="0.25">
      <c r="A11" s="5">
        <v>220</v>
      </c>
      <c r="B11" s="6" t="s">
        <v>5</v>
      </c>
      <c r="C11" s="6"/>
      <c r="D11" s="6"/>
      <c r="E11" s="6"/>
      <c r="F11" s="6"/>
      <c r="G11" s="6"/>
      <c r="H11" s="6"/>
      <c r="I11" s="6"/>
    </row>
    <row r="12" spans="1:9" x14ac:dyDescent="0.25">
      <c r="A12" s="5">
        <v>221</v>
      </c>
      <c r="B12" s="6" t="s">
        <v>6</v>
      </c>
      <c r="C12" s="6"/>
      <c r="D12" s="6"/>
      <c r="E12" s="6"/>
      <c r="F12" s="6"/>
      <c r="G12" s="6"/>
      <c r="H12" s="6"/>
      <c r="I12" s="6"/>
    </row>
    <row r="13" spans="1:9" x14ac:dyDescent="0.25">
      <c r="A13" s="5">
        <v>222</v>
      </c>
      <c r="B13" s="6" t="s">
        <v>8</v>
      </c>
      <c r="C13" s="6"/>
      <c r="D13" s="6"/>
      <c r="E13" s="6"/>
      <c r="F13" s="6"/>
      <c r="G13" s="6"/>
      <c r="H13" s="6"/>
      <c r="I13" s="6"/>
    </row>
    <row r="14" spans="1:9" x14ac:dyDescent="0.25">
      <c r="A14" s="5">
        <v>223</v>
      </c>
      <c r="B14" s="6" t="s">
        <v>9</v>
      </c>
      <c r="C14" s="6"/>
      <c r="D14" s="6"/>
      <c r="E14" s="6"/>
      <c r="F14" s="6"/>
      <c r="G14" s="6"/>
      <c r="H14" s="6"/>
      <c r="I14" s="6"/>
    </row>
    <row r="15" spans="1:9" x14ac:dyDescent="0.25">
      <c r="A15" s="5">
        <v>224</v>
      </c>
      <c r="B15" s="6" t="s">
        <v>10</v>
      </c>
      <c r="C15" s="6">
        <v>7</v>
      </c>
      <c r="D15" s="6"/>
      <c r="E15" s="6"/>
      <c r="F15" s="6"/>
      <c r="G15" s="6"/>
      <c r="H15" s="6"/>
      <c r="I15" s="6"/>
    </row>
    <row r="16" spans="1:9" x14ac:dyDescent="0.25">
      <c r="A16" s="5">
        <v>225</v>
      </c>
      <c r="B16" s="6" t="s">
        <v>12</v>
      </c>
      <c r="C16" s="6">
        <v>15</v>
      </c>
      <c r="D16" s="6"/>
      <c r="E16" s="6"/>
      <c r="F16" s="6"/>
      <c r="G16" s="6"/>
      <c r="H16" s="6"/>
      <c r="I16" s="6"/>
    </row>
    <row r="17" spans="1:9" x14ac:dyDescent="0.25">
      <c r="A17" s="5">
        <v>226</v>
      </c>
      <c r="B17" s="6" t="s">
        <v>11</v>
      </c>
      <c r="C17" s="6">
        <v>8</v>
      </c>
      <c r="D17" s="6"/>
      <c r="E17" s="6"/>
      <c r="F17" s="6"/>
      <c r="G17" s="6"/>
      <c r="H17" s="6"/>
      <c r="I17" s="6"/>
    </row>
    <row r="18" spans="1:9" x14ac:dyDescent="0.25">
      <c r="A18" s="5">
        <v>230</v>
      </c>
      <c r="B18" s="6" t="s">
        <v>13</v>
      </c>
      <c r="C18" s="6">
        <v>30</v>
      </c>
      <c r="D18" s="6"/>
      <c r="E18" s="6"/>
      <c r="F18" s="6"/>
      <c r="G18" s="6"/>
      <c r="H18" s="6"/>
      <c r="I18" s="6"/>
    </row>
    <row r="19" spans="1:9" x14ac:dyDescent="0.25">
      <c r="A19" s="5">
        <v>231</v>
      </c>
      <c r="B19" s="6" t="s">
        <v>14</v>
      </c>
      <c r="C19" s="6"/>
      <c r="D19" s="6"/>
      <c r="E19" s="6"/>
      <c r="F19" s="6"/>
      <c r="G19" s="6"/>
      <c r="H19" s="6"/>
      <c r="I19" s="6"/>
    </row>
    <row r="20" spans="1:9" x14ac:dyDescent="0.25">
      <c r="A20" s="5">
        <v>232</v>
      </c>
      <c r="B20" s="6" t="s">
        <v>15</v>
      </c>
      <c r="C20" s="6">
        <v>33</v>
      </c>
      <c r="D20" s="6"/>
      <c r="E20" s="6"/>
      <c r="F20" s="6"/>
      <c r="G20" s="6"/>
      <c r="H20" s="6"/>
      <c r="I20" s="6"/>
    </row>
    <row r="21" spans="1:9" x14ac:dyDescent="0.25">
      <c r="A21" s="5">
        <v>240</v>
      </c>
      <c r="B21" s="6" t="s">
        <v>16</v>
      </c>
      <c r="C21" s="6"/>
      <c r="D21" s="6"/>
      <c r="E21" s="6"/>
      <c r="F21" s="6"/>
      <c r="G21" s="6"/>
      <c r="H21" s="6"/>
      <c r="I21" s="6"/>
    </row>
    <row r="22" spans="1:9" x14ac:dyDescent="0.25">
      <c r="A22" s="5">
        <v>250</v>
      </c>
      <c r="B22" s="6" t="s">
        <v>17</v>
      </c>
      <c r="C22" s="6"/>
      <c r="D22" s="6"/>
      <c r="E22" s="6"/>
      <c r="F22" s="6"/>
      <c r="G22" s="6"/>
      <c r="H22" s="6"/>
      <c r="I22" s="6"/>
    </row>
    <row r="23" spans="1:9" x14ac:dyDescent="0.25">
      <c r="A23" s="5">
        <v>260</v>
      </c>
      <c r="B23" s="6" t="s">
        <v>18</v>
      </c>
      <c r="C23" s="6"/>
      <c r="D23" s="6"/>
      <c r="E23" s="6"/>
      <c r="F23" s="6"/>
      <c r="G23" s="6"/>
      <c r="H23" s="6"/>
      <c r="I23" s="6"/>
    </row>
    <row r="24" spans="1:9" x14ac:dyDescent="0.25">
      <c r="A24" s="5">
        <v>270</v>
      </c>
      <c r="B24" s="6" t="s">
        <v>19</v>
      </c>
      <c r="C24" s="6"/>
      <c r="D24" s="6"/>
      <c r="E24" s="6"/>
      <c r="F24" s="6"/>
      <c r="G24" s="6"/>
      <c r="H24" s="6"/>
      <c r="I24" s="6"/>
    </row>
    <row r="25" spans="1:9" x14ac:dyDescent="0.25">
      <c r="A25" s="37" t="s">
        <v>50</v>
      </c>
      <c r="B25" s="37"/>
      <c r="C25" s="37"/>
      <c r="D25" s="37"/>
      <c r="E25" s="37"/>
      <c r="F25" s="37"/>
      <c r="G25" s="37"/>
      <c r="H25" s="37"/>
      <c r="I25" s="37"/>
    </row>
    <row r="26" spans="1:9" x14ac:dyDescent="0.25">
      <c r="A26" s="5">
        <v>305</v>
      </c>
      <c r="B26" s="6" t="s">
        <v>20</v>
      </c>
      <c r="C26" s="6">
        <f>14+30</f>
        <v>44</v>
      </c>
      <c r="D26" s="6"/>
      <c r="E26" s="6"/>
      <c r="F26" s="6"/>
      <c r="G26" s="6"/>
      <c r="H26" s="6"/>
      <c r="I26" s="6"/>
    </row>
    <row r="27" spans="1:9" x14ac:dyDescent="0.25">
      <c r="A27" s="5">
        <v>306</v>
      </c>
      <c r="B27" s="6" t="s">
        <v>21</v>
      </c>
      <c r="C27" s="6">
        <f>20</f>
        <v>20</v>
      </c>
      <c r="D27" s="6"/>
      <c r="E27" s="6"/>
      <c r="F27" s="6"/>
      <c r="G27" s="6"/>
      <c r="H27" s="6"/>
      <c r="I27" s="6"/>
    </row>
    <row r="28" spans="1:9" x14ac:dyDescent="0.25">
      <c r="A28" s="5">
        <v>307</v>
      </c>
      <c r="B28" s="6" t="s">
        <v>22</v>
      </c>
      <c r="C28" s="6">
        <f>18+24+13</f>
        <v>55</v>
      </c>
      <c r="D28" s="6"/>
      <c r="E28" s="6"/>
      <c r="F28" s="6"/>
      <c r="G28" s="6"/>
      <c r="H28" s="6"/>
      <c r="I28" s="6"/>
    </row>
    <row r="29" spans="1:9" x14ac:dyDescent="0.25">
      <c r="A29" s="5">
        <v>308</v>
      </c>
      <c r="B29" s="6" t="s">
        <v>23</v>
      </c>
      <c r="C29" s="6">
        <f>10+24+15+11</f>
        <v>60</v>
      </c>
      <c r="D29" s="6"/>
      <c r="E29" s="6"/>
      <c r="F29" s="6"/>
      <c r="G29" s="6"/>
      <c r="H29" s="6"/>
      <c r="I29" s="6"/>
    </row>
    <row r="30" spans="1:9" x14ac:dyDescent="0.25">
      <c r="A30" s="5">
        <v>309</v>
      </c>
      <c r="B30" s="6" t="s">
        <v>24</v>
      </c>
      <c r="C30" s="6">
        <f>24+22</f>
        <v>46</v>
      </c>
      <c r="D30" s="6"/>
      <c r="E30" s="6"/>
      <c r="F30" s="6"/>
      <c r="G30" s="6"/>
      <c r="H30" s="6"/>
      <c r="I30" s="6"/>
    </row>
    <row r="31" spans="1:9" x14ac:dyDescent="0.25">
      <c r="A31" s="5">
        <v>310</v>
      </c>
      <c r="B31" s="6" t="s">
        <v>27</v>
      </c>
      <c r="C31" s="6">
        <f>20+17+11</f>
        <v>48</v>
      </c>
      <c r="D31" s="6"/>
      <c r="E31" s="6"/>
      <c r="F31" s="6"/>
      <c r="G31" s="6"/>
      <c r="H31" s="6"/>
      <c r="I31" s="6"/>
    </row>
    <row r="32" spans="1:9" x14ac:dyDescent="0.25">
      <c r="A32" s="5">
        <v>311</v>
      </c>
      <c r="B32" s="6" t="s">
        <v>28</v>
      </c>
      <c r="C32" s="6">
        <v>7</v>
      </c>
      <c r="D32" s="6"/>
      <c r="E32" s="6"/>
      <c r="F32" s="6"/>
      <c r="G32" s="6"/>
      <c r="H32" s="6"/>
      <c r="I32" s="6"/>
    </row>
    <row r="33" spans="1:9" x14ac:dyDescent="0.25">
      <c r="A33" s="5">
        <v>312</v>
      </c>
      <c r="B33" s="6" t="s">
        <v>25</v>
      </c>
      <c r="C33" s="6">
        <f>21+17</f>
        <v>38</v>
      </c>
      <c r="D33" s="6"/>
      <c r="E33" s="6"/>
      <c r="F33" s="6"/>
      <c r="G33" s="6"/>
      <c r="H33" s="6"/>
      <c r="I33" s="6"/>
    </row>
    <row r="34" spans="1:9" x14ac:dyDescent="0.25">
      <c r="A34" s="5">
        <v>313</v>
      </c>
      <c r="B34" s="6" t="s">
        <v>26</v>
      </c>
      <c r="C34" s="6">
        <f>24+5+7</f>
        <v>36</v>
      </c>
      <c r="D34" s="6"/>
      <c r="E34" s="6"/>
      <c r="F34" s="6"/>
      <c r="G34" s="6"/>
      <c r="H34" s="6"/>
      <c r="I34" s="6"/>
    </row>
    <row r="35" spans="1:9" x14ac:dyDescent="0.25">
      <c r="A35" s="5">
        <v>320</v>
      </c>
      <c r="B35" s="6" t="s">
        <v>29</v>
      </c>
      <c r="C35" s="6">
        <f>9+23</f>
        <v>32</v>
      </c>
      <c r="D35" s="6"/>
      <c r="E35" s="6"/>
      <c r="F35" s="6"/>
      <c r="G35" s="6"/>
      <c r="H35" s="6"/>
      <c r="I35" s="6"/>
    </row>
    <row r="36" spans="1:9" x14ac:dyDescent="0.25">
      <c r="A36" s="5">
        <v>321</v>
      </c>
      <c r="B36" s="6" t="s">
        <v>30</v>
      </c>
      <c r="C36" s="6">
        <v>9</v>
      </c>
      <c r="D36" s="6"/>
      <c r="E36" s="6"/>
      <c r="F36" s="6"/>
      <c r="G36" s="6"/>
      <c r="H36" s="6"/>
      <c r="I36" s="6"/>
    </row>
    <row r="37" spans="1:9" x14ac:dyDescent="0.25">
      <c r="A37" s="5">
        <v>322</v>
      </c>
      <c r="B37" s="6" t="s">
        <v>31</v>
      </c>
      <c r="C37" s="6">
        <f>10+22+23</f>
        <v>55</v>
      </c>
      <c r="D37" s="6"/>
      <c r="E37" s="6"/>
      <c r="F37" s="6"/>
      <c r="G37" s="6"/>
      <c r="H37" s="6"/>
      <c r="I37" s="6"/>
    </row>
    <row r="38" spans="1:9" x14ac:dyDescent="0.25">
      <c r="A38" s="5">
        <v>323</v>
      </c>
      <c r="B38" s="6" t="s">
        <v>32</v>
      </c>
      <c r="C38" s="6">
        <f>9+23</f>
        <v>32</v>
      </c>
      <c r="D38" s="6"/>
      <c r="E38" s="6"/>
      <c r="F38" s="6"/>
      <c r="G38" s="6"/>
      <c r="H38" s="6"/>
      <c r="I38" s="6"/>
    </row>
    <row r="39" spans="1:9" x14ac:dyDescent="0.25">
      <c r="A39" s="5">
        <v>324</v>
      </c>
      <c r="B39" s="6" t="s">
        <v>33</v>
      </c>
      <c r="C39" s="6">
        <f>11+24</f>
        <v>35</v>
      </c>
      <c r="D39" s="6"/>
      <c r="E39" s="6"/>
      <c r="F39" s="6"/>
      <c r="G39" s="6"/>
      <c r="H39" s="6"/>
      <c r="I39" s="6"/>
    </row>
    <row r="40" spans="1:9" x14ac:dyDescent="0.25">
      <c r="A40" s="5">
        <v>351</v>
      </c>
      <c r="B40" s="6" t="s">
        <v>34</v>
      </c>
      <c r="C40" s="6"/>
      <c r="D40" s="6"/>
      <c r="E40" s="6"/>
      <c r="F40" s="6"/>
      <c r="G40" s="6"/>
      <c r="H40" s="6"/>
      <c r="I40" s="6"/>
    </row>
    <row r="41" spans="1:9" x14ac:dyDescent="0.25">
      <c r="A41" s="5">
        <v>353</v>
      </c>
      <c r="B41" s="6" t="s">
        <v>35</v>
      </c>
      <c r="C41" s="6"/>
      <c r="D41" s="6"/>
      <c r="E41" s="6"/>
      <c r="F41" s="6"/>
      <c r="G41" s="6"/>
      <c r="H41" s="6"/>
      <c r="I41" s="6"/>
    </row>
    <row r="42" spans="1:9" x14ac:dyDescent="0.25">
      <c r="A42" s="5">
        <v>355</v>
      </c>
      <c r="B42" s="6" t="s">
        <v>36</v>
      </c>
      <c r="C42" s="6"/>
      <c r="D42" s="6"/>
      <c r="E42" s="6"/>
      <c r="F42" s="6"/>
      <c r="G42" s="6"/>
      <c r="H42" s="6"/>
      <c r="I42" s="6"/>
    </row>
    <row r="43" spans="1:9" x14ac:dyDescent="0.25">
      <c r="A43" s="5">
        <v>357</v>
      </c>
      <c r="B43" s="6" t="s">
        <v>37</v>
      </c>
      <c r="C43" s="6">
        <v>7</v>
      </c>
      <c r="D43" s="6"/>
      <c r="E43" s="6"/>
      <c r="F43" s="6"/>
      <c r="G43" s="6"/>
      <c r="H43" s="6"/>
      <c r="I43" s="6"/>
    </row>
    <row r="44" spans="1:9" x14ac:dyDescent="0.25">
      <c r="A44" s="5">
        <v>359</v>
      </c>
      <c r="B44" s="6" t="s">
        <v>38</v>
      </c>
      <c r="C44" s="6">
        <v>8</v>
      </c>
      <c r="D44" s="6"/>
      <c r="E44" s="6"/>
      <c r="F44" s="6"/>
      <c r="G44" s="6"/>
      <c r="H44" s="6"/>
      <c r="I44" s="6"/>
    </row>
    <row r="45" spans="1:9" x14ac:dyDescent="0.25">
      <c r="A45" s="5">
        <v>360</v>
      </c>
      <c r="B45" s="6" t="s">
        <v>39</v>
      </c>
      <c r="C45" s="6"/>
      <c r="D45" s="6"/>
      <c r="E45" s="6"/>
      <c r="F45" s="6"/>
      <c r="G45" s="6"/>
      <c r="H45" s="6"/>
      <c r="I45" s="6"/>
    </row>
    <row r="46" spans="1:9" x14ac:dyDescent="0.25">
      <c r="A46" s="5">
        <v>363</v>
      </c>
      <c r="B46" s="6" t="s">
        <v>40</v>
      </c>
      <c r="C46" s="6"/>
      <c r="D46" s="6"/>
      <c r="E46" s="6"/>
      <c r="F46" s="6"/>
      <c r="G46" s="6"/>
      <c r="H46" s="6"/>
      <c r="I46" s="6"/>
    </row>
    <row r="47" spans="1:9" x14ac:dyDescent="0.25">
      <c r="A47" s="5">
        <v>382</v>
      </c>
      <c r="B47" s="6" t="s">
        <v>41</v>
      </c>
      <c r="C47" s="6">
        <v>41</v>
      </c>
      <c r="D47" s="6"/>
      <c r="E47" s="6"/>
      <c r="F47" s="6"/>
      <c r="G47" s="6"/>
      <c r="H47" s="6"/>
      <c r="I47" s="6"/>
    </row>
  </sheetData>
  <mergeCells count="3">
    <mergeCell ref="A2:I2"/>
    <mergeCell ref="A25:I25"/>
    <mergeCell ref="A1:I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C8ED1B-E528-45F5-8702-FCAC508439C7}">
  <sheetPr codeName="Feuil2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6.5703125" customWidth="1"/>
  </cols>
  <sheetData>
    <row r="1" spans="1:7" ht="15.75" x14ac:dyDescent="0.25">
      <c r="A1" s="39" t="s">
        <v>62</v>
      </c>
      <c r="B1" s="39"/>
      <c r="C1" s="39"/>
      <c r="D1" s="39"/>
      <c r="E1" s="39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44</v>
      </c>
    </row>
    <row r="4" spans="1:7" x14ac:dyDescent="0.25">
      <c r="A4" s="7">
        <v>43687</v>
      </c>
      <c r="B4" s="6" t="s">
        <v>60</v>
      </c>
      <c r="C4" s="6"/>
      <c r="D4" s="6">
        <v>1</v>
      </c>
      <c r="E4" s="6">
        <f>E3+C4-D4</f>
        <v>43</v>
      </c>
    </row>
    <row r="5" spans="1:7" x14ac:dyDescent="0.25">
      <c r="A5" s="7">
        <v>43689</v>
      </c>
      <c r="B5" s="6" t="s">
        <v>60</v>
      </c>
      <c r="C5" s="6"/>
      <c r="D5" s="6">
        <v>1</v>
      </c>
      <c r="E5" s="6">
        <f t="shared" ref="E5:E22" si="0">E4+C5-D5</f>
        <v>42</v>
      </c>
    </row>
    <row r="6" spans="1:7" x14ac:dyDescent="0.25">
      <c r="A6" s="7">
        <v>43690</v>
      </c>
      <c r="B6" s="6" t="s">
        <v>60</v>
      </c>
      <c r="C6" s="6"/>
      <c r="D6" s="6">
        <v>1</v>
      </c>
      <c r="E6" s="6">
        <f t="shared" si="0"/>
        <v>41</v>
      </c>
    </row>
    <row r="7" spans="1:7" x14ac:dyDescent="0.25">
      <c r="A7" s="7">
        <v>43700</v>
      </c>
      <c r="B7" s="6" t="s">
        <v>60</v>
      </c>
      <c r="C7" s="6"/>
      <c r="D7" s="6">
        <v>1</v>
      </c>
      <c r="E7" s="6">
        <f t="shared" si="0"/>
        <v>40</v>
      </c>
    </row>
    <row r="8" spans="1:7" x14ac:dyDescent="0.25">
      <c r="A8" s="6"/>
      <c r="B8" s="6"/>
      <c r="C8" s="6"/>
      <c r="D8" s="6"/>
      <c r="E8" s="6">
        <f t="shared" si="0"/>
        <v>40</v>
      </c>
    </row>
    <row r="9" spans="1:7" x14ac:dyDescent="0.25">
      <c r="A9" s="6"/>
      <c r="B9" s="6"/>
      <c r="C9" s="6"/>
      <c r="D9" s="6"/>
      <c r="E9" s="6">
        <f t="shared" si="0"/>
        <v>40</v>
      </c>
    </row>
    <row r="10" spans="1:7" x14ac:dyDescent="0.25">
      <c r="A10" s="6"/>
      <c r="B10" s="6"/>
      <c r="C10" s="6"/>
      <c r="D10" s="6"/>
      <c r="E10" s="6">
        <f t="shared" si="0"/>
        <v>40</v>
      </c>
    </row>
    <row r="11" spans="1:7" x14ac:dyDescent="0.25">
      <c r="A11" s="6"/>
      <c r="B11" s="6"/>
      <c r="C11" s="6"/>
      <c r="D11" s="6"/>
      <c r="E11" s="6">
        <f t="shared" si="0"/>
        <v>40</v>
      </c>
    </row>
    <row r="12" spans="1:7" x14ac:dyDescent="0.25">
      <c r="A12" s="6"/>
      <c r="B12" s="6"/>
      <c r="C12" s="6"/>
      <c r="D12" s="6"/>
      <c r="E12" s="6">
        <f t="shared" si="0"/>
        <v>40</v>
      </c>
    </row>
    <row r="13" spans="1:7" x14ac:dyDescent="0.25">
      <c r="A13" s="6"/>
      <c r="B13" s="6"/>
      <c r="C13" s="6"/>
      <c r="D13" s="6"/>
      <c r="E13" s="6">
        <f t="shared" si="0"/>
        <v>40</v>
      </c>
    </row>
    <row r="14" spans="1:7" x14ac:dyDescent="0.25">
      <c r="A14" s="6"/>
      <c r="B14" s="6"/>
      <c r="C14" s="6"/>
      <c r="D14" s="6"/>
      <c r="E14" s="6">
        <f t="shared" si="0"/>
        <v>40</v>
      </c>
    </row>
    <row r="15" spans="1:7" x14ac:dyDescent="0.25">
      <c r="A15" s="6"/>
      <c r="B15" s="6"/>
      <c r="C15" s="6"/>
      <c r="D15" s="6"/>
      <c r="E15" s="6">
        <f t="shared" si="0"/>
        <v>40</v>
      </c>
    </row>
    <row r="16" spans="1:7" x14ac:dyDescent="0.25">
      <c r="A16" s="6"/>
      <c r="B16" s="6"/>
      <c r="C16" s="6"/>
      <c r="D16" s="6"/>
      <c r="E16" s="6">
        <f t="shared" si="0"/>
        <v>40</v>
      </c>
    </row>
    <row r="17" spans="1:5" x14ac:dyDescent="0.25">
      <c r="A17" s="6"/>
      <c r="B17" s="6"/>
      <c r="C17" s="6"/>
      <c r="D17" s="6"/>
      <c r="E17" s="6">
        <f t="shared" si="0"/>
        <v>40</v>
      </c>
    </row>
    <row r="18" spans="1:5" x14ac:dyDescent="0.25">
      <c r="A18" s="6"/>
      <c r="B18" s="6"/>
      <c r="C18" s="6"/>
      <c r="D18" s="6"/>
      <c r="E18" s="6">
        <f t="shared" si="0"/>
        <v>40</v>
      </c>
    </row>
    <row r="19" spans="1:5" x14ac:dyDescent="0.25">
      <c r="A19" s="6"/>
      <c r="B19" s="6"/>
      <c r="C19" s="6"/>
      <c r="D19" s="6"/>
      <c r="E19" s="6">
        <f t="shared" si="0"/>
        <v>40</v>
      </c>
    </row>
    <row r="20" spans="1:5" x14ac:dyDescent="0.25">
      <c r="A20" s="6"/>
      <c r="B20" s="6"/>
      <c r="C20" s="6"/>
      <c r="D20" s="6"/>
      <c r="E20" s="6">
        <f t="shared" si="0"/>
        <v>40</v>
      </c>
    </row>
    <row r="21" spans="1:5" x14ac:dyDescent="0.25">
      <c r="A21" s="6"/>
      <c r="B21" s="6"/>
      <c r="C21" s="6"/>
      <c r="D21" s="6"/>
      <c r="E21" s="6">
        <f t="shared" si="0"/>
        <v>40</v>
      </c>
    </row>
    <row r="22" spans="1:5" x14ac:dyDescent="0.25">
      <c r="A22" s="6"/>
      <c r="B22" s="6"/>
      <c r="C22" s="6"/>
      <c r="D22" s="6"/>
      <c r="E22" s="6">
        <f t="shared" si="0"/>
        <v>40</v>
      </c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B2561-A752-47E8-9978-D8E1623470C0}">
  <sheetPr codeName="Feuil3"/>
  <dimension ref="A1:G24"/>
  <sheetViews>
    <sheetView workbookViewId="0">
      <selection activeCell="E39" sqref="E39"/>
    </sheetView>
  </sheetViews>
  <sheetFormatPr baseColWidth="10" defaultRowHeight="15" x14ac:dyDescent="0.25"/>
  <cols>
    <col min="2" max="2" width="22.5703125" customWidth="1"/>
  </cols>
  <sheetData>
    <row r="1" spans="1:7" ht="15.75" x14ac:dyDescent="0.25">
      <c r="A1" s="39" t="s">
        <v>63</v>
      </c>
      <c r="B1" s="39"/>
      <c r="C1" s="39"/>
      <c r="D1" s="39"/>
      <c r="E1" s="39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12">
        <v>43686</v>
      </c>
      <c r="B3" s="6" t="s">
        <v>61</v>
      </c>
      <c r="C3" s="6"/>
      <c r="D3" s="6"/>
      <c r="E3" s="6">
        <v>22</v>
      </c>
    </row>
    <row r="4" spans="1:7" x14ac:dyDescent="0.25">
      <c r="A4" s="7">
        <v>43686</v>
      </c>
      <c r="B4" s="6" t="s">
        <v>60</v>
      </c>
      <c r="C4" s="6"/>
      <c r="D4" s="6">
        <v>3</v>
      </c>
      <c r="E4" s="6">
        <f t="shared" ref="E4:E24" si="0">E3+C4-D4</f>
        <v>19</v>
      </c>
    </row>
    <row r="5" spans="1:7" x14ac:dyDescent="0.25">
      <c r="A5" s="7">
        <v>43687</v>
      </c>
      <c r="B5" s="6" t="s">
        <v>60</v>
      </c>
      <c r="C5" s="6"/>
      <c r="D5" s="6">
        <v>1</v>
      </c>
      <c r="E5" s="6">
        <f t="shared" si="0"/>
        <v>18</v>
      </c>
    </row>
    <row r="6" spans="1:7" x14ac:dyDescent="0.25">
      <c r="A6" s="7">
        <v>43688</v>
      </c>
      <c r="B6" s="6" t="s">
        <v>60</v>
      </c>
      <c r="C6" s="6"/>
      <c r="D6" s="6">
        <v>3</v>
      </c>
      <c r="E6" s="6">
        <f t="shared" si="0"/>
        <v>15</v>
      </c>
    </row>
    <row r="7" spans="1:7" x14ac:dyDescent="0.25">
      <c r="A7" s="7">
        <v>43691</v>
      </c>
      <c r="B7" s="6" t="s">
        <v>60</v>
      </c>
      <c r="C7" s="6"/>
      <c r="D7" s="6">
        <v>3</v>
      </c>
      <c r="E7" s="6">
        <f t="shared" si="0"/>
        <v>12</v>
      </c>
    </row>
    <row r="8" spans="1:7" x14ac:dyDescent="0.25">
      <c r="A8" s="7">
        <v>43692</v>
      </c>
      <c r="B8" s="6" t="s">
        <v>60</v>
      </c>
      <c r="C8" s="6"/>
      <c r="D8" s="6">
        <v>1</v>
      </c>
      <c r="E8" s="6">
        <f t="shared" si="0"/>
        <v>11</v>
      </c>
    </row>
    <row r="9" spans="1:7" x14ac:dyDescent="0.25">
      <c r="A9" s="7">
        <v>43694</v>
      </c>
      <c r="B9" s="6" t="s">
        <v>60</v>
      </c>
      <c r="C9" s="6"/>
      <c r="D9" s="6">
        <v>7</v>
      </c>
      <c r="E9" s="6">
        <f t="shared" si="0"/>
        <v>4</v>
      </c>
    </row>
    <row r="10" spans="1:7" x14ac:dyDescent="0.25">
      <c r="A10" s="7">
        <v>43695</v>
      </c>
      <c r="B10" s="6" t="s">
        <v>60</v>
      </c>
      <c r="C10" s="6"/>
      <c r="D10" s="6">
        <v>4</v>
      </c>
      <c r="E10" s="6">
        <f t="shared" si="0"/>
        <v>0</v>
      </c>
      <c r="F10" s="16" t="s">
        <v>84</v>
      </c>
    </row>
    <row r="11" spans="1:7" s="15" customFormat="1" x14ac:dyDescent="0.25">
      <c r="A11" s="13">
        <v>43696</v>
      </c>
      <c r="B11" s="14" t="s">
        <v>83</v>
      </c>
      <c r="C11" s="14">
        <v>24</v>
      </c>
      <c r="D11" s="14"/>
      <c r="E11" s="14">
        <f t="shared" si="0"/>
        <v>24</v>
      </c>
    </row>
    <row r="12" spans="1:7" x14ac:dyDescent="0.25">
      <c r="A12" s="7">
        <v>43696</v>
      </c>
      <c r="B12" s="6" t="s">
        <v>60</v>
      </c>
      <c r="C12" s="6"/>
      <c r="D12" s="6">
        <v>1</v>
      </c>
      <c r="E12" s="6">
        <f t="shared" si="0"/>
        <v>23</v>
      </c>
    </row>
    <row r="13" spans="1:7" x14ac:dyDescent="0.25">
      <c r="A13" s="7">
        <v>43699</v>
      </c>
      <c r="B13" s="6" t="s">
        <v>60</v>
      </c>
      <c r="C13" s="6"/>
      <c r="D13" s="6">
        <v>4</v>
      </c>
      <c r="E13" s="6">
        <f t="shared" si="0"/>
        <v>19</v>
      </c>
    </row>
    <row r="14" spans="1:7" x14ac:dyDescent="0.25">
      <c r="A14" s="7">
        <v>43701</v>
      </c>
      <c r="B14" s="6" t="s">
        <v>60</v>
      </c>
      <c r="C14" s="6"/>
      <c r="D14" s="6">
        <v>3</v>
      </c>
      <c r="E14" s="6">
        <f t="shared" si="0"/>
        <v>16</v>
      </c>
    </row>
    <row r="15" spans="1:7" x14ac:dyDescent="0.25">
      <c r="A15" s="7">
        <v>43702</v>
      </c>
      <c r="B15" s="6" t="s">
        <v>60</v>
      </c>
      <c r="C15" s="6"/>
      <c r="D15" s="6">
        <v>3</v>
      </c>
      <c r="E15" s="6">
        <f t="shared" si="0"/>
        <v>13</v>
      </c>
    </row>
    <row r="16" spans="1:7" s="15" customFormat="1" x14ac:dyDescent="0.25">
      <c r="A16" s="13">
        <v>43703</v>
      </c>
      <c r="B16" s="14" t="s">
        <v>83</v>
      </c>
      <c r="C16" s="14">
        <v>48</v>
      </c>
      <c r="D16" s="14"/>
      <c r="E16" s="14">
        <f t="shared" si="0"/>
        <v>61</v>
      </c>
    </row>
    <row r="17" spans="1:5" x14ac:dyDescent="0.25">
      <c r="A17" s="6"/>
      <c r="B17" s="6"/>
      <c r="C17" s="6"/>
      <c r="D17" s="6"/>
      <c r="E17" s="6">
        <f t="shared" si="0"/>
        <v>61</v>
      </c>
    </row>
    <row r="18" spans="1:5" x14ac:dyDescent="0.25">
      <c r="A18" s="6"/>
      <c r="B18" s="6"/>
      <c r="C18" s="6"/>
      <c r="D18" s="6"/>
      <c r="E18" s="6">
        <f t="shared" si="0"/>
        <v>61</v>
      </c>
    </row>
    <row r="19" spans="1:5" x14ac:dyDescent="0.25">
      <c r="A19" s="6"/>
      <c r="B19" s="6"/>
      <c r="C19" s="6"/>
      <c r="D19" s="6"/>
      <c r="E19" s="6">
        <f t="shared" si="0"/>
        <v>61</v>
      </c>
    </row>
    <row r="20" spans="1:5" x14ac:dyDescent="0.25">
      <c r="A20" s="6"/>
      <c r="B20" s="6"/>
      <c r="C20" s="6"/>
      <c r="D20" s="6"/>
      <c r="E20" s="6">
        <f t="shared" si="0"/>
        <v>61</v>
      </c>
    </row>
    <row r="21" spans="1:5" x14ac:dyDescent="0.25">
      <c r="A21" s="6"/>
      <c r="B21" s="6"/>
      <c r="C21" s="6"/>
      <c r="D21" s="6"/>
      <c r="E21" s="6">
        <f t="shared" si="0"/>
        <v>61</v>
      </c>
    </row>
    <row r="22" spans="1:5" x14ac:dyDescent="0.25">
      <c r="A22" s="6"/>
      <c r="B22" s="6"/>
      <c r="C22" s="6"/>
      <c r="D22" s="6"/>
      <c r="E22" s="6">
        <f t="shared" si="0"/>
        <v>61</v>
      </c>
    </row>
    <row r="23" spans="1:5" x14ac:dyDescent="0.25">
      <c r="A23" s="6"/>
      <c r="B23" s="6"/>
      <c r="C23" s="6"/>
      <c r="D23" s="6"/>
      <c r="E23" s="6">
        <f t="shared" si="0"/>
        <v>61</v>
      </c>
    </row>
    <row r="24" spans="1:5" x14ac:dyDescent="0.25">
      <c r="A24" s="6"/>
      <c r="B24" s="6"/>
      <c r="C24" s="6"/>
      <c r="D24" s="6"/>
      <c r="E24" s="6">
        <f t="shared" si="0"/>
        <v>61</v>
      </c>
    </row>
  </sheetData>
  <mergeCells count="1">
    <mergeCell ref="A1:E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C95E41-75B0-43B9-9E6C-E784E6460E71}">
  <sheetPr codeName="Feuil4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2.85546875" customWidth="1"/>
  </cols>
  <sheetData>
    <row r="1" spans="1:7" ht="15.75" x14ac:dyDescent="0.25">
      <c r="A1" s="39" t="s">
        <v>64</v>
      </c>
      <c r="B1" s="39"/>
      <c r="C1" s="39"/>
      <c r="D1" s="39"/>
      <c r="E1" s="39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58</v>
      </c>
    </row>
    <row r="4" spans="1:7" x14ac:dyDescent="0.25">
      <c r="A4" s="7">
        <v>43687</v>
      </c>
      <c r="B4" s="6" t="s">
        <v>81</v>
      </c>
      <c r="C4" s="6"/>
      <c r="D4" s="6">
        <v>1</v>
      </c>
      <c r="E4" s="6">
        <f>E3+C4-D4</f>
        <v>57</v>
      </c>
    </row>
    <row r="5" spans="1:7" x14ac:dyDescent="0.25">
      <c r="A5" s="7">
        <v>43694</v>
      </c>
      <c r="B5" s="6" t="s">
        <v>81</v>
      </c>
      <c r="C5" s="6"/>
      <c r="D5" s="6">
        <v>3</v>
      </c>
      <c r="E5" s="6">
        <f t="shared" ref="E5:E22" si="0">E4+C5-D5</f>
        <v>54</v>
      </c>
    </row>
    <row r="6" spans="1:7" x14ac:dyDescent="0.25">
      <c r="A6" s="7">
        <v>43695</v>
      </c>
      <c r="B6" s="6" t="s">
        <v>81</v>
      </c>
      <c r="C6" s="6"/>
      <c r="D6" s="6">
        <v>4</v>
      </c>
      <c r="E6" s="6">
        <f t="shared" si="0"/>
        <v>50</v>
      </c>
    </row>
    <row r="7" spans="1:7" x14ac:dyDescent="0.25">
      <c r="A7" s="7">
        <v>43696</v>
      </c>
      <c r="B7" s="6" t="s">
        <v>81</v>
      </c>
      <c r="C7" s="6"/>
      <c r="D7" s="6">
        <v>1</v>
      </c>
      <c r="E7" s="6">
        <f t="shared" si="0"/>
        <v>49</v>
      </c>
    </row>
    <row r="8" spans="1:7" s="15" customFormat="1" x14ac:dyDescent="0.25">
      <c r="A8" s="13">
        <v>43703</v>
      </c>
      <c r="B8" s="14" t="s">
        <v>83</v>
      </c>
      <c r="C8" s="14">
        <v>24</v>
      </c>
      <c r="D8" s="14"/>
      <c r="E8" s="14">
        <f t="shared" si="0"/>
        <v>73</v>
      </c>
    </row>
    <row r="9" spans="1:7" x14ac:dyDescent="0.25">
      <c r="A9" s="6"/>
      <c r="B9" s="6"/>
      <c r="C9" s="6"/>
      <c r="D9" s="6"/>
      <c r="E9" s="6">
        <f t="shared" si="0"/>
        <v>73</v>
      </c>
    </row>
    <row r="10" spans="1:7" x14ac:dyDescent="0.25">
      <c r="A10" s="6"/>
      <c r="B10" s="6"/>
      <c r="C10" s="6"/>
      <c r="D10" s="6"/>
      <c r="E10" s="6">
        <f t="shared" si="0"/>
        <v>73</v>
      </c>
    </row>
    <row r="11" spans="1:7" x14ac:dyDescent="0.25">
      <c r="A11" s="6"/>
      <c r="B11" s="6"/>
      <c r="C11" s="6"/>
      <c r="D11" s="6"/>
      <c r="E11" s="6">
        <f t="shared" si="0"/>
        <v>73</v>
      </c>
    </row>
    <row r="12" spans="1:7" x14ac:dyDescent="0.25">
      <c r="A12" s="6"/>
      <c r="B12" s="6"/>
      <c r="C12" s="6"/>
      <c r="D12" s="6"/>
      <c r="E12" s="6">
        <f t="shared" si="0"/>
        <v>73</v>
      </c>
    </row>
    <row r="13" spans="1:7" x14ac:dyDescent="0.25">
      <c r="A13" s="6"/>
      <c r="B13" s="6"/>
      <c r="C13" s="6"/>
      <c r="D13" s="6"/>
      <c r="E13" s="6">
        <f t="shared" si="0"/>
        <v>73</v>
      </c>
    </row>
    <row r="14" spans="1:7" x14ac:dyDescent="0.25">
      <c r="A14" s="6"/>
      <c r="B14" s="6"/>
      <c r="C14" s="6"/>
      <c r="D14" s="6"/>
      <c r="E14" s="6">
        <f t="shared" si="0"/>
        <v>73</v>
      </c>
    </row>
    <row r="15" spans="1:7" x14ac:dyDescent="0.25">
      <c r="A15" s="6"/>
      <c r="B15" s="6"/>
      <c r="C15" s="6"/>
      <c r="D15" s="6"/>
      <c r="E15" s="6">
        <f t="shared" si="0"/>
        <v>73</v>
      </c>
    </row>
    <row r="16" spans="1:7" x14ac:dyDescent="0.25">
      <c r="A16" s="6"/>
      <c r="B16" s="6"/>
      <c r="C16" s="6"/>
      <c r="D16" s="6"/>
      <c r="E16" s="6">
        <f t="shared" si="0"/>
        <v>73</v>
      </c>
    </row>
    <row r="17" spans="1:5" x14ac:dyDescent="0.25">
      <c r="A17" s="6"/>
      <c r="B17" s="6"/>
      <c r="C17" s="6"/>
      <c r="D17" s="6"/>
      <c r="E17" s="6">
        <f t="shared" si="0"/>
        <v>73</v>
      </c>
    </row>
    <row r="18" spans="1:5" x14ac:dyDescent="0.25">
      <c r="A18" s="6"/>
      <c r="B18" s="6"/>
      <c r="C18" s="6"/>
      <c r="D18" s="6"/>
      <c r="E18" s="6">
        <f t="shared" si="0"/>
        <v>73</v>
      </c>
    </row>
    <row r="19" spans="1:5" x14ac:dyDescent="0.25">
      <c r="A19" s="6"/>
      <c r="B19" s="6"/>
      <c r="C19" s="6"/>
      <c r="D19" s="6"/>
      <c r="E19" s="6">
        <f t="shared" si="0"/>
        <v>73</v>
      </c>
    </row>
    <row r="20" spans="1:5" x14ac:dyDescent="0.25">
      <c r="A20" s="6"/>
      <c r="B20" s="6"/>
      <c r="C20" s="6"/>
      <c r="D20" s="6"/>
      <c r="E20" s="6">
        <f t="shared" si="0"/>
        <v>73</v>
      </c>
    </row>
    <row r="21" spans="1:5" x14ac:dyDescent="0.25">
      <c r="A21" s="6"/>
      <c r="B21" s="6"/>
      <c r="C21" s="6"/>
      <c r="D21" s="6"/>
      <c r="E21" s="6">
        <f t="shared" si="0"/>
        <v>73</v>
      </c>
    </row>
    <row r="22" spans="1:5" x14ac:dyDescent="0.25">
      <c r="A22" s="6"/>
      <c r="B22" s="6"/>
      <c r="C22" s="6"/>
      <c r="D22" s="6"/>
      <c r="E22" s="6">
        <f t="shared" si="0"/>
        <v>73</v>
      </c>
    </row>
  </sheetData>
  <mergeCells count="1">
    <mergeCell ref="A1:E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B4EE4-04C6-40B2-B07D-0F81DC139D26}">
  <sheetPr codeName="Feuil5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2.5703125" customWidth="1"/>
  </cols>
  <sheetData>
    <row r="1" spans="1:7" ht="15.75" x14ac:dyDescent="0.25">
      <c r="A1" s="39" t="s">
        <v>65</v>
      </c>
      <c r="B1" s="39"/>
      <c r="C1" s="39"/>
      <c r="D1" s="39"/>
      <c r="E1" s="39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f>34+15+11</f>
        <v>60</v>
      </c>
    </row>
    <row r="4" spans="1:7" x14ac:dyDescent="0.25">
      <c r="A4" s="7">
        <v>43688</v>
      </c>
      <c r="B4" s="6" t="s">
        <v>60</v>
      </c>
      <c r="C4" s="6"/>
      <c r="D4" s="6">
        <v>1</v>
      </c>
      <c r="E4" s="6">
        <f>E3+C4-D4</f>
        <v>59</v>
      </c>
    </row>
    <row r="5" spans="1:7" x14ac:dyDescent="0.25">
      <c r="A5" s="7">
        <v>43692</v>
      </c>
      <c r="B5" s="6" t="s">
        <v>60</v>
      </c>
      <c r="C5" s="6"/>
      <c r="D5" s="6">
        <v>1</v>
      </c>
      <c r="E5" s="6">
        <f t="shared" ref="E5:E22" si="0">E4+C5-D5</f>
        <v>58</v>
      </c>
    </row>
    <row r="6" spans="1:7" x14ac:dyDescent="0.25">
      <c r="A6" s="7">
        <v>43693</v>
      </c>
      <c r="B6" s="6" t="s">
        <v>60</v>
      </c>
      <c r="C6" s="6"/>
      <c r="D6" s="6">
        <v>1</v>
      </c>
      <c r="E6" s="6">
        <f t="shared" si="0"/>
        <v>57</v>
      </c>
    </row>
    <row r="7" spans="1:7" x14ac:dyDescent="0.25">
      <c r="A7" s="7">
        <v>43694</v>
      </c>
      <c r="B7" s="6" t="s">
        <v>60</v>
      </c>
      <c r="C7" s="6"/>
      <c r="D7" s="6">
        <v>3</v>
      </c>
      <c r="E7" s="6">
        <f t="shared" si="0"/>
        <v>54</v>
      </c>
    </row>
    <row r="8" spans="1:7" x14ac:dyDescent="0.25">
      <c r="A8" s="7">
        <v>43695</v>
      </c>
      <c r="B8" s="6" t="s">
        <v>60</v>
      </c>
      <c r="C8" s="6"/>
      <c r="D8" s="6">
        <v>1</v>
      </c>
      <c r="E8" s="6">
        <f t="shared" si="0"/>
        <v>53</v>
      </c>
    </row>
    <row r="9" spans="1:7" x14ac:dyDescent="0.25">
      <c r="A9" s="6"/>
      <c r="B9" s="6"/>
      <c r="C9" s="6"/>
      <c r="D9" s="6"/>
      <c r="E9" s="6">
        <f t="shared" si="0"/>
        <v>53</v>
      </c>
    </row>
    <row r="10" spans="1:7" x14ac:dyDescent="0.25">
      <c r="A10" s="6"/>
      <c r="B10" s="6"/>
      <c r="C10" s="6"/>
      <c r="D10" s="6"/>
      <c r="E10" s="6">
        <f t="shared" si="0"/>
        <v>53</v>
      </c>
    </row>
    <row r="11" spans="1:7" x14ac:dyDescent="0.25">
      <c r="A11" s="6"/>
      <c r="B11" s="6"/>
      <c r="C11" s="6"/>
      <c r="D11" s="6"/>
      <c r="E11" s="6">
        <f t="shared" si="0"/>
        <v>53</v>
      </c>
    </row>
    <row r="12" spans="1:7" x14ac:dyDescent="0.25">
      <c r="A12" s="6"/>
      <c r="B12" s="6"/>
      <c r="C12" s="6"/>
      <c r="D12" s="6"/>
      <c r="E12" s="6">
        <f t="shared" si="0"/>
        <v>53</v>
      </c>
    </row>
    <row r="13" spans="1:7" x14ac:dyDescent="0.25">
      <c r="A13" s="6"/>
      <c r="B13" s="6"/>
      <c r="C13" s="6"/>
      <c r="D13" s="6"/>
      <c r="E13" s="6">
        <f t="shared" si="0"/>
        <v>53</v>
      </c>
    </row>
    <row r="14" spans="1:7" x14ac:dyDescent="0.25">
      <c r="A14" s="6"/>
      <c r="B14" s="6"/>
      <c r="C14" s="6"/>
      <c r="D14" s="6"/>
      <c r="E14" s="6">
        <f t="shared" si="0"/>
        <v>53</v>
      </c>
    </row>
    <row r="15" spans="1:7" x14ac:dyDescent="0.25">
      <c r="A15" s="6"/>
      <c r="B15" s="6"/>
      <c r="C15" s="6"/>
      <c r="D15" s="6"/>
      <c r="E15" s="6">
        <f t="shared" si="0"/>
        <v>53</v>
      </c>
    </row>
    <row r="16" spans="1:7" x14ac:dyDescent="0.25">
      <c r="A16" s="6"/>
      <c r="B16" s="6"/>
      <c r="C16" s="6"/>
      <c r="D16" s="6"/>
      <c r="E16" s="6">
        <f t="shared" si="0"/>
        <v>53</v>
      </c>
    </row>
    <row r="17" spans="1:5" x14ac:dyDescent="0.25">
      <c r="A17" s="6"/>
      <c r="B17" s="6"/>
      <c r="C17" s="6"/>
      <c r="D17" s="6"/>
      <c r="E17" s="6">
        <f t="shared" si="0"/>
        <v>53</v>
      </c>
    </row>
    <row r="18" spans="1:5" x14ac:dyDescent="0.25">
      <c r="A18" s="6"/>
      <c r="B18" s="6"/>
      <c r="C18" s="6"/>
      <c r="D18" s="6"/>
      <c r="E18" s="6">
        <f t="shared" si="0"/>
        <v>53</v>
      </c>
    </row>
    <row r="19" spans="1:5" x14ac:dyDescent="0.25">
      <c r="A19" s="6"/>
      <c r="B19" s="6"/>
      <c r="C19" s="6"/>
      <c r="D19" s="6"/>
      <c r="E19" s="6">
        <f t="shared" si="0"/>
        <v>53</v>
      </c>
    </row>
    <row r="20" spans="1:5" x14ac:dyDescent="0.25">
      <c r="A20" s="6"/>
      <c r="B20" s="6"/>
      <c r="C20" s="6"/>
      <c r="D20" s="6"/>
      <c r="E20" s="6">
        <f t="shared" si="0"/>
        <v>53</v>
      </c>
    </row>
    <row r="21" spans="1:5" x14ac:dyDescent="0.25">
      <c r="A21" s="6"/>
      <c r="B21" s="6"/>
      <c r="C21" s="6"/>
      <c r="D21" s="6"/>
      <c r="E21" s="6">
        <f t="shared" si="0"/>
        <v>53</v>
      </c>
    </row>
    <row r="22" spans="1:5" x14ac:dyDescent="0.25">
      <c r="A22" s="6"/>
      <c r="B22" s="6"/>
      <c r="C22" s="6"/>
      <c r="D22" s="6"/>
      <c r="E22" s="6">
        <f t="shared" si="0"/>
        <v>53</v>
      </c>
    </row>
  </sheetData>
  <mergeCells count="1">
    <mergeCell ref="A1:E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5CAC4-257A-46BA-BCD8-65644E6C3730}">
  <sheetPr codeName="Feuil6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3" customWidth="1"/>
  </cols>
  <sheetData>
    <row r="1" spans="1:7" ht="15.75" x14ac:dyDescent="0.25">
      <c r="A1" s="39" t="s">
        <v>66</v>
      </c>
      <c r="B1" s="39"/>
      <c r="C1" s="39"/>
      <c r="D1" s="39"/>
      <c r="E1" s="39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f>24+22+14</f>
        <v>60</v>
      </c>
    </row>
    <row r="4" spans="1:7" x14ac:dyDescent="0.25">
      <c r="A4" s="7">
        <v>43687</v>
      </c>
      <c r="B4" s="6" t="s">
        <v>60</v>
      </c>
      <c r="C4" s="6"/>
      <c r="D4" s="6">
        <v>2</v>
      </c>
      <c r="E4" s="6">
        <f>E3+C4-D4</f>
        <v>58</v>
      </c>
    </row>
    <row r="5" spans="1:7" x14ac:dyDescent="0.25">
      <c r="A5" s="7">
        <v>43693</v>
      </c>
      <c r="B5" s="6" t="s">
        <v>60</v>
      </c>
      <c r="C5" s="6"/>
      <c r="D5" s="6">
        <v>1</v>
      </c>
      <c r="E5" s="6">
        <f t="shared" ref="E5:E22" si="0">E4+C5-D5</f>
        <v>57</v>
      </c>
    </row>
    <row r="6" spans="1:7" x14ac:dyDescent="0.25">
      <c r="A6" s="7">
        <v>43694</v>
      </c>
      <c r="B6" s="6" t="s">
        <v>60</v>
      </c>
      <c r="C6" s="6"/>
      <c r="D6" s="6">
        <v>2</v>
      </c>
      <c r="E6" s="6">
        <f t="shared" si="0"/>
        <v>55</v>
      </c>
    </row>
    <row r="7" spans="1:7" x14ac:dyDescent="0.25">
      <c r="A7" s="7">
        <v>43700</v>
      </c>
      <c r="B7" s="6" t="s">
        <v>60</v>
      </c>
      <c r="C7" s="6"/>
      <c r="D7" s="6">
        <v>1</v>
      </c>
      <c r="E7" s="6">
        <f t="shared" si="0"/>
        <v>54</v>
      </c>
    </row>
    <row r="8" spans="1:7" x14ac:dyDescent="0.25">
      <c r="A8" s="7">
        <v>43703</v>
      </c>
      <c r="B8" s="6" t="s">
        <v>83</v>
      </c>
      <c r="C8" s="6">
        <v>48</v>
      </c>
      <c r="D8" s="6"/>
      <c r="E8" s="6">
        <f t="shared" si="0"/>
        <v>102</v>
      </c>
    </row>
    <row r="9" spans="1:7" x14ac:dyDescent="0.25">
      <c r="A9" s="6"/>
      <c r="B9" s="6"/>
      <c r="C9" s="6"/>
      <c r="D9" s="6"/>
      <c r="E9" s="6">
        <f t="shared" si="0"/>
        <v>102</v>
      </c>
    </row>
    <row r="10" spans="1:7" x14ac:dyDescent="0.25">
      <c r="A10" s="6"/>
      <c r="B10" s="6"/>
      <c r="C10" s="6"/>
      <c r="D10" s="6"/>
      <c r="E10" s="6">
        <f t="shared" si="0"/>
        <v>102</v>
      </c>
    </row>
    <row r="11" spans="1:7" x14ac:dyDescent="0.25">
      <c r="A11" s="6"/>
      <c r="B11" s="6"/>
      <c r="C11" s="6"/>
      <c r="D11" s="6"/>
      <c r="E11" s="6">
        <f t="shared" si="0"/>
        <v>102</v>
      </c>
    </row>
    <row r="12" spans="1:7" x14ac:dyDescent="0.25">
      <c r="A12" s="6"/>
      <c r="B12" s="6"/>
      <c r="C12" s="6"/>
      <c r="D12" s="6"/>
      <c r="E12" s="6">
        <f t="shared" si="0"/>
        <v>102</v>
      </c>
    </row>
    <row r="13" spans="1:7" x14ac:dyDescent="0.25">
      <c r="A13" s="6"/>
      <c r="B13" s="6"/>
      <c r="C13" s="6"/>
      <c r="D13" s="6"/>
      <c r="E13" s="6">
        <f t="shared" si="0"/>
        <v>102</v>
      </c>
    </row>
    <row r="14" spans="1:7" x14ac:dyDescent="0.25">
      <c r="A14" s="6"/>
      <c r="B14" s="6"/>
      <c r="C14" s="6"/>
      <c r="D14" s="6"/>
      <c r="E14" s="6">
        <f t="shared" si="0"/>
        <v>102</v>
      </c>
    </row>
    <row r="15" spans="1:7" x14ac:dyDescent="0.25">
      <c r="A15" s="6"/>
      <c r="B15" s="6"/>
      <c r="C15" s="6"/>
      <c r="D15" s="6"/>
      <c r="E15" s="6">
        <f t="shared" si="0"/>
        <v>102</v>
      </c>
    </row>
    <row r="16" spans="1:7" x14ac:dyDescent="0.25">
      <c r="A16" s="6"/>
      <c r="B16" s="6"/>
      <c r="C16" s="6"/>
      <c r="D16" s="6"/>
      <c r="E16" s="6">
        <f t="shared" si="0"/>
        <v>102</v>
      </c>
    </row>
    <row r="17" spans="1:5" x14ac:dyDescent="0.25">
      <c r="A17" s="6"/>
      <c r="B17" s="6"/>
      <c r="C17" s="6"/>
      <c r="D17" s="6"/>
      <c r="E17" s="6">
        <f t="shared" si="0"/>
        <v>102</v>
      </c>
    </row>
    <row r="18" spans="1:5" x14ac:dyDescent="0.25">
      <c r="A18" s="6"/>
      <c r="B18" s="6"/>
      <c r="C18" s="6"/>
      <c r="D18" s="6"/>
      <c r="E18" s="6">
        <f t="shared" si="0"/>
        <v>102</v>
      </c>
    </row>
    <row r="19" spans="1:5" x14ac:dyDescent="0.25">
      <c r="A19" s="6"/>
      <c r="B19" s="6"/>
      <c r="C19" s="6"/>
      <c r="D19" s="6"/>
      <c r="E19" s="6">
        <f t="shared" si="0"/>
        <v>102</v>
      </c>
    </row>
    <row r="20" spans="1:5" x14ac:dyDescent="0.25">
      <c r="A20" s="6"/>
      <c r="B20" s="6"/>
      <c r="C20" s="6"/>
      <c r="D20" s="6"/>
      <c r="E20" s="6">
        <f t="shared" si="0"/>
        <v>102</v>
      </c>
    </row>
    <row r="21" spans="1:5" x14ac:dyDescent="0.25">
      <c r="A21" s="6"/>
      <c r="B21" s="6"/>
      <c r="C21" s="6"/>
      <c r="D21" s="6"/>
      <c r="E21" s="6">
        <f t="shared" si="0"/>
        <v>102</v>
      </c>
    </row>
    <row r="22" spans="1:5" x14ac:dyDescent="0.25">
      <c r="A22" s="6"/>
      <c r="B22" s="6"/>
      <c r="C22" s="6"/>
      <c r="D22" s="6"/>
      <c r="E22" s="6">
        <f t="shared" si="0"/>
        <v>102</v>
      </c>
    </row>
  </sheetData>
  <mergeCells count="1">
    <mergeCell ref="A1:E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84793C-B06B-4014-A85E-861210601319}">
  <sheetPr codeName="Feuil7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2.7109375" customWidth="1"/>
  </cols>
  <sheetData>
    <row r="1" spans="1:7" ht="15.75" x14ac:dyDescent="0.25">
      <c r="A1" s="39" t="s">
        <v>67</v>
      </c>
      <c r="B1" s="39"/>
      <c r="C1" s="39"/>
      <c r="D1" s="39"/>
      <c r="E1" s="39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48</v>
      </c>
    </row>
    <row r="4" spans="1:7" x14ac:dyDescent="0.25">
      <c r="A4" s="7">
        <v>43687</v>
      </c>
      <c r="B4" s="6" t="s">
        <v>60</v>
      </c>
      <c r="C4" s="6"/>
      <c r="D4" s="6">
        <v>2</v>
      </c>
      <c r="E4" s="6">
        <f>E3+C4-D4</f>
        <v>46</v>
      </c>
    </row>
    <row r="5" spans="1:7" x14ac:dyDescent="0.25">
      <c r="A5" s="7">
        <v>43689</v>
      </c>
      <c r="B5" s="6" t="s">
        <v>60</v>
      </c>
      <c r="C5" s="6"/>
      <c r="D5" s="6">
        <v>2</v>
      </c>
      <c r="E5" s="6">
        <f t="shared" ref="E5:E22" si="0">E4+C5-D5</f>
        <v>44</v>
      </c>
    </row>
    <row r="6" spans="1:7" x14ac:dyDescent="0.25">
      <c r="A6" s="7">
        <v>43690</v>
      </c>
      <c r="B6" s="6" t="s">
        <v>60</v>
      </c>
      <c r="C6" s="6"/>
      <c r="D6" s="6">
        <v>2</v>
      </c>
      <c r="E6" s="6">
        <f t="shared" si="0"/>
        <v>42</v>
      </c>
    </row>
    <row r="7" spans="1:7" x14ac:dyDescent="0.25">
      <c r="A7" s="7">
        <v>43692</v>
      </c>
      <c r="B7" s="6" t="s">
        <v>60</v>
      </c>
      <c r="C7" s="6"/>
      <c r="D7" s="6">
        <v>3</v>
      </c>
      <c r="E7" s="6">
        <f t="shared" si="0"/>
        <v>39</v>
      </c>
    </row>
    <row r="8" spans="1:7" x14ac:dyDescent="0.25">
      <c r="A8" s="7">
        <v>43694</v>
      </c>
      <c r="B8" s="6" t="s">
        <v>60</v>
      </c>
      <c r="C8" s="6"/>
      <c r="D8" s="6">
        <v>6</v>
      </c>
      <c r="E8" s="6">
        <f t="shared" si="0"/>
        <v>33</v>
      </c>
    </row>
    <row r="9" spans="1:7" x14ac:dyDescent="0.25">
      <c r="A9" s="7">
        <v>43695</v>
      </c>
      <c r="B9" s="6" t="s">
        <v>60</v>
      </c>
      <c r="C9" s="6"/>
      <c r="D9" s="6">
        <v>1</v>
      </c>
      <c r="E9" s="6">
        <f t="shared" si="0"/>
        <v>32</v>
      </c>
    </row>
    <row r="10" spans="1:7" s="15" customFormat="1" x14ac:dyDescent="0.25">
      <c r="A10" s="13">
        <v>43696</v>
      </c>
      <c r="B10" s="14" t="s">
        <v>83</v>
      </c>
      <c r="C10" s="14">
        <v>40</v>
      </c>
      <c r="D10" s="14"/>
      <c r="E10" s="14">
        <f t="shared" si="0"/>
        <v>72</v>
      </c>
    </row>
    <row r="11" spans="1:7" x14ac:dyDescent="0.25">
      <c r="A11" s="17">
        <v>43697</v>
      </c>
      <c r="B11" s="6" t="s">
        <v>60</v>
      </c>
      <c r="C11" s="6"/>
      <c r="D11" s="6">
        <v>1</v>
      </c>
      <c r="E11" s="6">
        <f t="shared" si="0"/>
        <v>71</v>
      </c>
    </row>
    <row r="12" spans="1:7" x14ac:dyDescent="0.25">
      <c r="A12" s="7">
        <v>43699</v>
      </c>
      <c r="B12" s="6" t="s">
        <v>60</v>
      </c>
      <c r="C12" s="6"/>
      <c r="D12" s="6">
        <v>1</v>
      </c>
      <c r="E12" s="6">
        <f t="shared" si="0"/>
        <v>70</v>
      </c>
    </row>
    <row r="13" spans="1:7" x14ac:dyDescent="0.25">
      <c r="A13" s="7">
        <v>43700</v>
      </c>
      <c r="B13" s="6" t="s">
        <v>60</v>
      </c>
      <c r="C13" s="6"/>
      <c r="D13" s="6">
        <v>1</v>
      </c>
      <c r="E13" s="6">
        <f t="shared" si="0"/>
        <v>69</v>
      </c>
    </row>
    <row r="14" spans="1:7" x14ac:dyDescent="0.25">
      <c r="A14" s="7">
        <v>43701</v>
      </c>
      <c r="B14" s="6" t="s">
        <v>60</v>
      </c>
      <c r="C14" s="6"/>
      <c r="D14" s="6">
        <v>3</v>
      </c>
      <c r="E14" s="6">
        <f t="shared" si="0"/>
        <v>66</v>
      </c>
    </row>
    <row r="15" spans="1:7" s="15" customFormat="1" x14ac:dyDescent="0.25">
      <c r="A15" s="13">
        <v>43703</v>
      </c>
      <c r="B15" s="14" t="s">
        <v>83</v>
      </c>
      <c r="C15" s="14">
        <v>40</v>
      </c>
      <c r="D15" s="14"/>
      <c r="E15" s="14">
        <f t="shared" si="0"/>
        <v>106</v>
      </c>
    </row>
    <row r="16" spans="1:7" x14ac:dyDescent="0.25">
      <c r="A16" s="6"/>
      <c r="B16" s="6"/>
      <c r="C16" s="6"/>
      <c r="D16" s="6"/>
      <c r="E16" s="6">
        <f t="shared" si="0"/>
        <v>106</v>
      </c>
    </row>
    <row r="17" spans="1:5" x14ac:dyDescent="0.25">
      <c r="A17" s="6"/>
      <c r="B17" s="6"/>
      <c r="C17" s="6"/>
      <c r="D17" s="6"/>
      <c r="E17" s="6">
        <f t="shared" si="0"/>
        <v>106</v>
      </c>
    </row>
    <row r="18" spans="1:5" x14ac:dyDescent="0.25">
      <c r="A18" s="6"/>
      <c r="B18" s="6"/>
      <c r="C18" s="6"/>
      <c r="D18" s="6"/>
      <c r="E18" s="6">
        <f t="shared" si="0"/>
        <v>106</v>
      </c>
    </row>
    <row r="19" spans="1:5" x14ac:dyDescent="0.25">
      <c r="A19" s="6"/>
      <c r="B19" s="6"/>
      <c r="C19" s="6"/>
      <c r="D19" s="6"/>
      <c r="E19" s="6">
        <f t="shared" si="0"/>
        <v>106</v>
      </c>
    </row>
    <row r="20" spans="1:5" x14ac:dyDescent="0.25">
      <c r="A20" s="6"/>
      <c r="B20" s="6"/>
      <c r="C20" s="6"/>
      <c r="D20" s="6"/>
      <c r="E20" s="6">
        <f t="shared" si="0"/>
        <v>106</v>
      </c>
    </row>
    <row r="21" spans="1:5" x14ac:dyDescent="0.25">
      <c r="A21" s="6"/>
      <c r="B21" s="6"/>
      <c r="C21" s="6"/>
      <c r="D21" s="6"/>
      <c r="E21" s="6">
        <f t="shared" si="0"/>
        <v>106</v>
      </c>
    </row>
    <row r="22" spans="1:5" x14ac:dyDescent="0.25">
      <c r="A22" s="6"/>
      <c r="B22" s="6"/>
      <c r="C22" s="6"/>
      <c r="D22" s="6"/>
      <c r="E22" s="6">
        <f t="shared" si="0"/>
        <v>106</v>
      </c>
    </row>
  </sheetData>
  <mergeCells count="1">
    <mergeCell ref="A1:E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9A89F-E803-43B4-B00C-2E085331D978}">
  <sheetPr codeName="Feuil8"/>
  <dimension ref="A1:G27"/>
  <sheetViews>
    <sheetView workbookViewId="0">
      <selection activeCell="E39" sqref="E39"/>
    </sheetView>
  </sheetViews>
  <sheetFormatPr baseColWidth="10" defaultRowHeight="15" x14ac:dyDescent="0.25"/>
  <cols>
    <col min="2" max="2" width="23.42578125" customWidth="1"/>
  </cols>
  <sheetData>
    <row r="1" spans="1:7" ht="15.75" x14ac:dyDescent="0.25">
      <c r="A1" s="39" t="s">
        <v>68</v>
      </c>
      <c r="B1" s="39"/>
      <c r="C1" s="39"/>
      <c r="D1" s="39"/>
      <c r="E1" s="39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7</v>
      </c>
    </row>
    <row r="4" spans="1:7" x14ac:dyDescent="0.25">
      <c r="A4" s="7">
        <v>43686</v>
      </c>
      <c r="B4" s="6" t="s">
        <v>82</v>
      </c>
      <c r="C4" s="6"/>
      <c r="D4" s="6">
        <v>1</v>
      </c>
      <c r="E4" s="6">
        <f>E3+C4-D4</f>
        <v>6</v>
      </c>
    </row>
    <row r="5" spans="1:7" x14ac:dyDescent="0.25">
      <c r="A5" s="7">
        <v>43687</v>
      </c>
      <c r="B5" s="6" t="s">
        <v>60</v>
      </c>
      <c r="C5" s="6"/>
      <c r="D5" s="6">
        <v>2</v>
      </c>
      <c r="E5" s="6">
        <f t="shared" ref="E5:E26" si="0">E4+C5-D5</f>
        <v>4</v>
      </c>
    </row>
    <row r="6" spans="1:7" x14ac:dyDescent="0.25">
      <c r="A6" s="7">
        <v>43687</v>
      </c>
      <c r="B6" s="6" t="s">
        <v>82</v>
      </c>
      <c r="C6" s="6"/>
      <c r="D6" s="6">
        <v>1</v>
      </c>
      <c r="E6" s="6">
        <f t="shared" si="0"/>
        <v>3</v>
      </c>
    </row>
    <row r="7" spans="1:7" x14ac:dyDescent="0.25">
      <c r="A7" s="7">
        <v>43688</v>
      </c>
      <c r="B7" s="6" t="s">
        <v>60</v>
      </c>
      <c r="C7" s="6"/>
      <c r="D7" s="6">
        <v>1</v>
      </c>
      <c r="E7" s="6">
        <f t="shared" si="0"/>
        <v>2</v>
      </c>
    </row>
    <row r="8" spans="1:7" x14ac:dyDescent="0.25">
      <c r="A8" s="7">
        <v>43688</v>
      </c>
      <c r="B8" s="6" t="s">
        <v>82</v>
      </c>
      <c r="C8" s="6"/>
      <c r="D8" s="6">
        <v>1</v>
      </c>
      <c r="E8" s="6">
        <f t="shared" si="0"/>
        <v>1</v>
      </c>
    </row>
    <row r="9" spans="1:7" x14ac:dyDescent="0.25">
      <c r="A9" s="7">
        <v>43689</v>
      </c>
      <c r="B9" s="6" t="s">
        <v>60</v>
      </c>
      <c r="C9" s="6"/>
      <c r="D9" s="6">
        <v>1</v>
      </c>
      <c r="E9" s="6">
        <f t="shared" si="0"/>
        <v>0</v>
      </c>
    </row>
    <row r="10" spans="1:7" s="15" customFormat="1" x14ac:dyDescent="0.25">
      <c r="A10" s="13">
        <v>43695</v>
      </c>
      <c r="B10" s="14" t="s">
        <v>83</v>
      </c>
      <c r="C10" s="14">
        <v>48</v>
      </c>
      <c r="D10" s="14"/>
      <c r="E10" s="14">
        <f t="shared" si="0"/>
        <v>48</v>
      </c>
    </row>
    <row r="11" spans="1:7" x14ac:dyDescent="0.25">
      <c r="A11" s="7">
        <v>43696</v>
      </c>
      <c r="B11" s="6" t="s">
        <v>60</v>
      </c>
      <c r="C11" s="6"/>
      <c r="D11" s="6">
        <v>3</v>
      </c>
      <c r="E11" s="6">
        <f t="shared" si="0"/>
        <v>45</v>
      </c>
    </row>
    <row r="12" spans="1:7" x14ac:dyDescent="0.25">
      <c r="A12" s="7">
        <v>43698</v>
      </c>
      <c r="B12" s="6" t="s">
        <v>82</v>
      </c>
      <c r="C12" s="6"/>
      <c r="D12" s="6">
        <v>3</v>
      </c>
      <c r="E12" s="6">
        <f t="shared" si="0"/>
        <v>42</v>
      </c>
    </row>
    <row r="13" spans="1:7" x14ac:dyDescent="0.25">
      <c r="A13" s="7">
        <v>43701</v>
      </c>
      <c r="B13" s="6" t="s">
        <v>60</v>
      </c>
      <c r="C13" s="6"/>
      <c r="D13" s="6">
        <v>1</v>
      </c>
      <c r="E13" s="6">
        <f t="shared" si="0"/>
        <v>41</v>
      </c>
    </row>
    <row r="14" spans="1:7" x14ac:dyDescent="0.25">
      <c r="A14" s="7">
        <v>43702</v>
      </c>
      <c r="B14" s="6" t="s">
        <v>82</v>
      </c>
      <c r="C14" s="6"/>
      <c r="D14" s="6">
        <v>2</v>
      </c>
      <c r="E14" s="6">
        <f t="shared" si="0"/>
        <v>39</v>
      </c>
    </row>
    <row r="15" spans="1:7" s="15" customFormat="1" x14ac:dyDescent="0.25">
      <c r="A15" s="13">
        <v>43703</v>
      </c>
      <c r="B15" s="14" t="s">
        <v>83</v>
      </c>
      <c r="C15" s="14">
        <v>36</v>
      </c>
      <c r="D15" s="14"/>
      <c r="E15" s="14">
        <f t="shared" si="0"/>
        <v>75</v>
      </c>
    </row>
    <row r="16" spans="1:7" x14ac:dyDescent="0.25">
      <c r="A16" s="7"/>
      <c r="B16" s="6"/>
      <c r="C16" s="6"/>
      <c r="D16" s="6"/>
      <c r="E16" s="6">
        <f t="shared" si="0"/>
        <v>75</v>
      </c>
    </row>
    <row r="17" spans="1:5" x14ac:dyDescent="0.25">
      <c r="A17" s="7"/>
      <c r="B17" s="6"/>
      <c r="C17" s="6"/>
      <c r="D17" s="6"/>
      <c r="E17" s="6">
        <f t="shared" si="0"/>
        <v>75</v>
      </c>
    </row>
    <row r="18" spans="1:5" x14ac:dyDescent="0.25">
      <c r="A18" s="7"/>
      <c r="B18" s="6"/>
      <c r="C18" s="6"/>
      <c r="D18" s="6"/>
      <c r="E18" s="6">
        <f t="shared" si="0"/>
        <v>75</v>
      </c>
    </row>
    <row r="19" spans="1:5" x14ac:dyDescent="0.25">
      <c r="A19" s="7"/>
      <c r="B19" s="6"/>
      <c r="C19" s="6"/>
      <c r="D19" s="6"/>
      <c r="E19" s="6">
        <f t="shared" si="0"/>
        <v>75</v>
      </c>
    </row>
    <row r="20" spans="1:5" x14ac:dyDescent="0.25">
      <c r="A20" s="7"/>
      <c r="B20" s="6"/>
      <c r="C20" s="6"/>
      <c r="D20" s="6"/>
      <c r="E20" s="6">
        <f t="shared" si="0"/>
        <v>75</v>
      </c>
    </row>
    <row r="21" spans="1:5" x14ac:dyDescent="0.25">
      <c r="A21" s="7"/>
      <c r="B21" s="6"/>
      <c r="C21" s="6"/>
      <c r="D21" s="6"/>
      <c r="E21" s="6">
        <f t="shared" si="0"/>
        <v>75</v>
      </c>
    </row>
    <row r="22" spans="1:5" x14ac:dyDescent="0.25">
      <c r="A22" s="7"/>
      <c r="B22" s="6"/>
      <c r="C22" s="6"/>
      <c r="D22" s="6"/>
      <c r="E22" s="6">
        <f t="shared" si="0"/>
        <v>75</v>
      </c>
    </row>
    <row r="23" spans="1:5" x14ac:dyDescent="0.25">
      <c r="A23" s="7"/>
      <c r="B23" s="6"/>
      <c r="C23" s="6"/>
      <c r="D23" s="6"/>
      <c r="E23" s="6">
        <f t="shared" si="0"/>
        <v>75</v>
      </c>
    </row>
    <row r="24" spans="1:5" x14ac:dyDescent="0.25">
      <c r="A24" s="7"/>
      <c r="B24" s="6"/>
      <c r="C24" s="6"/>
      <c r="D24" s="6"/>
      <c r="E24" s="6">
        <f t="shared" si="0"/>
        <v>75</v>
      </c>
    </row>
    <row r="25" spans="1:5" x14ac:dyDescent="0.25">
      <c r="A25" s="7"/>
      <c r="B25" s="6"/>
      <c r="C25" s="6"/>
      <c r="D25" s="6"/>
      <c r="E25" s="6">
        <f t="shared" si="0"/>
        <v>75</v>
      </c>
    </row>
    <row r="26" spans="1:5" x14ac:dyDescent="0.25">
      <c r="A26" s="6"/>
      <c r="B26" s="6"/>
      <c r="C26" s="6"/>
      <c r="D26" s="6"/>
      <c r="E26" s="6">
        <f t="shared" si="0"/>
        <v>75</v>
      </c>
    </row>
    <row r="27" spans="1:5" x14ac:dyDescent="0.25">
      <c r="E27" s="6">
        <f>E26+C27-D27</f>
        <v>75</v>
      </c>
    </row>
  </sheetData>
  <mergeCells count="1">
    <mergeCell ref="A1:E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E74238-0F11-4D3E-9362-F075E199016B}">
  <sheetPr codeName="Feuil9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33" customWidth="1"/>
  </cols>
  <sheetData>
    <row r="1" spans="1:7" ht="15.75" x14ac:dyDescent="0.25">
      <c r="A1" s="39" t="s">
        <v>69</v>
      </c>
      <c r="B1" s="39"/>
      <c r="C1" s="39"/>
      <c r="D1" s="39"/>
      <c r="E1" s="39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38</v>
      </c>
    </row>
    <row r="4" spans="1:7" x14ac:dyDescent="0.25">
      <c r="A4" s="7">
        <v>43687</v>
      </c>
      <c r="B4" s="6" t="s">
        <v>60</v>
      </c>
      <c r="C4" s="6"/>
      <c r="D4" s="6">
        <v>1</v>
      </c>
      <c r="E4" s="6">
        <f>E3+C4-D4</f>
        <v>37</v>
      </c>
    </row>
    <row r="5" spans="1:7" x14ac:dyDescent="0.25">
      <c r="A5" s="7">
        <v>43688</v>
      </c>
      <c r="B5" s="6" t="s">
        <v>59</v>
      </c>
      <c r="C5" s="6"/>
      <c r="D5" s="6">
        <v>1</v>
      </c>
      <c r="E5" s="6">
        <f t="shared" ref="E5:E22" si="0">E4+C5-D5</f>
        <v>36</v>
      </c>
    </row>
    <row r="6" spans="1:7" x14ac:dyDescent="0.25">
      <c r="A6" s="7">
        <v>43689</v>
      </c>
      <c r="B6" s="6" t="s">
        <v>60</v>
      </c>
      <c r="C6" s="6"/>
      <c r="D6" s="6">
        <v>1</v>
      </c>
      <c r="E6" s="6">
        <f t="shared" si="0"/>
        <v>35</v>
      </c>
    </row>
    <row r="7" spans="1:7" x14ac:dyDescent="0.25">
      <c r="A7" s="7">
        <v>43690</v>
      </c>
      <c r="B7" s="6" t="s">
        <v>60</v>
      </c>
      <c r="C7" s="6"/>
      <c r="D7" s="6">
        <v>1</v>
      </c>
      <c r="E7" s="6">
        <f t="shared" si="0"/>
        <v>34</v>
      </c>
    </row>
    <row r="8" spans="1:7" x14ac:dyDescent="0.25">
      <c r="A8" s="7">
        <v>43691</v>
      </c>
      <c r="B8" s="6" t="s">
        <v>60</v>
      </c>
      <c r="C8" s="6"/>
      <c r="D8" s="6">
        <v>1</v>
      </c>
      <c r="E8" s="6">
        <f t="shared" si="0"/>
        <v>33</v>
      </c>
    </row>
    <row r="9" spans="1:7" x14ac:dyDescent="0.25">
      <c r="A9" s="7">
        <v>43692</v>
      </c>
      <c r="B9" s="6" t="s">
        <v>60</v>
      </c>
      <c r="C9" s="6"/>
      <c r="D9" s="6">
        <v>4</v>
      </c>
      <c r="E9" s="6">
        <f t="shared" si="0"/>
        <v>29</v>
      </c>
    </row>
    <row r="10" spans="1:7" x14ac:dyDescent="0.25">
      <c r="A10" s="7">
        <v>43694</v>
      </c>
      <c r="B10" s="6" t="s">
        <v>60</v>
      </c>
      <c r="C10" s="6"/>
      <c r="D10" s="6">
        <v>2</v>
      </c>
      <c r="E10" s="6">
        <f t="shared" si="0"/>
        <v>27</v>
      </c>
    </row>
    <row r="11" spans="1:7" x14ac:dyDescent="0.25">
      <c r="A11" s="7">
        <v>43695</v>
      </c>
      <c r="B11" s="6" t="s">
        <v>60</v>
      </c>
      <c r="C11" s="6"/>
      <c r="D11" s="6">
        <v>1</v>
      </c>
      <c r="E11" s="6">
        <f t="shared" si="0"/>
        <v>26</v>
      </c>
    </row>
    <row r="12" spans="1:7" s="15" customFormat="1" x14ac:dyDescent="0.25">
      <c r="A12" s="13">
        <v>43696</v>
      </c>
      <c r="B12" s="14" t="s">
        <v>83</v>
      </c>
      <c r="C12" s="14">
        <v>40</v>
      </c>
      <c r="D12" s="14"/>
      <c r="E12" s="14">
        <f t="shared" si="0"/>
        <v>66</v>
      </c>
    </row>
    <row r="13" spans="1:7" x14ac:dyDescent="0.25">
      <c r="A13" s="7">
        <v>43697</v>
      </c>
      <c r="B13" s="6" t="s">
        <v>60</v>
      </c>
      <c r="C13" s="6"/>
      <c r="D13" s="6">
        <v>1</v>
      </c>
      <c r="E13" s="6">
        <f t="shared" si="0"/>
        <v>65</v>
      </c>
    </row>
    <row r="14" spans="1:7" x14ac:dyDescent="0.25">
      <c r="A14" s="7">
        <v>43699</v>
      </c>
      <c r="B14" s="6" t="s">
        <v>60</v>
      </c>
      <c r="C14" s="6"/>
      <c r="D14" s="6">
        <v>1</v>
      </c>
      <c r="E14" s="6">
        <f t="shared" si="0"/>
        <v>64</v>
      </c>
    </row>
    <row r="15" spans="1:7" x14ac:dyDescent="0.25">
      <c r="A15" s="7">
        <v>43700</v>
      </c>
      <c r="B15" s="6" t="s">
        <v>60</v>
      </c>
      <c r="C15" s="6"/>
      <c r="D15" s="6">
        <v>1</v>
      </c>
      <c r="E15" s="6">
        <f t="shared" si="0"/>
        <v>63</v>
      </c>
    </row>
    <row r="16" spans="1:7" s="15" customFormat="1" x14ac:dyDescent="0.25">
      <c r="A16" s="13">
        <v>43703</v>
      </c>
      <c r="B16" s="14" t="s">
        <v>83</v>
      </c>
      <c r="C16" s="14">
        <v>20</v>
      </c>
      <c r="D16" s="14"/>
      <c r="E16" s="14">
        <f t="shared" si="0"/>
        <v>83</v>
      </c>
    </row>
    <row r="17" spans="1:5" x14ac:dyDescent="0.25">
      <c r="A17" s="6"/>
      <c r="B17" s="6"/>
      <c r="C17" s="6"/>
      <c r="D17" s="6"/>
      <c r="E17" s="6">
        <f t="shared" si="0"/>
        <v>83</v>
      </c>
    </row>
    <row r="18" spans="1:5" x14ac:dyDescent="0.25">
      <c r="A18" s="6"/>
      <c r="B18" s="6"/>
      <c r="C18" s="6"/>
      <c r="D18" s="6"/>
      <c r="E18" s="6">
        <f t="shared" si="0"/>
        <v>83</v>
      </c>
    </row>
    <row r="19" spans="1:5" x14ac:dyDescent="0.25">
      <c r="A19" s="6"/>
      <c r="B19" s="6"/>
      <c r="C19" s="6"/>
      <c r="D19" s="6"/>
      <c r="E19" s="6">
        <f t="shared" si="0"/>
        <v>83</v>
      </c>
    </row>
    <row r="20" spans="1:5" x14ac:dyDescent="0.25">
      <c r="A20" s="6"/>
      <c r="B20" s="6"/>
      <c r="C20" s="6"/>
      <c r="D20" s="6"/>
      <c r="E20" s="6">
        <f t="shared" si="0"/>
        <v>83</v>
      </c>
    </row>
    <row r="21" spans="1:5" x14ac:dyDescent="0.25">
      <c r="A21" s="6"/>
      <c r="B21" s="6"/>
      <c r="C21" s="6"/>
      <c r="D21" s="6"/>
      <c r="E21" s="6">
        <f t="shared" si="0"/>
        <v>83</v>
      </c>
    </row>
    <row r="22" spans="1:5" x14ac:dyDescent="0.25">
      <c r="A22" s="6"/>
      <c r="B22" s="6"/>
      <c r="C22" s="6"/>
      <c r="D22" s="6"/>
      <c r="E22" s="6">
        <f t="shared" si="0"/>
        <v>83</v>
      </c>
    </row>
  </sheetData>
  <mergeCells count="1">
    <mergeCell ref="A1:E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64B5C-E5B8-4B26-BF62-4C4FA3A69ABB}">
  <sheetPr codeName="Feuil10"/>
  <dimension ref="A1:G24"/>
  <sheetViews>
    <sheetView workbookViewId="0">
      <selection activeCell="E39" sqref="E39"/>
    </sheetView>
  </sheetViews>
  <sheetFormatPr baseColWidth="10" defaultRowHeight="15" x14ac:dyDescent="0.25"/>
  <cols>
    <col min="2" max="2" width="28.7109375" customWidth="1"/>
  </cols>
  <sheetData>
    <row r="1" spans="1:7" ht="15.75" x14ac:dyDescent="0.25">
      <c r="A1" s="39" t="s">
        <v>70</v>
      </c>
      <c r="B1" s="39"/>
      <c r="C1" s="39"/>
      <c r="D1" s="39"/>
      <c r="E1" s="39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f>24+5+7</f>
        <v>36</v>
      </c>
    </row>
    <row r="4" spans="1:7" x14ac:dyDescent="0.25">
      <c r="A4" s="7">
        <v>43687</v>
      </c>
      <c r="B4" s="6" t="s">
        <v>60</v>
      </c>
      <c r="C4" s="6"/>
      <c r="D4" s="6">
        <v>4</v>
      </c>
      <c r="E4" s="6">
        <f>E3+C4-D4</f>
        <v>32</v>
      </c>
    </row>
    <row r="5" spans="1:7" x14ac:dyDescent="0.25">
      <c r="A5" s="7">
        <v>43689</v>
      </c>
      <c r="B5" s="6" t="s">
        <v>60</v>
      </c>
      <c r="C5" s="6"/>
      <c r="D5" s="6">
        <v>1</v>
      </c>
      <c r="E5" s="6">
        <f t="shared" ref="E5:E22" si="0">E4+C5-D5</f>
        <v>31</v>
      </c>
    </row>
    <row r="6" spans="1:7" x14ac:dyDescent="0.25">
      <c r="A6" s="7">
        <v>43690</v>
      </c>
      <c r="B6" s="6" t="s">
        <v>60</v>
      </c>
      <c r="C6" s="6"/>
      <c r="D6" s="6">
        <v>1</v>
      </c>
      <c r="E6" s="6">
        <f t="shared" si="0"/>
        <v>30</v>
      </c>
    </row>
    <row r="7" spans="1:7" x14ac:dyDescent="0.25">
      <c r="A7" s="7">
        <v>43691</v>
      </c>
      <c r="B7" s="6" t="s">
        <v>60</v>
      </c>
      <c r="C7" s="6"/>
      <c r="D7" s="6">
        <v>1</v>
      </c>
      <c r="E7" s="6">
        <f t="shared" si="0"/>
        <v>29</v>
      </c>
    </row>
    <row r="8" spans="1:7" x14ac:dyDescent="0.25">
      <c r="A8" s="7">
        <v>43692</v>
      </c>
      <c r="B8" s="6" t="s">
        <v>60</v>
      </c>
      <c r="C8" s="6"/>
      <c r="D8" s="6">
        <v>1</v>
      </c>
      <c r="E8" s="6">
        <f t="shared" si="0"/>
        <v>28</v>
      </c>
    </row>
    <row r="9" spans="1:7" x14ac:dyDescent="0.25">
      <c r="A9" s="7">
        <v>43694</v>
      </c>
      <c r="B9" s="6" t="s">
        <v>60</v>
      </c>
      <c r="C9" s="6"/>
      <c r="D9" s="6">
        <v>3</v>
      </c>
      <c r="E9" s="6">
        <f t="shared" si="0"/>
        <v>25</v>
      </c>
    </row>
    <row r="10" spans="1:7" s="15" customFormat="1" x14ac:dyDescent="0.25">
      <c r="A10" s="13">
        <v>43696</v>
      </c>
      <c r="B10" s="14" t="s">
        <v>83</v>
      </c>
      <c r="C10" s="14">
        <v>12</v>
      </c>
      <c r="D10" s="14"/>
      <c r="E10" s="14">
        <f t="shared" si="0"/>
        <v>37</v>
      </c>
    </row>
    <row r="11" spans="1:7" x14ac:dyDescent="0.25">
      <c r="A11" s="7">
        <v>43696</v>
      </c>
      <c r="B11" s="6" t="s">
        <v>60</v>
      </c>
      <c r="C11" s="6"/>
      <c r="D11" s="6">
        <v>12</v>
      </c>
      <c r="E11" s="6">
        <f t="shared" si="0"/>
        <v>25</v>
      </c>
    </row>
    <row r="12" spans="1:7" x14ac:dyDescent="0.25">
      <c r="A12" s="7">
        <v>43697</v>
      </c>
      <c r="B12" s="6" t="s">
        <v>60</v>
      </c>
      <c r="C12" s="6"/>
      <c r="D12" s="6">
        <v>1</v>
      </c>
      <c r="E12" s="6">
        <f t="shared" si="0"/>
        <v>24</v>
      </c>
    </row>
    <row r="13" spans="1:7" x14ac:dyDescent="0.25">
      <c r="A13" s="7">
        <v>43698</v>
      </c>
      <c r="B13" s="6" t="s">
        <v>82</v>
      </c>
      <c r="C13" s="6"/>
      <c r="D13" s="6">
        <v>1</v>
      </c>
      <c r="E13" s="6">
        <f t="shared" si="0"/>
        <v>23</v>
      </c>
    </row>
    <row r="14" spans="1:7" x14ac:dyDescent="0.25">
      <c r="A14" s="7">
        <v>43700</v>
      </c>
      <c r="B14" s="6" t="s">
        <v>60</v>
      </c>
      <c r="C14" s="6"/>
      <c r="D14" s="6">
        <v>1</v>
      </c>
      <c r="E14" s="6">
        <f t="shared" si="0"/>
        <v>22</v>
      </c>
    </row>
    <row r="15" spans="1:7" x14ac:dyDescent="0.25">
      <c r="A15" s="7">
        <v>43702</v>
      </c>
      <c r="B15" s="6" t="s">
        <v>82</v>
      </c>
      <c r="C15" s="6"/>
      <c r="D15" s="6">
        <v>1</v>
      </c>
      <c r="E15" s="6">
        <f t="shared" si="0"/>
        <v>21</v>
      </c>
    </row>
    <row r="16" spans="1:7" s="15" customFormat="1" x14ac:dyDescent="0.25">
      <c r="A16" s="13">
        <v>43703</v>
      </c>
      <c r="B16" s="14" t="s">
        <v>83</v>
      </c>
      <c r="C16" s="14">
        <v>12</v>
      </c>
      <c r="D16" s="14"/>
      <c r="E16" s="14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A22" s="6"/>
      <c r="B22" s="6"/>
      <c r="C22" s="6"/>
      <c r="D22" s="6"/>
      <c r="E22" s="6">
        <f t="shared" si="0"/>
        <v>33</v>
      </c>
    </row>
    <row r="23" spans="1:5" x14ac:dyDescent="0.25">
      <c r="A23" s="6"/>
      <c r="B23" s="6"/>
      <c r="C23" s="6"/>
      <c r="D23" s="6"/>
      <c r="E23" s="6"/>
    </row>
    <row r="24" spans="1:5" x14ac:dyDescent="0.25">
      <c r="A24" s="6"/>
      <c r="B24" s="6"/>
      <c r="C24" s="6"/>
      <c r="D24" s="6"/>
      <c r="E24" s="6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66FB4-3601-434A-852D-522CF908ECBB}">
  <sheetPr codeName="Feuil11"/>
  <dimension ref="A1:G23"/>
  <sheetViews>
    <sheetView workbookViewId="0">
      <selection activeCell="E39" sqref="E39"/>
    </sheetView>
  </sheetViews>
  <sheetFormatPr baseColWidth="10" defaultRowHeight="15" x14ac:dyDescent="0.25"/>
  <cols>
    <col min="2" max="2" width="29.28515625" customWidth="1"/>
  </cols>
  <sheetData>
    <row r="1" spans="1:7" ht="15.75" x14ac:dyDescent="0.25">
      <c r="A1" s="39" t="s">
        <v>71</v>
      </c>
      <c r="B1" s="39"/>
      <c r="C1" s="39"/>
      <c r="D1" s="39"/>
      <c r="E1" s="39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32</v>
      </c>
    </row>
    <row r="4" spans="1:7" x14ac:dyDescent="0.25">
      <c r="A4" s="7">
        <v>43687</v>
      </c>
      <c r="B4" s="6" t="s">
        <v>60</v>
      </c>
      <c r="C4" s="6"/>
      <c r="D4" s="6">
        <v>5</v>
      </c>
      <c r="E4" s="6">
        <f>E3+C4-D4</f>
        <v>27</v>
      </c>
    </row>
    <row r="5" spans="1:7" x14ac:dyDescent="0.25">
      <c r="A5" s="7">
        <v>43700</v>
      </c>
      <c r="B5" s="6" t="s">
        <v>60</v>
      </c>
      <c r="C5" s="6"/>
      <c r="D5" s="6">
        <v>3</v>
      </c>
      <c r="E5" s="6">
        <f t="shared" ref="E5:E22" si="0">E4+C5-D5</f>
        <v>24</v>
      </c>
    </row>
    <row r="6" spans="1:7" x14ac:dyDescent="0.25">
      <c r="A6" s="7">
        <v>43702</v>
      </c>
      <c r="B6" s="6" t="s">
        <v>60</v>
      </c>
      <c r="C6" s="6"/>
      <c r="D6" s="6">
        <v>3</v>
      </c>
      <c r="E6" s="6">
        <f t="shared" si="0"/>
        <v>21</v>
      </c>
    </row>
    <row r="7" spans="1:7" x14ac:dyDescent="0.25">
      <c r="A7" s="6"/>
      <c r="B7" s="6"/>
      <c r="C7" s="6"/>
      <c r="D7" s="6"/>
      <c r="E7" s="6">
        <f t="shared" si="0"/>
        <v>21</v>
      </c>
    </row>
    <row r="8" spans="1:7" x14ac:dyDescent="0.25">
      <c r="A8" s="6"/>
      <c r="B8" s="6"/>
      <c r="C8" s="6"/>
      <c r="D8" s="6"/>
      <c r="E8" s="6">
        <f t="shared" si="0"/>
        <v>21</v>
      </c>
    </row>
    <row r="9" spans="1:7" x14ac:dyDescent="0.25">
      <c r="A9" s="6"/>
      <c r="B9" s="6"/>
      <c r="C9" s="6"/>
      <c r="D9" s="6"/>
      <c r="E9" s="6">
        <f t="shared" si="0"/>
        <v>21</v>
      </c>
    </row>
    <row r="10" spans="1:7" x14ac:dyDescent="0.25">
      <c r="A10" s="6"/>
      <c r="B10" s="6"/>
      <c r="C10" s="6"/>
      <c r="D10" s="6"/>
      <c r="E10" s="6">
        <f t="shared" si="0"/>
        <v>21</v>
      </c>
    </row>
    <row r="11" spans="1:7" x14ac:dyDescent="0.25">
      <c r="A11" s="6"/>
      <c r="B11" s="6"/>
      <c r="C11" s="6"/>
      <c r="D11" s="6"/>
      <c r="E11" s="6">
        <f t="shared" si="0"/>
        <v>21</v>
      </c>
    </row>
    <row r="12" spans="1:7" x14ac:dyDescent="0.25">
      <c r="A12" s="6"/>
      <c r="B12" s="6"/>
      <c r="C12" s="6"/>
      <c r="D12" s="6"/>
      <c r="E12" s="6">
        <f t="shared" si="0"/>
        <v>21</v>
      </c>
    </row>
    <row r="13" spans="1:7" x14ac:dyDescent="0.25">
      <c r="A13" s="6"/>
      <c r="B13" s="6"/>
      <c r="C13" s="6"/>
      <c r="D13" s="6"/>
      <c r="E13" s="6">
        <f t="shared" si="0"/>
        <v>21</v>
      </c>
    </row>
    <row r="14" spans="1:7" x14ac:dyDescent="0.25">
      <c r="A14" s="6"/>
      <c r="B14" s="6"/>
      <c r="C14" s="6"/>
      <c r="D14" s="6"/>
      <c r="E14" s="6">
        <f t="shared" si="0"/>
        <v>21</v>
      </c>
    </row>
    <row r="15" spans="1:7" x14ac:dyDescent="0.25">
      <c r="A15" s="6"/>
      <c r="B15" s="6"/>
      <c r="C15" s="6"/>
      <c r="D15" s="6"/>
      <c r="E15" s="6">
        <f t="shared" si="0"/>
        <v>21</v>
      </c>
    </row>
    <row r="16" spans="1:7" x14ac:dyDescent="0.25">
      <c r="A16" s="6"/>
      <c r="B16" s="6"/>
      <c r="C16" s="6"/>
      <c r="D16" s="6"/>
      <c r="E16" s="6">
        <f t="shared" si="0"/>
        <v>21</v>
      </c>
    </row>
    <row r="17" spans="1:5" x14ac:dyDescent="0.25">
      <c r="A17" s="6"/>
      <c r="B17" s="6"/>
      <c r="C17" s="6"/>
      <c r="D17" s="6"/>
      <c r="E17" s="6">
        <f t="shared" si="0"/>
        <v>21</v>
      </c>
    </row>
    <row r="18" spans="1:5" x14ac:dyDescent="0.25">
      <c r="A18" s="6"/>
      <c r="B18" s="6"/>
      <c r="C18" s="6"/>
      <c r="D18" s="6"/>
      <c r="E18" s="6">
        <f t="shared" si="0"/>
        <v>21</v>
      </c>
    </row>
    <row r="19" spans="1:5" x14ac:dyDescent="0.25">
      <c r="A19" s="6"/>
      <c r="B19" s="6"/>
      <c r="C19" s="6"/>
      <c r="D19" s="6"/>
      <c r="E19" s="6">
        <f t="shared" si="0"/>
        <v>21</v>
      </c>
    </row>
    <row r="20" spans="1:5" x14ac:dyDescent="0.25">
      <c r="A20" s="6"/>
      <c r="B20" s="6"/>
      <c r="C20" s="6"/>
      <c r="D20" s="6"/>
      <c r="E20" s="6">
        <f t="shared" si="0"/>
        <v>21</v>
      </c>
    </row>
    <row r="21" spans="1:5" x14ac:dyDescent="0.25">
      <c r="A21" s="6"/>
      <c r="B21" s="6"/>
      <c r="C21" s="6"/>
      <c r="D21" s="6"/>
      <c r="E21" s="6">
        <f t="shared" si="0"/>
        <v>21</v>
      </c>
    </row>
    <row r="22" spans="1:5" x14ac:dyDescent="0.25">
      <c r="A22" s="6"/>
      <c r="B22" s="6"/>
      <c r="C22" s="6"/>
      <c r="D22" s="6"/>
      <c r="E22" s="6">
        <f t="shared" si="0"/>
        <v>21</v>
      </c>
    </row>
    <row r="23" spans="1:5" x14ac:dyDescent="0.25">
      <c r="A23" s="6"/>
      <c r="B23" s="6"/>
      <c r="C23" s="6"/>
      <c r="D23" s="6"/>
      <c r="E23" s="6"/>
    </row>
  </sheetData>
  <mergeCells count="1">
    <mergeCell ref="A1:E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1696C-FED6-4A18-A4B3-AEF2703FF745}">
  <sheetPr codeName="Feuil12"/>
  <dimension ref="A1:G23"/>
  <sheetViews>
    <sheetView workbookViewId="0">
      <selection activeCell="E39" sqref="E39"/>
    </sheetView>
  </sheetViews>
  <sheetFormatPr baseColWidth="10" defaultRowHeight="15" x14ac:dyDescent="0.25"/>
  <cols>
    <col min="2" max="2" width="25.85546875" customWidth="1"/>
  </cols>
  <sheetData>
    <row r="1" spans="1:7" ht="15.75" x14ac:dyDescent="0.25">
      <c r="A1" s="39" t="s">
        <v>72</v>
      </c>
      <c r="B1" s="39"/>
      <c r="C1" s="39"/>
      <c r="D1" s="39"/>
      <c r="E1" s="39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9</v>
      </c>
    </row>
    <row r="4" spans="1:7" x14ac:dyDescent="0.25">
      <c r="A4" s="7">
        <v>43687</v>
      </c>
      <c r="B4" s="6" t="s">
        <v>60</v>
      </c>
      <c r="C4" s="6"/>
      <c r="D4" s="6">
        <v>1</v>
      </c>
      <c r="E4" s="6">
        <f>E3+C4-D4</f>
        <v>8</v>
      </c>
    </row>
    <row r="5" spans="1:7" x14ac:dyDescent="0.25">
      <c r="A5" s="7">
        <v>43701</v>
      </c>
      <c r="B5" s="6" t="s">
        <v>60</v>
      </c>
      <c r="C5" s="6"/>
      <c r="D5" s="6">
        <v>1</v>
      </c>
      <c r="E5" s="6">
        <f t="shared" ref="E5:E22" si="0">E4+C5-D5</f>
        <v>7</v>
      </c>
    </row>
    <row r="6" spans="1:7" x14ac:dyDescent="0.25">
      <c r="A6" s="7"/>
      <c r="B6" s="6"/>
      <c r="C6" s="6"/>
      <c r="D6" s="6"/>
      <c r="E6" s="6">
        <f t="shared" si="0"/>
        <v>7</v>
      </c>
    </row>
    <row r="7" spans="1:7" x14ac:dyDescent="0.25">
      <c r="A7" s="6"/>
      <c r="B7" s="6"/>
      <c r="C7" s="6"/>
      <c r="D7" s="6"/>
      <c r="E7" s="6">
        <f t="shared" si="0"/>
        <v>7</v>
      </c>
    </row>
    <row r="8" spans="1:7" x14ac:dyDescent="0.25">
      <c r="A8" s="6"/>
      <c r="B8" s="6"/>
      <c r="C8" s="6"/>
      <c r="D8" s="6"/>
      <c r="E8" s="6">
        <f t="shared" si="0"/>
        <v>7</v>
      </c>
    </row>
    <row r="9" spans="1:7" x14ac:dyDescent="0.25">
      <c r="A9" s="6"/>
      <c r="B9" s="6"/>
      <c r="C9" s="6"/>
      <c r="D9" s="6"/>
      <c r="E9" s="6">
        <f t="shared" si="0"/>
        <v>7</v>
      </c>
    </row>
    <row r="10" spans="1:7" x14ac:dyDescent="0.25">
      <c r="A10" s="6"/>
      <c r="B10" s="6"/>
      <c r="C10" s="6"/>
      <c r="D10" s="6"/>
      <c r="E10" s="6">
        <f t="shared" si="0"/>
        <v>7</v>
      </c>
    </row>
    <row r="11" spans="1:7" x14ac:dyDescent="0.25">
      <c r="A11" s="6"/>
      <c r="B11" s="6"/>
      <c r="C11" s="6"/>
      <c r="D11" s="6"/>
      <c r="E11" s="6">
        <f t="shared" si="0"/>
        <v>7</v>
      </c>
    </row>
    <row r="12" spans="1:7" x14ac:dyDescent="0.25">
      <c r="A12" s="6"/>
      <c r="B12" s="6"/>
      <c r="C12" s="6"/>
      <c r="D12" s="6"/>
      <c r="E12" s="6">
        <f t="shared" si="0"/>
        <v>7</v>
      </c>
    </row>
    <row r="13" spans="1:7" x14ac:dyDescent="0.25">
      <c r="A13" s="6"/>
      <c r="B13" s="6"/>
      <c r="C13" s="6"/>
      <c r="D13" s="6"/>
      <c r="E13" s="6">
        <f t="shared" si="0"/>
        <v>7</v>
      </c>
    </row>
    <row r="14" spans="1:7" x14ac:dyDescent="0.25">
      <c r="A14" s="6"/>
      <c r="B14" s="6"/>
      <c r="C14" s="6"/>
      <c r="D14" s="6"/>
      <c r="E14" s="6">
        <f t="shared" si="0"/>
        <v>7</v>
      </c>
    </row>
    <row r="15" spans="1:7" x14ac:dyDescent="0.25">
      <c r="A15" s="6"/>
      <c r="B15" s="6"/>
      <c r="C15" s="6"/>
      <c r="D15" s="6"/>
      <c r="E15" s="6">
        <f t="shared" si="0"/>
        <v>7</v>
      </c>
    </row>
    <row r="16" spans="1:7" x14ac:dyDescent="0.25">
      <c r="A16" s="6"/>
      <c r="B16" s="6"/>
      <c r="C16" s="6"/>
      <c r="D16" s="6"/>
      <c r="E16" s="6">
        <f t="shared" si="0"/>
        <v>7</v>
      </c>
    </row>
    <row r="17" spans="1:5" x14ac:dyDescent="0.25">
      <c r="A17" s="6"/>
      <c r="B17" s="6"/>
      <c r="C17" s="6"/>
      <c r="D17" s="6"/>
      <c r="E17" s="6">
        <f t="shared" si="0"/>
        <v>7</v>
      </c>
    </row>
    <row r="18" spans="1:5" x14ac:dyDescent="0.25">
      <c r="A18" s="6"/>
      <c r="B18" s="6"/>
      <c r="C18" s="6"/>
      <c r="D18" s="6"/>
      <c r="E18" s="6">
        <f t="shared" si="0"/>
        <v>7</v>
      </c>
    </row>
    <row r="19" spans="1:5" x14ac:dyDescent="0.25">
      <c r="A19" s="6"/>
      <c r="B19" s="6"/>
      <c r="C19" s="6"/>
      <c r="D19" s="6"/>
      <c r="E19" s="6">
        <f t="shared" si="0"/>
        <v>7</v>
      </c>
    </row>
    <row r="20" spans="1:5" x14ac:dyDescent="0.25">
      <c r="A20" s="6"/>
      <c r="B20" s="6"/>
      <c r="C20" s="6"/>
      <c r="D20" s="6"/>
      <c r="E20" s="6">
        <f t="shared" si="0"/>
        <v>7</v>
      </c>
    </row>
    <row r="21" spans="1:5" x14ac:dyDescent="0.25">
      <c r="A21" s="6"/>
      <c r="B21" s="6"/>
      <c r="C21" s="6"/>
      <c r="D21" s="6"/>
      <c r="E21" s="6">
        <f t="shared" si="0"/>
        <v>7</v>
      </c>
    </row>
    <row r="22" spans="1:5" x14ac:dyDescent="0.25">
      <c r="A22" s="6"/>
      <c r="B22" s="6"/>
      <c r="C22" s="6"/>
      <c r="D22" s="6"/>
      <c r="E22" s="6">
        <f t="shared" si="0"/>
        <v>7</v>
      </c>
    </row>
    <row r="23" spans="1:5" x14ac:dyDescent="0.25">
      <c r="A23" s="6"/>
      <c r="B23" s="6"/>
      <c r="C23" s="6"/>
      <c r="D23" s="6"/>
      <c r="E23" s="6"/>
    </row>
  </sheetData>
  <mergeCells count="1">
    <mergeCell ref="A1:E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50F01F-28D3-4F36-9493-D46DCA05E2B8}">
  <sheetPr codeName="Feuil13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4.85546875" customWidth="1"/>
  </cols>
  <sheetData>
    <row r="1" spans="1:7" ht="15.75" x14ac:dyDescent="0.25">
      <c r="A1" s="39" t="s">
        <v>73</v>
      </c>
      <c r="B1" s="39"/>
      <c r="C1" s="39"/>
      <c r="D1" s="39"/>
      <c r="E1" s="39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f>10+22+23</f>
        <v>55</v>
      </c>
    </row>
    <row r="4" spans="1:7" x14ac:dyDescent="0.25">
      <c r="A4" s="7">
        <v>43687</v>
      </c>
      <c r="B4" s="6" t="s">
        <v>60</v>
      </c>
      <c r="C4" s="6"/>
      <c r="D4" s="6">
        <v>2</v>
      </c>
      <c r="E4" s="6">
        <f>E3+C4-D4</f>
        <v>53</v>
      </c>
    </row>
    <row r="5" spans="1:7" x14ac:dyDescent="0.25">
      <c r="A5" s="7">
        <v>43700</v>
      </c>
      <c r="B5" s="6" t="s">
        <v>60</v>
      </c>
      <c r="C5" s="6"/>
      <c r="D5" s="6">
        <v>1</v>
      </c>
      <c r="E5" s="6">
        <f t="shared" ref="E5:E22" si="0">E4+C5-D5</f>
        <v>52</v>
      </c>
    </row>
    <row r="6" spans="1:7" x14ac:dyDescent="0.25">
      <c r="A6" s="7"/>
      <c r="B6" s="6"/>
      <c r="C6" s="6"/>
      <c r="D6" s="6"/>
      <c r="E6" s="6">
        <f t="shared" si="0"/>
        <v>52</v>
      </c>
    </row>
    <row r="7" spans="1:7" x14ac:dyDescent="0.25">
      <c r="A7" s="6"/>
      <c r="B7" s="6"/>
      <c r="C7" s="6"/>
      <c r="D7" s="6"/>
      <c r="E7" s="6">
        <f t="shared" si="0"/>
        <v>52</v>
      </c>
    </row>
    <row r="8" spans="1:7" x14ac:dyDescent="0.25">
      <c r="A8" s="6"/>
      <c r="B8" s="6"/>
      <c r="C8" s="6"/>
      <c r="D8" s="6"/>
      <c r="E8" s="6">
        <f t="shared" si="0"/>
        <v>52</v>
      </c>
    </row>
    <row r="9" spans="1:7" x14ac:dyDescent="0.25">
      <c r="A9" s="6"/>
      <c r="B9" s="6"/>
      <c r="C9" s="6"/>
      <c r="D9" s="6"/>
      <c r="E9" s="6">
        <f t="shared" si="0"/>
        <v>52</v>
      </c>
    </row>
    <row r="10" spans="1:7" x14ac:dyDescent="0.25">
      <c r="A10" s="6"/>
      <c r="B10" s="6"/>
      <c r="C10" s="6"/>
      <c r="D10" s="6"/>
      <c r="E10" s="6">
        <f t="shared" si="0"/>
        <v>52</v>
      </c>
    </row>
    <row r="11" spans="1:7" x14ac:dyDescent="0.25">
      <c r="A11" s="6"/>
      <c r="B11" s="6"/>
      <c r="C11" s="6"/>
      <c r="D11" s="6"/>
      <c r="E11" s="6">
        <f t="shared" si="0"/>
        <v>52</v>
      </c>
    </row>
    <row r="12" spans="1:7" x14ac:dyDescent="0.25">
      <c r="A12" s="6"/>
      <c r="B12" s="6"/>
      <c r="C12" s="6"/>
      <c r="D12" s="6"/>
      <c r="E12" s="6">
        <f t="shared" si="0"/>
        <v>52</v>
      </c>
    </row>
    <row r="13" spans="1:7" x14ac:dyDescent="0.25">
      <c r="A13" s="6"/>
      <c r="B13" s="6"/>
      <c r="C13" s="6"/>
      <c r="D13" s="6"/>
      <c r="E13" s="6">
        <f t="shared" si="0"/>
        <v>52</v>
      </c>
    </row>
    <row r="14" spans="1:7" x14ac:dyDescent="0.25">
      <c r="A14" s="6"/>
      <c r="B14" s="6"/>
      <c r="C14" s="6"/>
      <c r="D14" s="6"/>
      <c r="E14" s="6">
        <f t="shared" si="0"/>
        <v>52</v>
      </c>
    </row>
    <row r="15" spans="1:7" x14ac:dyDescent="0.25">
      <c r="A15" s="6"/>
      <c r="B15" s="6"/>
      <c r="C15" s="6"/>
      <c r="D15" s="6"/>
      <c r="E15" s="6">
        <f t="shared" si="0"/>
        <v>52</v>
      </c>
    </row>
    <row r="16" spans="1:7" x14ac:dyDescent="0.25">
      <c r="A16" s="6"/>
      <c r="B16" s="6"/>
      <c r="C16" s="6"/>
      <c r="D16" s="6"/>
      <c r="E16" s="6">
        <f t="shared" si="0"/>
        <v>52</v>
      </c>
    </row>
    <row r="17" spans="1:5" x14ac:dyDescent="0.25">
      <c r="A17" s="6"/>
      <c r="B17" s="6"/>
      <c r="C17" s="6"/>
      <c r="D17" s="6"/>
      <c r="E17" s="6">
        <f t="shared" si="0"/>
        <v>52</v>
      </c>
    </row>
    <row r="18" spans="1:5" x14ac:dyDescent="0.25">
      <c r="A18" s="6"/>
      <c r="B18" s="6"/>
      <c r="C18" s="6"/>
      <c r="D18" s="6"/>
      <c r="E18" s="6">
        <f t="shared" si="0"/>
        <v>52</v>
      </c>
    </row>
    <row r="19" spans="1:5" x14ac:dyDescent="0.25">
      <c r="A19" s="6"/>
      <c r="B19" s="6"/>
      <c r="C19" s="6"/>
      <c r="D19" s="6"/>
      <c r="E19" s="6">
        <f t="shared" si="0"/>
        <v>52</v>
      </c>
    </row>
    <row r="20" spans="1:5" x14ac:dyDescent="0.25">
      <c r="A20" s="6"/>
      <c r="B20" s="6"/>
      <c r="C20" s="6"/>
      <c r="D20" s="6"/>
      <c r="E20" s="6">
        <f t="shared" si="0"/>
        <v>52</v>
      </c>
    </row>
    <row r="21" spans="1:5" x14ac:dyDescent="0.25">
      <c r="A21" s="6"/>
      <c r="B21" s="6"/>
      <c r="C21" s="6"/>
      <c r="D21" s="6"/>
      <c r="E21" s="6">
        <f t="shared" si="0"/>
        <v>52</v>
      </c>
    </row>
    <row r="22" spans="1:5" x14ac:dyDescent="0.25">
      <c r="A22" s="6"/>
      <c r="B22" s="6"/>
      <c r="C22" s="6"/>
      <c r="D22" s="6"/>
      <c r="E22" s="6">
        <f t="shared" si="0"/>
        <v>52</v>
      </c>
    </row>
  </sheetData>
  <mergeCells count="1">
    <mergeCell ref="A1:E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37223-44E3-43D3-9875-28A525098BC3}">
  <sheetPr codeName="Feuil14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4.7109375" customWidth="1"/>
  </cols>
  <sheetData>
    <row r="1" spans="1:7" ht="15.75" x14ac:dyDescent="0.25">
      <c r="A1" s="39" t="s">
        <v>74</v>
      </c>
      <c r="B1" s="39"/>
      <c r="C1" s="39"/>
      <c r="D1" s="39"/>
      <c r="E1" s="39"/>
      <c r="F1" s="9"/>
      <c r="G1" s="9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10"/>
      <c r="G2" s="10"/>
    </row>
    <row r="3" spans="1:7" x14ac:dyDescent="0.25">
      <c r="A3" s="7">
        <v>43686</v>
      </c>
      <c r="B3" s="6" t="s">
        <v>61</v>
      </c>
      <c r="C3" s="6"/>
      <c r="D3" s="6"/>
      <c r="E3" s="6">
        <v>32</v>
      </c>
      <c r="F3" s="11"/>
      <c r="G3" s="11"/>
    </row>
    <row r="4" spans="1:7" x14ac:dyDescent="0.25">
      <c r="A4" s="7">
        <v>43688</v>
      </c>
      <c r="B4" s="6" t="s">
        <v>60</v>
      </c>
      <c r="C4" s="6"/>
      <c r="D4" s="6">
        <v>1</v>
      </c>
      <c r="E4" s="6">
        <f>E3+C4-D4</f>
        <v>31</v>
      </c>
      <c r="F4" s="11"/>
      <c r="G4" s="11"/>
    </row>
    <row r="5" spans="1:7" x14ac:dyDescent="0.25">
      <c r="A5" s="6"/>
      <c r="B5" s="6"/>
      <c r="C5" s="6"/>
      <c r="D5" s="6"/>
      <c r="E5" s="6">
        <f t="shared" ref="E5:E22" si="0">E4+C5-D5</f>
        <v>31</v>
      </c>
      <c r="F5" s="11"/>
      <c r="G5" s="11"/>
    </row>
    <row r="6" spans="1:7" x14ac:dyDescent="0.25">
      <c r="A6" s="7"/>
      <c r="B6" s="6"/>
      <c r="C6" s="6"/>
      <c r="D6" s="6"/>
      <c r="E6" s="6">
        <f t="shared" si="0"/>
        <v>31</v>
      </c>
      <c r="F6" s="11"/>
      <c r="G6" s="11"/>
    </row>
    <row r="7" spans="1:7" x14ac:dyDescent="0.25">
      <c r="A7" s="6"/>
      <c r="B7" s="6"/>
      <c r="C7" s="6"/>
      <c r="D7" s="6"/>
      <c r="E7" s="6">
        <f t="shared" si="0"/>
        <v>31</v>
      </c>
      <c r="F7" s="11"/>
      <c r="G7" s="11"/>
    </row>
    <row r="8" spans="1:7" x14ac:dyDescent="0.25">
      <c r="A8" s="6"/>
      <c r="B8" s="6"/>
      <c r="C8" s="6"/>
      <c r="D8" s="6"/>
      <c r="E8" s="6">
        <f t="shared" si="0"/>
        <v>31</v>
      </c>
      <c r="F8" s="11"/>
      <c r="G8" s="11"/>
    </row>
    <row r="9" spans="1:7" x14ac:dyDescent="0.25">
      <c r="A9" s="6"/>
      <c r="B9" s="6"/>
      <c r="C9" s="6"/>
      <c r="D9" s="6"/>
      <c r="E9" s="6">
        <f t="shared" si="0"/>
        <v>31</v>
      </c>
      <c r="F9" s="11"/>
      <c r="G9" s="11"/>
    </row>
    <row r="10" spans="1:7" x14ac:dyDescent="0.25">
      <c r="A10" s="6"/>
      <c r="B10" s="6"/>
      <c r="C10" s="6"/>
      <c r="D10" s="6"/>
      <c r="E10" s="6">
        <f t="shared" si="0"/>
        <v>31</v>
      </c>
      <c r="F10" s="11"/>
      <c r="G10" s="11"/>
    </row>
    <row r="11" spans="1:7" x14ac:dyDescent="0.25">
      <c r="A11" s="6"/>
      <c r="B11" s="6"/>
      <c r="C11" s="6"/>
      <c r="D11" s="6"/>
      <c r="E11" s="6">
        <f t="shared" si="0"/>
        <v>31</v>
      </c>
      <c r="F11" s="11"/>
      <c r="G11" s="11"/>
    </row>
    <row r="12" spans="1:7" x14ac:dyDescent="0.25">
      <c r="A12" s="6"/>
      <c r="B12" s="6"/>
      <c r="C12" s="6"/>
      <c r="D12" s="6"/>
      <c r="E12" s="6">
        <f t="shared" si="0"/>
        <v>31</v>
      </c>
      <c r="F12" s="11"/>
      <c r="G12" s="11"/>
    </row>
    <row r="13" spans="1:7" x14ac:dyDescent="0.25">
      <c r="A13" s="6"/>
      <c r="B13" s="6"/>
      <c r="C13" s="6"/>
      <c r="D13" s="6"/>
      <c r="E13" s="6">
        <f t="shared" si="0"/>
        <v>31</v>
      </c>
      <c r="F13" s="11"/>
      <c r="G13" s="11"/>
    </row>
    <row r="14" spans="1:7" x14ac:dyDescent="0.25">
      <c r="A14" s="6"/>
      <c r="B14" s="6"/>
      <c r="C14" s="6"/>
      <c r="D14" s="6"/>
      <c r="E14" s="6">
        <f t="shared" si="0"/>
        <v>31</v>
      </c>
      <c r="F14" s="11"/>
      <c r="G14" s="11"/>
    </row>
    <row r="15" spans="1:7" x14ac:dyDescent="0.25">
      <c r="A15" s="6"/>
      <c r="B15" s="6"/>
      <c r="C15" s="6"/>
      <c r="D15" s="6"/>
      <c r="E15" s="6">
        <f t="shared" si="0"/>
        <v>31</v>
      </c>
      <c r="F15" s="11"/>
      <c r="G15" s="11"/>
    </row>
    <row r="16" spans="1:7" x14ac:dyDescent="0.25">
      <c r="A16" s="6"/>
      <c r="B16" s="6"/>
      <c r="C16" s="6"/>
      <c r="D16" s="6"/>
      <c r="E16" s="6">
        <f t="shared" si="0"/>
        <v>31</v>
      </c>
      <c r="F16" s="11"/>
      <c r="G16" s="11"/>
    </row>
    <row r="17" spans="1:7" x14ac:dyDescent="0.25">
      <c r="A17" s="6"/>
      <c r="B17" s="6"/>
      <c r="C17" s="6"/>
      <c r="D17" s="6"/>
      <c r="E17" s="6">
        <f t="shared" si="0"/>
        <v>31</v>
      </c>
      <c r="F17" s="11"/>
      <c r="G17" s="11"/>
    </row>
    <row r="18" spans="1:7" x14ac:dyDescent="0.25">
      <c r="A18" s="6"/>
      <c r="B18" s="6"/>
      <c r="C18" s="6"/>
      <c r="D18" s="6"/>
      <c r="E18" s="6">
        <f t="shared" si="0"/>
        <v>31</v>
      </c>
      <c r="F18" s="11"/>
      <c r="G18" s="11"/>
    </row>
    <row r="19" spans="1:7" x14ac:dyDescent="0.25">
      <c r="A19" s="6"/>
      <c r="B19" s="6"/>
      <c r="C19" s="6"/>
      <c r="D19" s="6"/>
      <c r="E19" s="6">
        <f t="shared" si="0"/>
        <v>31</v>
      </c>
      <c r="F19" s="11"/>
      <c r="G19" s="11"/>
    </row>
    <row r="20" spans="1:7" x14ac:dyDescent="0.25">
      <c r="A20" s="6"/>
      <c r="B20" s="6"/>
      <c r="C20" s="6"/>
      <c r="D20" s="6"/>
      <c r="E20" s="6">
        <f t="shared" si="0"/>
        <v>31</v>
      </c>
      <c r="F20" s="11"/>
      <c r="G20" s="11"/>
    </row>
    <row r="21" spans="1:7" x14ac:dyDescent="0.25">
      <c r="A21" s="6"/>
      <c r="B21" s="6"/>
      <c r="C21" s="6"/>
      <c r="D21" s="6"/>
      <c r="E21" s="6">
        <f t="shared" si="0"/>
        <v>31</v>
      </c>
      <c r="F21" s="11"/>
      <c r="G21" s="11"/>
    </row>
    <row r="22" spans="1:7" x14ac:dyDescent="0.25">
      <c r="A22" s="6"/>
      <c r="B22" s="6"/>
      <c r="C22" s="6"/>
      <c r="D22" s="6"/>
      <c r="E22" s="8">
        <f t="shared" si="0"/>
        <v>31</v>
      </c>
      <c r="F22" s="11"/>
      <c r="G22" s="11"/>
    </row>
  </sheetData>
  <mergeCells count="1">
    <mergeCell ref="A1:E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02A39F-BC3A-4814-A22F-5C871C4F37BB}">
  <sheetPr codeName="Feuil15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8" customWidth="1"/>
  </cols>
  <sheetData>
    <row r="1" spans="1:7" ht="15.75" x14ac:dyDescent="0.25">
      <c r="A1" s="39" t="s">
        <v>75</v>
      </c>
      <c r="B1" s="39"/>
      <c r="C1" s="39"/>
      <c r="D1" s="39"/>
      <c r="E1" s="39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35</v>
      </c>
    </row>
    <row r="4" spans="1:7" x14ac:dyDescent="0.25">
      <c r="A4" s="7">
        <v>43687</v>
      </c>
      <c r="B4" s="6" t="s">
        <v>60</v>
      </c>
      <c r="C4" s="6"/>
      <c r="D4" s="6">
        <v>1</v>
      </c>
      <c r="E4" s="6">
        <f>E3+C4-D4</f>
        <v>34</v>
      </c>
    </row>
    <row r="5" spans="1:7" x14ac:dyDescent="0.25">
      <c r="A5" s="6"/>
      <c r="B5" s="6"/>
      <c r="C5" s="6"/>
      <c r="D5" s="6"/>
      <c r="E5" s="6">
        <f t="shared" ref="E5:E22" si="0">E4+C5-D5</f>
        <v>34</v>
      </c>
    </row>
    <row r="6" spans="1:7" x14ac:dyDescent="0.25">
      <c r="A6" s="7"/>
      <c r="B6" s="6"/>
      <c r="C6" s="6"/>
      <c r="D6" s="6"/>
      <c r="E6" s="6">
        <f t="shared" si="0"/>
        <v>34</v>
      </c>
    </row>
    <row r="7" spans="1:7" x14ac:dyDescent="0.25">
      <c r="A7" s="6"/>
      <c r="B7" s="6"/>
      <c r="C7" s="6"/>
      <c r="D7" s="6"/>
      <c r="E7" s="6">
        <f t="shared" si="0"/>
        <v>34</v>
      </c>
    </row>
    <row r="8" spans="1:7" x14ac:dyDescent="0.25">
      <c r="A8" s="6"/>
      <c r="B8" s="6"/>
      <c r="C8" s="6"/>
      <c r="D8" s="6"/>
      <c r="E8" s="6">
        <f t="shared" si="0"/>
        <v>34</v>
      </c>
    </row>
    <row r="9" spans="1:7" x14ac:dyDescent="0.25">
      <c r="A9" s="6"/>
      <c r="B9" s="6"/>
      <c r="C9" s="6"/>
      <c r="D9" s="6"/>
      <c r="E9" s="6">
        <f t="shared" si="0"/>
        <v>34</v>
      </c>
    </row>
    <row r="10" spans="1:7" x14ac:dyDescent="0.25">
      <c r="A10" s="6"/>
      <c r="B10" s="6"/>
      <c r="C10" s="6"/>
      <c r="D10" s="6"/>
      <c r="E10" s="6">
        <f t="shared" si="0"/>
        <v>34</v>
      </c>
    </row>
    <row r="11" spans="1:7" x14ac:dyDescent="0.25">
      <c r="A11" s="6"/>
      <c r="B11" s="6"/>
      <c r="C11" s="6"/>
      <c r="D11" s="6"/>
      <c r="E11" s="6">
        <f t="shared" si="0"/>
        <v>34</v>
      </c>
    </row>
    <row r="12" spans="1:7" x14ac:dyDescent="0.25">
      <c r="A12" s="6"/>
      <c r="B12" s="6"/>
      <c r="C12" s="6"/>
      <c r="D12" s="6"/>
      <c r="E12" s="6">
        <f t="shared" si="0"/>
        <v>34</v>
      </c>
    </row>
    <row r="13" spans="1:7" x14ac:dyDescent="0.25">
      <c r="A13" s="6"/>
      <c r="B13" s="6"/>
      <c r="C13" s="6"/>
      <c r="D13" s="6"/>
      <c r="E13" s="6">
        <f t="shared" si="0"/>
        <v>34</v>
      </c>
    </row>
    <row r="14" spans="1:7" x14ac:dyDescent="0.25">
      <c r="A14" s="6"/>
      <c r="B14" s="6"/>
      <c r="C14" s="6"/>
      <c r="D14" s="6"/>
      <c r="E14" s="6">
        <f t="shared" si="0"/>
        <v>34</v>
      </c>
    </row>
    <row r="15" spans="1:7" x14ac:dyDescent="0.25">
      <c r="A15" s="6"/>
      <c r="B15" s="6"/>
      <c r="C15" s="6"/>
      <c r="D15" s="6"/>
      <c r="E15" s="6">
        <f t="shared" si="0"/>
        <v>34</v>
      </c>
    </row>
    <row r="16" spans="1:7" x14ac:dyDescent="0.25">
      <c r="A16" s="6"/>
      <c r="B16" s="6"/>
      <c r="C16" s="6"/>
      <c r="D16" s="6"/>
      <c r="E16" s="6">
        <f t="shared" si="0"/>
        <v>34</v>
      </c>
    </row>
    <row r="17" spans="1:5" x14ac:dyDescent="0.25">
      <c r="A17" s="6"/>
      <c r="B17" s="6"/>
      <c r="C17" s="6"/>
      <c r="D17" s="6"/>
      <c r="E17" s="6">
        <f t="shared" si="0"/>
        <v>34</v>
      </c>
    </row>
    <row r="18" spans="1:5" x14ac:dyDescent="0.25">
      <c r="A18" s="6"/>
      <c r="B18" s="6"/>
      <c r="C18" s="6"/>
      <c r="D18" s="6"/>
      <c r="E18" s="6">
        <f t="shared" si="0"/>
        <v>34</v>
      </c>
    </row>
    <row r="19" spans="1:5" x14ac:dyDescent="0.25">
      <c r="A19" s="6"/>
      <c r="B19" s="6"/>
      <c r="C19" s="6"/>
      <c r="D19" s="6"/>
      <c r="E19" s="6">
        <f t="shared" si="0"/>
        <v>34</v>
      </c>
    </row>
    <row r="20" spans="1:5" x14ac:dyDescent="0.25">
      <c r="A20" s="6"/>
      <c r="B20" s="6"/>
      <c r="C20" s="6"/>
      <c r="D20" s="6"/>
      <c r="E20" s="6">
        <f t="shared" si="0"/>
        <v>34</v>
      </c>
    </row>
    <row r="21" spans="1:5" x14ac:dyDescent="0.25">
      <c r="A21" s="6"/>
      <c r="B21" s="6"/>
      <c r="C21" s="6"/>
      <c r="D21" s="6"/>
      <c r="E21" s="6">
        <f t="shared" si="0"/>
        <v>34</v>
      </c>
    </row>
    <row r="22" spans="1:5" x14ac:dyDescent="0.25">
      <c r="A22" s="6"/>
      <c r="B22" s="6"/>
      <c r="C22" s="6"/>
      <c r="D22" s="6"/>
      <c r="E22" s="6">
        <f t="shared" si="0"/>
        <v>34</v>
      </c>
    </row>
  </sheetData>
  <mergeCells count="1">
    <mergeCell ref="A1:E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1BB575-8A94-49D9-9465-31F50476356C}">
  <sheetPr codeName="Feuil16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7.42578125" customWidth="1"/>
  </cols>
  <sheetData>
    <row r="1" spans="1:7" ht="15.75" x14ac:dyDescent="0.25">
      <c r="A1" s="39" t="s">
        <v>76</v>
      </c>
      <c r="B1" s="39"/>
      <c r="C1" s="39"/>
      <c r="D1" s="39"/>
      <c r="E1" s="39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0</v>
      </c>
    </row>
    <row r="4" spans="1:7" x14ac:dyDescent="0.25">
      <c r="A4" s="7">
        <v>43687</v>
      </c>
      <c r="B4" s="6" t="s">
        <v>60</v>
      </c>
      <c r="C4" s="6"/>
      <c r="D4" s="6">
        <v>5</v>
      </c>
      <c r="E4" s="6">
        <f>E3+C4-D4</f>
        <v>-5</v>
      </c>
    </row>
    <row r="5" spans="1:7" x14ac:dyDescent="0.25">
      <c r="A5" s="6"/>
      <c r="B5" s="6"/>
      <c r="C5" s="6"/>
      <c r="D5" s="6"/>
      <c r="E5" s="6">
        <f t="shared" ref="E5:E22" si="0">E4+C5-D5</f>
        <v>-5</v>
      </c>
    </row>
    <row r="6" spans="1:7" x14ac:dyDescent="0.25">
      <c r="A6" s="7"/>
      <c r="B6" s="6"/>
      <c r="C6" s="6"/>
      <c r="D6" s="6"/>
      <c r="E6" s="6">
        <f t="shared" si="0"/>
        <v>-5</v>
      </c>
    </row>
    <row r="7" spans="1:7" x14ac:dyDescent="0.25">
      <c r="A7" s="6"/>
      <c r="B7" s="6"/>
      <c r="C7" s="6"/>
      <c r="D7" s="6"/>
      <c r="E7" s="6">
        <f t="shared" si="0"/>
        <v>-5</v>
      </c>
    </row>
    <row r="8" spans="1:7" x14ac:dyDescent="0.25">
      <c r="A8" s="6"/>
      <c r="B8" s="6"/>
      <c r="C8" s="6"/>
      <c r="D8" s="6"/>
      <c r="E8" s="6">
        <f t="shared" si="0"/>
        <v>-5</v>
      </c>
    </row>
    <row r="9" spans="1:7" x14ac:dyDescent="0.25">
      <c r="A9" s="6"/>
      <c r="B9" s="6"/>
      <c r="C9" s="6"/>
      <c r="D9" s="6"/>
      <c r="E9" s="6">
        <f t="shared" si="0"/>
        <v>-5</v>
      </c>
    </row>
    <row r="10" spans="1:7" x14ac:dyDescent="0.25">
      <c r="A10" s="6"/>
      <c r="B10" s="6"/>
      <c r="C10" s="6"/>
      <c r="D10" s="6"/>
      <c r="E10" s="6">
        <f t="shared" si="0"/>
        <v>-5</v>
      </c>
    </row>
    <row r="11" spans="1:7" x14ac:dyDescent="0.25">
      <c r="A11" s="6"/>
      <c r="B11" s="6"/>
      <c r="C11" s="6"/>
      <c r="D11" s="6"/>
      <c r="E11" s="6">
        <f t="shared" si="0"/>
        <v>-5</v>
      </c>
    </row>
    <row r="12" spans="1:7" x14ac:dyDescent="0.25">
      <c r="A12" s="6"/>
      <c r="B12" s="6"/>
      <c r="C12" s="6"/>
      <c r="D12" s="6"/>
      <c r="E12" s="6">
        <f t="shared" si="0"/>
        <v>-5</v>
      </c>
    </row>
    <row r="13" spans="1:7" x14ac:dyDescent="0.25">
      <c r="A13" s="6"/>
      <c r="B13" s="6"/>
      <c r="C13" s="6"/>
      <c r="D13" s="6"/>
      <c r="E13" s="6">
        <f t="shared" si="0"/>
        <v>-5</v>
      </c>
    </row>
    <row r="14" spans="1:7" x14ac:dyDescent="0.25">
      <c r="A14" s="6"/>
      <c r="B14" s="6"/>
      <c r="C14" s="6"/>
      <c r="D14" s="6"/>
      <c r="E14" s="6">
        <f t="shared" si="0"/>
        <v>-5</v>
      </c>
    </row>
    <row r="15" spans="1:7" x14ac:dyDescent="0.25">
      <c r="A15" s="6"/>
      <c r="B15" s="6"/>
      <c r="C15" s="6"/>
      <c r="D15" s="6"/>
      <c r="E15" s="6">
        <f t="shared" si="0"/>
        <v>-5</v>
      </c>
    </row>
    <row r="16" spans="1:7" x14ac:dyDescent="0.25">
      <c r="A16" s="6"/>
      <c r="B16" s="6"/>
      <c r="C16" s="6"/>
      <c r="D16" s="6"/>
      <c r="E16" s="6">
        <f t="shared" si="0"/>
        <v>-5</v>
      </c>
    </row>
    <row r="17" spans="1:5" x14ac:dyDescent="0.25">
      <c r="A17" s="6"/>
      <c r="B17" s="6"/>
      <c r="C17" s="6"/>
      <c r="D17" s="6"/>
      <c r="E17" s="6">
        <f t="shared" si="0"/>
        <v>-5</v>
      </c>
    </row>
    <row r="18" spans="1:5" x14ac:dyDescent="0.25">
      <c r="A18" s="6"/>
      <c r="B18" s="6"/>
      <c r="C18" s="6"/>
      <c r="D18" s="6"/>
      <c r="E18" s="6">
        <f t="shared" si="0"/>
        <v>-5</v>
      </c>
    </row>
    <row r="19" spans="1:5" x14ac:dyDescent="0.25">
      <c r="A19" s="6"/>
      <c r="B19" s="6"/>
      <c r="C19" s="6"/>
      <c r="D19" s="6"/>
      <c r="E19" s="6">
        <f t="shared" si="0"/>
        <v>-5</v>
      </c>
    </row>
    <row r="20" spans="1:5" x14ac:dyDescent="0.25">
      <c r="A20" s="6"/>
      <c r="B20" s="6"/>
      <c r="C20" s="6"/>
      <c r="D20" s="6"/>
      <c r="E20" s="6">
        <f t="shared" si="0"/>
        <v>-5</v>
      </c>
    </row>
    <row r="21" spans="1:5" x14ac:dyDescent="0.25">
      <c r="A21" s="6"/>
      <c r="B21" s="6"/>
      <c r="C21" s="6"/>
      <c r="D21" s="6"/>
      <c r="E21" s="6">
        <f t="shared" si="0"/>
        <v>-5</v>
      </c>
    </row>
    <row r="22" spans="1:5" x14ac:dyDescent="0.25">
      <c r="A22" s="6"/>
      <c r="B22" s="6"/>
      <c r="C22" s="6"/>
      <c r="D22" s="6"/>
      <c r="E22" s="6">
        <f t="shared" si="0"/>
        <v>-5</v>
      </c>
    </row>
  </sheetData>
  <mergeCells count="1">
    <mergeCell ref="A1:E1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C4323A-0E53-4149-BE5C-162C61B9B3E6}">
  <sheetPr codeName="Feuil17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2.85546875" customWidth="1"/>
  </cols>
  <sheetData>
    <row r="1" spans="1:7" ht="15.75" x14ac:dyDescent="0.25">
      <c r="A1" s="39" t="s">
        <v>77</v>
      </c>
      <c r="B1" s="39"/>
      <c r="C1" s="39"/>
      <c r="D1" s="39"/>
      <c r="E1" s="39"/>
      <c r="F1" s="2"/>
      <c r="G1" s="2"/>
    </row>
    <row r="2" spans="1:7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F2" s="3"/>
      <c r="G2" s="3"/>
    </row>
    <row r="3" spans="1:7" x14ac:dyDescent="0.25">
      <c r="A3" s="7">
        <v>43686</v>
      </c>
      <c r="B3" s="6" t="s">
        <v>61</v>
      </c>
      <c r="C3" s="6"/>
      <c r="D3" s="6"/>
      <c r="E3" s="6">
        <v>33</v>
      </c>
    </row>
    <row r="4" spans="1:7" x14ac:dyDescent="0.25">
      <c r="A4" s="6"/>
      <c r="B4" s="6"/>
      <c r="C4" s="6"/>
      <c r="D4" s="6"/>
      <c r="E4" s="6">
        <f>E3+C4-D4</f>
        <v>33</v>
      </c>
    </row>
    <row r="5" spans="1:7" x14ac:dyDescent="0.25">
      <c r="A5" s="6"/>
      <c r="B5" s="6"/>
      <c r="C5" s="6"/>
      <c r="D5" s="6"/>
      <c r="E5" s="6">
        <f t="shared" ref="E5:E22" si="0">E4+C5-D5</f>
        <v>33</v>
      </c>
    </row>
    <row r="6" spans="1:7" x14ac:dyDescent="0.25">
      <c r="A6" s="7"/>
      <c r="B6" s="6"/>
      <c r="C6" s="6"/>
      <c r="D6" s="6"/>
      <c r="E6" s="6">
        <f t="shared" si="0"/>
        <v>33</v>
      </c>
    </row>
    <row r="7" spans="1:7" x14ac:dyDescent="0.25">
      <c r="A7" s="6"/>
      <c r="B7" s="6"/>
      <c r="C7" s="6"/>
      <c r="D7" s="6"/>
      <c r="E7" s="6">
        <f t="shared" si="0"/>
        <v>33</v>
      </c>
    </row>
    <row r="8" spans="1:7" x14ac:dyDescent="0.25">
      <c r="A8" s="6"/>
      <c r="B8" s="6"/>
      <c r="C8" s="6"/>
      <c r="D8" s="6"/>
      <c r="E8" s="6">
        <f t="shared" si="0"/>
        <v>33</v>
      </c>
    </row>
    <row r="9" spans="1:7" x14ac:dyDescent="0.25">
      <c r="A9" s="6"/>
      <c r="B9" s="6"/>
      <c r="C9" s="6"/>
      <c r="D9" s="6"/>
      <c r="E9" s="6">
        <f t="shared" si="0"/>
        <v>33</v>
      </c>
    </row>
    <row r="10" spans="1:7" x14ac:dyDescent="0.25">
      <c r="A10" s="6"/>
      <c r="B10" s="6"/>
      <c r="C10" s="6"/>
      <c r="D10" s="6"/>
      <c r="E10" s="6">
        <f t="shared" si="0"/>
        <v>33</v>
      </c>
    </row>
    <row r="11" spans="1:7" x14ac:dyDescent="0.25">
      <c r="A11" s="6"/>
      <c r="B11" s="6"/>
      <c r="C11" s="6"/>
      <c r="D11" s="6"/>
      <c r="E11" s="6">
        <f t="shared" si="0"/>
        <v>33</v>
      </c>
    </row>
    <row r="12" spans="1:7" x14ac:dyDescent="0.25">
      <c r="A12" s="6"/>
      <c r="B12" s="6"/>
      <c r="C12" s="6"/>
      <c r="D12" s="6"/>
      <c r="E12" s="6">
        <f t="shared" si="0"/>
        <v>33</v>
      </c>
    </row>
    <row r="13" spans="1:7" x14ac:dyDescent="0.25">
      <c r="A13" s="6"/>
      <c r="B13" s="6"/>
      <c r="C13" s="6"/>
      <c r="D13" s="6"/>
      <c r="E13" s="6">
        <f t="shared" si="0"/>
        <v>33</v>
      </c>
    </row>
    <row r="14" spans="1:7" x14ac:dyDescent="0.25">
      <c r="A14" s="6"/>
      <c r="B14" s="6"/>
      <c r="C14" s="6"/>
      <c r="D14" s="6"/>
      <c r="E14" s="6">
        <f t="shared" si="0"/>
        <v>33</v>
      </c>
    </row>
    <row r="15" spans="1:7" x14ac:dyDescent="0.25">
      <c r="A15" s="6"/>
      <c r="B15" s="6"/>
      <c r="C15" s="6"/>
      <c r="D15" s="6"/>
      <c r="E15" s="6">
        <f t="shared" si="0"/>
        <v>33</v>
      </c>
    </row>
    <row r="16" spans="1:7" x14ac:dyDescent="0.25">
      <c r="A16" s="6"/>
      <c r="B16" s="6"/>
      <c r="C16" s="6"/>
      <c r="D16" s="6"/>
      <c r="E16" s="6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E22">
        <f t="shared" si="0"/>
        <v>33</v>
      </c>
    </row>
  </sheetData>
  <mergeCells count="1">
    <mergeCell ref="A1:E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39896C-5407-4B5B-AB27-BA87225C72F8}">
  <sheetPr codeName="Feuil18"/>
  <dimension ref="A1:E22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39" t="s">
        <v>78</v>
      </c>
      <c r="B1" s="39"/>
      <c r="C1" s="39"/>
      <c r="D1" s="39"/>
      <c r="E1" s="39"/>
    </row>
    <row r="2" spans="1:5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</row>
    <row r="3" spans="1:5" x14ac:dyDescent="0.25">
      <c r="A3" s="7">
        <v>43686</v>
      </c>
      <c r="B3" s="6" t="s">
        <v>61</v>
      </c>
      <c r="C3" s="6"/>
      <c r="D3" s="6"/>
      <c r="E3" s="6">
        <v>33</v>
      </c>
    </row>
    <row r="4" spans="1:5" x14ac:dyDescent="0.25">
      <c r="A4" s="6"/>
      <c r="B4" s="6"/>
      <c r="C4" s="6"/>
      <c r="D4" s="6"/>
      <c r="E4" s="6">
        <f>E3+C4-D4</f>
        <v>33</v>
      </c>
    </row>
    <row r="5" spans="1:5" x14ac:dyDescent="0.25">
      <c r="A5" s="6"/>
      <c r="B5" s="6"/>
      <c r="C5" s="6"/>
      <c r="D5" s="6"/>
      <c r="E5" s="6">
        <f t="shared" ref="E5:E22" si="0">E4+C5-D5</f>
        <v>33</v>
      </c>
    </row>
    <row r="6" spans="1:5" x14ac:dyDescent="0.25">
      <c r="A6" s="7"/>
      <c r="B6" s="6"/>
      <c r="C6" s="6"/>
      <c r="D6" s="6"/>
      <c r="E6" s="6">
        <f t="shared" si="0"/>
        <v>33</v>
      </c>
    </row>
    <row r="7" spans="1:5" x14ac:dyDescent="0.25">
      <c r="A7" s="6"/>
      <c r="B7" s="6"/>
      <c r="C7" s="6"/>
      <c r="D7" s="6"/>
      <c r="E7" s="6">
        <f t="shared" si="0"/>
        <v>33</v>
      </c>
    </row>
    <row r="8" spans="1:5" x14ac:dyDescent="0.25">
      <c r="A8" s="6"/>
      <c r="B8" s="6"/>
      <c r="C8" s="6"/>
      <c r="D8" s="6"/>
      <c r="E8" s="6">
        <f t="shared" si="0"/>
        <v>33</v>
      </c>
    </row>
    <row r="9" spans="1:5" x14ac:dyDescent="0.25">
      <c r="A9" s="6"/>
      <c r="B9" s="6"/>
      <c r="C9" s="6"/>
      <c r="D9" s="6"/>
      <c r="E9" s="6">
        <f t="shared" si="0"/>
        <v>33</v>
      </c>
    </row>
    <row r="10" spans="1:5" x14ac:dyDescent="0.25">
      <c r="A10" s="6"/>
      <c r="B10" s="6"/>
      <c r="C10" s="6"/>
      <c r="D10" s="6"/>
      <c r="E10" s="6">
        <f t="shared" si="0"/>
        <v>33</v>
      </c>
    </row>
    <row r="11" spans="1:5" x14ac:dyDescent="0.25">
      <c r="A11" s="6"/>
      <c r="B11" s="6"/>
      <c r="C11" s="6"/>
      <c r="D11" s="6"/>
      <c r="E11" s="6">
        <f t="shared" si="0"/>
        <v>33</v>
      </c>
    </row>
    <row r="12" spans="1:5" x14ac:dyDescent="0.25">
      <c r="A12" s="6"/>
      <c r="B12" s="6"/>
      <c r="C12" s="6"/>
      <c r="D12" s="6"/>
      <c r="E12" s="6">
        <f t="shared" si="0"/>
        <v>33</v>
      </c>
    </row>
    <row r="13" spans="1:5" x14ac:dyDescent="0.25">
      <c r="A13" s="6"/>
      <c r="B13" s="6"/>
      <c r="C13" s="6"/>
      <c r="D13" s="6"/>
      <c r="E13" s="6">
        <f t="shared" si="0"/>
        <v>33</v>
      </c>
    </row>
    <row r="14" spans="1:5" x14ac:dyDescent="0.25">
      <c r="A14" s="6"/>
      <c r="B14" s="6"/>
      <c r="C14" s="6"/>
      <c r="D14" s="6"/>
      <c r="E14" s="6">
        <f t="shared" si="0"/>
        <v>33</v>
      </c>
    </row>
    <row r="15" spans="1:5" x14ac:dyDescent="0.25">
      <c r="A15" s="6"/>
      <c r="B15" s="6"/>
      <c r="C15" s="6"/>
      <c r="D15" s="6"/>
      <c r="E15" s="6">
        <f t="shared" si="0"/>
        <v>33</v>
      </c>
    </row>
    <row r="16" spans="1:5" x14ac:dyDescent="0.25">
      <c r="A16" s="6"/>
      <c r="B16" s="6"/>
      <c r="C16" s="6"/>
      <c r="D16" s="6"/>
      <c r="E16" s="6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E22">
        <f t="shared" si="0"/>
        <v>33</v>
      </c>
    </row>
  </sheetData>
  <mergeCells count="1">
    <mergeCell ref="A1:E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23566-A4EC-4E85-854B-19A0F0FA6E23}">
  <sheetPr codeName="Feuil19"/>
  <dimension ref="A1:E22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39" t="s">
        <v>79</v>
      </c>
      <c r="B1" s="39"/>
      <c r="C1" s="39"/>
      <c r="D1" s="39"/>
      <c r="E1" s="39"/>
    </row>
    <row r="2" spans="1:5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</row>
    <row r="3" spans="1:5" x14ac:dyDescent="0.25">
      <c r="A3" s="7">
        <v>43686</v>
      </c>
      <c r="B3" s="6" t="s">
        <v>61</v>
      </c>
      <c r="C3" s="6"/>
      <c r="D3" s="6"/>
      <c r="E3" s="6">
        <v>33</v>
      </c>
    </row>
    <row r="4" spans="1:5" x14ac:dyDescent="0.25">
      <c r="A4" s="6"/>
      <c r="B4" s="6"/>
      <c r="C4" s="6"/>
      <c r="D4" s="6"/>
      <c r="E4" s="6">
        <f>E3+C4-D4</f>
        <v>33</v>
      </c>
    </row>
    <row r="5" spans="1:5" x14ac:dyDescent="0.25">
      <c r="A5" s="6"/>
      <c r="B5" s="6"/>
      <c r="C5" s="6"/>
      <c r="D5" s="6"/>
      <c r="E5" s="6">
        <f t="shared" ref="E5:E22" si="0">E4+C5-D5</f>
        <v>33</v>
      </c>
    </row>
    <row r="6" spans="1:5" x14ac:dyDescent="0.25">
      <c r="A6" s="7"/>
      <c r="B6" s="6"/>
      <c r="C6" s="6"/>
      <c r="D6" s="6"/>
      <c r="E6" s="6">
        <f t="shared" si="0"/>
        <v>33</v>
      </c>
    </row>
    <row r="7" spans="1:5" x14ac:dyDescent="0.25">
      <c r="A7" s="6"/>
      <c r="B7" s="6"/>
      <c r="C7" s="6"/>
      <c r="D7" s="6"/>
      <c r="E7" s="6">
        <f t="shared" si="0"/>
        <v>33</v>
      </c>
    </row>
    <row r="8" spans="1:5" x14ac:dyDescent="0.25">
      <c r="A8" s="6"/>
      <c r="B8" s="6"/>
      <c r="C8" s="6"/>
      <c r="D8" s="6"/>
      <c r="E8" s="6">
        <f t="shared" si="0"/>
        <v>33</v>
      </c>
    </row>
    <row r="9" spans="1:5" x14ac:dyDescent="0.25">
      <c r="A9" s="6"/>
      <c r="B9" s="6"/>
      <c r="C9" s="6"/>
      <c r="D9" s="6"/>
      <c r="E9" s="6">
        <f t="shared" si="0"/>
        <v>33</v>
      </c>
    </row>
    <row r="10" spans="1:5" x14ac:dyDescent="0.25">
      <c r="A10" s="6"/>
      <c r="B10" s="6"/>
      <c r="C10" s="6"/>
      <c r="D10" s="6"/>
      <c r="E10" s="6">
        <f t="shared" si="0"/>
        <v>33</v>
      </c>
    </row>
    <row r="11" spans="1:5" x14ac:dyDescent="0.25">
      <c r="A11" s="6"/>
      <c r="B11" s="6"/>
      <c r="C11" s="6"/>
      <c r="D11" s="6"/>
      <c r="E11" s="6">
        <f t="shared" si="0"/>
        <v>33</v>
      </c>
    </row>
    <row r="12" spans="1:5" x14ac:dyDescent="0.25">
      <c r="A12" s="6"/>
      <c r="B12" s="6"/>
      <c r="C12" s="6"/>
      <c r="D12" s="6"/>
      <c r="E12" s="6">
        <f t="shared" si="0"/>
        <v>33</v>
      </c>
    </row>
    <row r="13" spans="1:5" x14ac:dyDescent="0.25">
      <c r="A13" s="6"/>
      <c r="B13" s="6"/>
      <c r="C13" s="6"/>
      <c r="D13" s="6"/>
      <c r="E13" s="6">
        <f t="shared" si="0"/>
        <v>33</v>
      </c>
    </row>
    <row r="14" spans="1:5" x14ac:dyDescent="0.25">
      <c r="A14" s="6"/>
      <c r="B14" s="6"/>
      <c r="C14" s="6"/>
      <c r="D14" s="6"/>
      <c r="E14" s="6">
        <f t="shared" si="0"/>
        <v>33</v>
      </c>
    </row>
    <row r="15" spans="1:5" x14ac:dyDescent="0.25">
      <c r="A15" s="6"/>
      <c r="B15" s="6"/>
      <c r="C15" s="6"/>
      <c r="D15" s="6"/>
      <c r="E15" s="6">
        <f t="shared" si="0"/>
        <v>33</v>
      </c>
    </row>
    <row r="16" spans="1:5" x14ac:dyDescent="0.25">
      <c r="A16" s="6"/>
      <c r="B16" s="6"/>
      <c r="C16" s="6"/>
      <c r="D16" s="6"/>
      <c r="E16" s="6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E22">
        <f t="shared" si="0"/>
        <v>33</v>
      </c>
    </row>
  </sheetData>
  <mergeCells count="1">
    <mergeCell ref="A1:E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FF3C6B-D561-46CC-99F9-431B4BF9E7F8}">
  <sheetPr codeName="Feuil20"/>
  <dimension ref="A1:K21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  <col min="8" max="8" width="18.28515625" bestFit="1" customWidth="1"/>
  </cols>
  <sheetData>
    <row r="1" spans="1:11" ht="15.75" x14ac:dyDescent="0.25">
      <c r="A1" s="39" t="s">
        <v>86</v>
      </c>
      <c r="B1" s="39"/>
      <c r="C1" s="39"/>
      <c r="D1" s="39"/>
      <c r="E1" s="39"/>
      <c r="G1" s="39" t="s">
        <v>87</v>
      </c>
      <c r="H1" s="39"/>
      <c r="I1" s="39"/>
      <c r="J1" s="39"/>
      <c r="K1" s="39"/>
    </row>
    <row r="2" spans="1:11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  <c r="G2" s="4" t="s">
        <v>57</v>
      </c>
      <c r="H2" s="4" t="s">
        <v>58</v>
      </c>
      <c r="I2" s="4" t="s">
        <v>54</v>
      </c>
      <c r="J2" s="4" t="s">
        <v>55</v>
      </c>
      <c r="K2" s="4" t="s">
        <v>56</v>
      </c>
    </row>
    <row r="3" spans="1:11" x14ac:dyDescent="0.25">
      <c r="A3" s="7">
        <v>43698</v>
      </c>
      <c r="B3" s="6" t="s">
        <v>85</v>
      </c>
      <c r="C3" s="6"/>
      <c r="D3" s="6"/>
      <c r="E3" s="6">
        <v>420</v>
      </c>
      <c r="G3" s="7">
        <v>43698</v>
      </c>
      <c r="H3" s="6" t="s">
        <v>85</v>
      </c>
      <c r="I3" s="6"/>
      <c r="J3" s="6"/>
      <c r="K3" s="6">
        <v>105</v>
      </c>
    </row>
    <row r="4" spans="1:11" x14ac:dyDescent="0.25">
      <c r="A4" s="7">
        <v>43699</v>
      </c>
      <c r="B4" s="6" t="s">
        <v>60</v>
      </c>
      <c r="C4" s="6"/>
      <c r="D4" s="6">
        <v>2</v>
      </c>
      <c r="E4" s="6">
        <f>E3+C4-D4</f>
        <v>418</v>
      </c>
      <c r="G4" s="6"/>
      <c r="H4" s="6"/>
      <c r="I4" s="6"/>
      <c r="J4" s="6"/>
      <c r="K4" s="6">
        <f>K3+I4-J4</f>
        <v>105</v>
      </c>
    </row>
    <row r="5" spans="1:11" x14ac:dyDescent="0.25">
      <c r="A5" s="7">
        <v>43700</v>
      </c>
      <c r="B5" s="6" t="s">
        <v>60</v>
      </c>
      <c r="C5" s="6"/>
      <c r="D5" s="6">
        <v>2</v>
      </c>
      <c r="E5" s="6">
        <f t="shared" ref="E5:E21" si="0">E4+C5-D5</f>
        <v>416</v>
      </c>
      <c r="G5" s="6"/>
      <c r="H5" s="6"/>
      <c r="I5" s="6"/>
      <c r="J5" s="6"/>
      <c r="K5" s="6">
        <f t="shared" ref="K5:K21" si="1">K4+I5-J5</f>
        <v>105</v>
      </c>
    </row>
    <row r="6" spans="1:11" x14ac:dyDescent="0.25">
      <c r="A6" s="7">
        <v>43701</v>
      </c>
      <c r="B6" s="6" t="s">
        <v>60</v>
      </c>
      <c r="C6" s="6"/>
      <c r="D6" s="6">
        <v>3</v>
      </c>
      <c r="E6" s="6">
        <f t="shared" si="0"/>
        <v>413</v>
      </c>
      <c r="G6" s="7"/>
      <c r="H6" s="6"/>
      <c r="I6" s="6"/>
      <c r="J6" s="6"/>
      <c r="K6" s="6">
        <f t="shared" si="1"/>
        <v>105</v>
      </c>
    </row>
    <row r="7" spans="1:11" x14ac:dyDescent="0.25">
      <c r="A7" s="7">
        <v>43702</v>
      </c>
      <c r="B7" s="6" t="s">
        <v>60</v>
      </c>
      <c r="C7" s="6"/>
      <c r="D7" s="6">
        <v>1</v>
      </c>
      <c r="E7" s="6">
        <f t="shared" si="0"/>
        <v>412</v>
      </c>
      <c r="G7" s="6"/>
      <c r="H7" s="6"/>
      <c r="I7" s="6"/>
      <c r="J7" s="6"/>
      <c r="K7" s="6">
        <f t="shared" si="1"/>
        <v>105</v>
      </c>
    </row>
    <row r="8" spans="1:11" x14ac:dyDescent="0.25">
      <c r="A8" s="6"/>
      <c r="B8" s="6"/>
      <c r="C8" s="6"/>
      <c r="D8" s="6"/>
      <c r="E8" s="6">
        <f t="shared" si="0"/>
        <v>412</v>
      </c>
      <c r="G8" s="6"/>
      <c r="H8" s="6"/>
      <c r="I8" s="6"/>
      <c r="J8" s="6"/>
      <c r="K8" s="6">
        <f t="shared" si="1"/>
        <v>105</v>
      </c>
    </row>
    <row r="9" spans="1:11" x14ac:dyDescent="0.25">
      <c r="A9" s="6"/>
      <c r="B9" s="6"/>
      <c r="C9" s="6"/>
      <c r="D9" s="6"/>
      <c r="E9" s="6">
        <f t="shared" si="0"/>
        <v>412</v>
      </c>
      <c r="G9" s="6"/>
      <c r="H9" s="6"/>
      <c r="I9" s="6"/>
      <c r="J9" s="6"/>
      <c r="K9" s="6">
        <f t="shared" si="1"/>
        <v>105</v>
      </c>
    </row>
    <row r="10" spans="1:11" x14ac:dyDescent="0.25">
      <c r="A10" s="6"/>
      <c r="B10" s="6"/>
      <c r="C10" s="6"/>
      <c r="D10" s="6"/>
      <c r="E10" s="6">
        <f t="shared" si="0"/>
        <v>412</v>
      </c>
      <c r="G10" s="6"/>
      <c r="H10" s="6"/>
      <c r="I10" s="6"/>
      <c r="J10" s="6"/>
      <c r="K10" s="6">
        <f t="shared" si="1"/>
        <v>105</v>
      </c>
    </row>
    <row r="11" spans="1:11" x14ac:dyDescent="0.25">
      <c r="A11" s="6"/>
      <c r="B11" s="6"/>
      <c r="C11" s="6"/>
      <c r="D11" s="6"/>
      <c r="E11" s="6">
        <f t="shared" si="0"/>
        <v>412</v>
      </c>
      <c r="G11" s="6"/>
      <c r="H11" s="6"/>
      <c r="I11" s="6"/>
      <c r="J11" s="6"/>
      <c r="K11" s="6">
        <f t="shared" si="1"/>
        <v>105</v>
      </c>
    </row>
    <row r="12" spans="1:11" x14ac:dyDescent="0.25">
      <c r="A12" s="6"/>
      <c r="B12" s="6"/>
      <c r="C12" s="6"/>
      <c r="D12" s="6"/>
      <c r="E12" s="6">
        <f t="shared" si="0"/>
        <v>412</v>
      </c>
      <c r="G12" s="6"/>
      <c r="H12" s="6"/>
      <c r="I12" s="6"/>
      <c r="J12" s="6"/>
      <c r="K12" s="6">
        <f t="shared" si="1"/>
        <v>105</v>
      </c>
    </row>
    <row r="13" spans="1:11" x14ac:dyDescent="0.25">
      <c r="A13" s="6"/>
      <c r="B13" s="6"/>
      <c r="C13" s="6"/>
      <c r="D13" s="6"/>
      <c r="E13" s="6">
        <f t="shared" si="0"/>
        <v>412</v>
      </c>
      <c r="G13" s="6"/>
      <c r="H13" s="6"/>
      <c r="I13" s="6"/>
      <c r="J13" s="6"/>
      <c r="K13" s="6">
        <f t="shared" si="1"/>
        <v>105</v>
      </c>
    </row>
    <row r="14" spans="1:11" x14ac:dyDescent="0.25">
      <c r="A14" s="6"/>
      <c r="B14" s="6"/>
      <c r="C14" s="6"/>
      <c r="D14" s="6"/>
      <c r="E14" s="6">
        <f t="shared" si="0"/>
        <v>412</v>
      </c>
      <c r="G14" s="6"/>
      <c r="H14" s="6"/>
      <c r="I14" s="6"/>
      <c r="J14" s="6"/>
      <c r="K14" s="6">
        <f t="shared" si="1"/>
        <v>105</v>
      </c>
    </row>
    <row r="15" spans="1:11" x14ac:dyDescent="0.25">
      <c r="A15" s="6"/>
      <c r="B15" s="6"/>
      <c r="C15" s="6"/>
      <c r="D15" s="6"/>
      <c r="E15" s="6">
        <f t="shared" si="0"/>
        <v>412</v>
      </c>
      <c r="G15" s="6"/>
      <c r="H15" s="6"/>
      <c r="I15" s="6"/>
      <c r="J15" s="6"/>
      <c r="K15" s="6">
        <f t="shared" si="1"/>
        <v>105</v>
      </c>
    </row>
    <row r="16" spans="1:11" x14ac:dyDescent="0.25">
      <c r="A16" s="6"/>
      <c r="B16" s="6"/>
      <c r="C16" s="6"/>
      <c r="D16" s="6"/>
      <c r="E16" s="6">
        <f t="shared" si="0"/>
        <v>412</v>
      </c>
      <c r="G16" s="6"/>
      <c r="H16" s="6"/>
      <c r="I16" s="6"/>
      <c r="J16" s="6"/>
      <c r="K16" s="6">
        <f t="shared" si="1"/>
        <v>105</v>
      </c>
    </row>
    <row r="17" spans="1:11" x14ac:dyDescent="0.25">
      <c r="A17" s="6"/>
      <c r="B17" s="6"/>
      <c r="C17" s="6"/>
      <c r="D17" s="6"/>
      <c r="E17" s="6">
        <f t="shared" si="0"/>
        <v>412</v>
      </c>
      <c r="G17" s="6"/>
      <c r="H17" s="6"/>
      <c r="I17" s="6"/>
      <c r="J17" s="6"/>
      <c r="K17" s="6">
        <f t="shared" si="1"/>
        <v>105</v>
      </c>
    </row>
    <row r="18" spans="1:11" x14ac:dyDescent="0.25">
      <c r="A18" s="6"/>
      <c r="B18" s="6"/>
      <c r="C18" s="6"/>
      <c r="D18" s="6"/>
      <c r="E18" s="6">
        <f t="shared" si="0"/>
        <v>412</v>
      </c>
      <c r="G18" s="6"/>
      <c r="H18" s="6"/>
      <c r="I18" s="6"/>
      <c r="J18" s="6"/>
      <c r="K18" s="6">
        <f t="shared" si="1"/>
        <v>105</v>
      </c>
    </row>
    <row r="19" spans="1:11" x14ac:dyDescent="0.25">
      <c r="A19" s="6"/>
      <c r="B19" s="6"/>
      <c r="C19" s="6"/>
      <c r="D19" s="6"/>
      <c r="E19" s="6">
        <f t="shared" si="0"/>
        <v>412</v>
      </c>
      <c r="G19" s="6"/>
      <c r="H19" s="6"/>
      <c r="I19" s="6"/>
      <c r="J19" s="6"/>
      <c r="K19" s="6">
        <f t="shared" si="1"/>
        <v>105</v>
      </c>
    </row>
    <row r="20" spans="1:11" x14ac:dyDescent="0.25">
      <c r="A20" s="6"/>
      <c r="B20" s="6"/>
      <c r="C20" s="6"/>
      <c r="D20" s="6"/>
      <c r="E20" s="6">
        <f t="shared" si="0"/>
        <v>412</v>
      </c>
      <c r="G20" s="6"/>
      <c r="H20" s="6"/>
      <c r="I20" s="6"/>
      <c r="J20" s="6"/>
      <c r="K20" s="6">
        <f t="shared" si="1"/>
        <v>105</v>
      </c>
    </row>
    <row r="21" spans="1:11" x14ac:dyDescent="0.25">
      <c r="A21" s="6"/>
      <c r="B21" s="6"/>
      <c r="C21" s="6"/>
      <c r="D21" s="6"/>
      <c r="E21" s="6">
        <f t="shared" si="0"/>
        <v>412</v>
      </c>
      <c r="G21" s="6"/>
      <c r="H21" s="6"/>
      <c r="I21" s="6"/>
      <c r="J21" s="6"/>
      <c r="K21" s="6">
        <f t="shared" si="1"/>
        <v>105</v>
      </c>
    </row>
  </sheetData>
  <mergeCells count="2">
    <mergeCell ref="A1:E1"/>
    <mergeCell ref="G1:K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1308B-6177-4119-9313-2F52631B0C59}">
  <sheetPr codeName="Feuil21"/>
  <dimension ref="A1:E21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39" t="s">
        <v>80</v>
      </c>
      <c r="B1" s="39"/>
      <c r="C1" s="39"/>
      <c r="D1" s="39"/>
      <c r="E1" s="39"/>
    </row>
    <row r="2" spans="1:5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</row>
    <row r="3" spans="1:5" x14ac:dyDescent="0.25">
      <c r="A3" s="7">
        <v>43686</v>
      </c>
      <c r="B3" s="6" t="s">
        <v>61</v>
      </c>
      <c r="C3" s="6"/>
      <c r="D3" s="6"/>
      <c r="E3" s="6">
        <v>42</v>
      </c>
    </row>
    <row r="4" spans="1:5" x14ac:dyDescent="0.25">
      <c r="A4" s="7">
        <v>43687</v>
      </c>
      <c r="B4" s="6" t="s">
        <v>60</v>
      </c>
      <c r="C4" s="6"/>
      <c r="D4" s="6">
        <v>1</v>
      </c>
      <c r="E4" s="6">
        <f>E3+C4-D4</f>
        <v>41</v>
      </c>
    </row>
    <row r="5" spans="1:5" x14ac:dyDescent="0.25">
      <c r="A5" s="7">
        <v>43688</v>
      </c>
      <c r="B5" s="6" t="s">
        <v>60</v>
      </c>
      <c r="C5" s="6"/>
      <c r="D5" s="6">
        <v>1</v>
      </c>
      <c r="E5" s="6">
        <f t="shared" ref="E5:E21" si="0">E4+C5-D5</f>
        <v>40</v>
      </c>
    </row>
    <row r="6" spans="1:5" x14ac:dyDescent="0.25">
      <c r="A6" s="7">
        <v>43689</v>
      </c>
      <c r="B6" s="6" t="s">
        <v>60</v>
      </c>
      <c r="C6" s="6"/>
      <c r="D6" s="6">
        <v>2</v>
      </c>
      <c r="E6" s="6">
        <f t="shared" si="0"/>
        <v>38</v>
      </c>
    </row>
    <row r="7" spans="1:5" x14ac:dyDescent="0.25">
      <c r="A7" s="7">
        <v>43691</v>
      </c>
      <c r="B7" s="6" t="s">
        <v>60</v>
      </c>
      <c r="C7" s="6"/>
      <c r="D7" s="6">
        <v>4</v>
      </c>
      <c r="E7" s="6">
        <f t="shared" si="0"/>
        <v>34</v>
      </c>
    </row>
    <row r="8" spans="1:5" x14ac:dyDescent="0.25">
      <c r="A8" s="7">
        <v>43692</v>
      </c>
      <c r="B8" s="6" t="s">
        <v>60</v>
      </c>
      <c r="C8" s="6"/>
      <c r="D8" s="6">
        <v>2</v>
      </c>
      <c r="E8" s="6">
        <f t="shared" si="0"/>
        <v>32</v>
      </c>
    </row>
    <row r="9" spans="1:5" x14ac:dyDescent="0.25">
      <c r="A9" s="7">
        <v>43693</v>
      </c>
      <c r="B9" s="6" t="s">
        <v>60</v>
      </c>
      <c r="C9" s="6"/>
      <c r="D9" s="6">
        <v>1</v>
      </c>
      <c r="E9" s="6">
        <f t="shared" si="0"/>
        <v>31</v>
      </c>
    </row>
    <row r="10" spans="1:5" x14ac:dyDescent="0.25">
      <c r="A10" s="7">
        <v>43694</v>
      </c>
      <c r="B10" s="6" t="s">
        <v>60</v>
      </c>
      <c r="C10" s="6"/>
      <c r="D10" s="6">
        <v>4</v>
      </c>
      <c r="E10" s="6">
        <f t="shared" si="0"/>
        <v>27</v>
      </c>
    </row>
    <row r="11" spans="1:5" x14ac:dyDescent="0.25">
      <c r="A11" s="7">
        <v>43695</v>
      </c>
      <c r="B11" s="6" t="s">
        <v>60</v>
      </c>
      <c r="C11" s="6"/>
      <c r="D11" s="6">
        <v>2</v>
      </c>
      <c r="E11" s="6">
        <f t="shared" si="0"/>
        <v>25</v>
      </c>
    </row>
    <row r="12" spans="1:5" s="15" customFormat="1" x14ac:dyDescent="0.25">
      <c r="A12" s="13">
        <v>43696</v>
      </c>
      <c r="B12" s="14" t="s">
        <v>83</v>
      </c>
      <c r="C12" s="14">
        <v>48</v>
      </c>
      <c r="D12" s="14"/>
      <c r="E12" s="14">
        <f t="shared" si="0"/>
        <v>73</v>
      </c>
    </row>
    <row r="13" spans="1:5" x14ac:dyDescent="0.25">
      <c r="A13" s="7">
        <v>43699</v>
      </c>
      <c r="B13" s="6" t="s">
        <v>60</v>
      </c>
      <c r="C13" s="6"/>
      <c r="D13" s="6">
        <v>1</v>
      </c>
      <c r="E13" s="6">
        <f t="shared" si="0"/>
        <v>72</v>
      </c>
    </row>
    <row r="14" spans="1:5" x14ac:dyDescent="0.25">
      <c r="A14" s="7">
        <v>43701</v>
      </c>
      <c r="B14" s="6" t="s">
        <v>60</v>
      </c>
      <c r="C14" s="6"/>
      <c r="D14" s="6">
        <v>2</v>
      </c>
      <c r="E14" s="6">
        <f t="shared" si="0"/>
        <v>70</v>
      </c>
    </row>
    <row r="15" spans="1:5" x14ac:dyDescent="0.25">
      <c r="A15" s="7">
        <v>43702</v>
      </c>
      <c r="B15" s="6" t="s">
        <v>60</v>
      </c>
      <c r="C15" s="6"/>
      <c r="D15" s="6">
        <v>4</v>
      </c>
      <c r="E15" s="6">
        <f t="shared" si="0"/>
        <v>66</v>
      </c>
    </row>
    <row r="16" spans="1:5" s="15" customFormat="1" x14ac:dyDescent="0.25">
      <c r="A16" s="13">
        <v>43703</v>
      </c>
      <c r="B16" s="14" t="s">
        <v>83</v>
      </c>
      <c r="C16" s="14">
        <v>48</v>
      </c>
      <c r="D16" s="14"/>
      <c r="E16" s="14">
        <f t="shared" si="0"/>
        <v>114</v>
      </c>
    </row>
    <row r="17" spans="1:5" x14ac:dyDescent="0.25">
      <c r="A17" s="6"/>
      <c r="B17" s="6"/>
      <c r="C17" s="6"/>
      <c r="D17" s="6"/>
      <c r="E17" s="6">
        <f t="shared" si="0"/>
        <v>114</v>
      </c>
    </row>
    <row r="18" spans="1:5" x14ac:dyDescent="0.25">
      <c r="A18" s="6"/>
      <c r="B18" s="6"/>
      <c r="C18" s="6"/>
      <c r="D18" s="6"/>
      <c r="E18" s="6">
        <f t="shared" si="0"/>
        <v>114</v>
      </c>
    </row>
    <row r="19" spans="1:5" x14ac:dyDescent="0.25">
      <c r="A19" s="6"/>
      <c r="B19" s="6"/>
      <c r="C19" s="6"/>
      <c r="D19" s="6"/>
      <c r="E19" s="6">
        <f t="shared" si="0"/>
        <v>114</v>
      </c>
    </row>
    <row r="20" spans="1:5" x14ac:dyDescent="0.25">
      <c r="A20" s="6"/>
      <c r="B20" s="6"/>
      <c r="C20" s="6"/>
      <c r="D20" s="6"/>
      <c r="E20" s="6">
        <f t="shared" si="0"/>
        <v>114</v>
      </c>
    </row>
    <row r="21" spans="1:5" x14ac:dyDescent="0.25">
      <c r="A21" s="6"/>
      <c r="B21" s="6"/>
      <c r="C21" s="6"/>
      <c r="D21" s="6"/>
      <c r="E21" s="6">
        <f t="shared" si="0"/>
        <v>114</v>
      </c>
    </row>
  </sheetData>
  <mergeCells count="1">
    <mergeCell ref="A1:E1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9E57C-1E0A-4EC6-A044-67A99C1D0A4D}">
  <sheetPr codeName="Feuil22"/>
  <dimension ref="A1:E22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39" t="s">
        <v>88</v>
      </c>
      <c r="B1" s="39"/>
      <c r="C1" s="39"/>
      <c r="D1" s="39"/>
      <c r="E1" s="39"/>
    </row>
    <row r="2" spans="1:5" x14ac:dyDescent="0.25">
      <c r="A2" s="4" t="s">
        <v>57</v>
      </c>
      <c r="B2" s="4" t="s">
        <v>58</v>
      </c>
      <c r="C2" s="4" t="s">
        <v>54</v>
      </c>
      <c r="D2" s="4" t="s">
        <v>55</v>
      </c>
      <c r="E2" s="4" t="s">
        <v>56</v>
      </c>
    </row>
    <row r="3" spans="1:5" x14ac:dyDescent="0.25">
      <c r="A3" s="7">
        <v>43700</v>
      </c>
      <c r="B3" s="6" t="s">
        <v>89</v>
      </c>
      <c r="C3" s="6"/>
      <c r="D3" s="6"/>
      <c r="E3" s="6">
        <v>7.5</v>
      </c>
    </row>
    <row r="4" spans="1:5" x14ac:dyDescent="0.25">
      <c r="A4" s="7">
        <v>43700</v>
      </c>
      <c r="B4" s="6" t="s">
        <v>60</v>
      </c>
      <c r="C4" s="6"/>
      <c r="D4" s="6">
        <v>3.5</v>
      </c>
      <c r="E4" s="6">
        <f>E3+C4-D4</f>
        <v>4</v>
      </c>
    </row>
    <row r="5" spans="1:5" x14ac:dyDescent="0.25">
      <c r="A5" s="7">
        <v>43701</v>
      </c>
      <c r="B5" s="6" t="s">
        <v>60</v>
      </c>
      <c r="C5" s="6"/>
      <c r="D5" s="6">
        <v>2</v>
      </c>
      <c r="E5" s="6">
        <f t="shared" ref="E5:E22" si="0">E4+C5-D5</f>
        <v>2</v>
      </c>
    </row>
    <row r="6" spans="1:5" x14ac:dyDescent="0.25">
      <c r="A6" s="7">
        <v>43702</v>
      </c>
      <c r="B6" s="6" t="s">
        <v>60</v>
      </c>
      <c r="C6" s="6"/>
      <c r="D6" s="6">
        <v>2.75</v>
      </c>
      <c r="E6" s="6">
        <f t="shared" si="0"/>
        <v>-0.75</v>
      </c>
    </row>
    <row r="7" spans="1:5" s="15" customFormat="1" x14ac:dyDescent="0.25">
      <c r="A7" s="13">
        <v>43703</v>
      </c>
      <c r="B7" s="14" t="s">
        <v>83</v>
      </c>
      <c r="C7" s="14">
        <v>16</v>
      </c>
      <c r="D7" s="14"/>
      <c r="E7" s="14">
        <f t="shared" si="0"/>
        <v>15.25</v>
      </c>
    </row>
    <row r="8" spans="1:5" x14ac:dyDescent="0.25">
      <c r="A8" s="7"/>
      <c r="B8" s="6"/>
      <c r="C8" s="6"/>
      <c r="D8" s="6"/>
      <c r="E8" s="6">
        <f t="shared" si="0"/>
        <v>15.25</v>
      </c>
    </row>
    <row r="9" spans="1:5" x14ac:dyDescent="0.25">
      <c r="A9" s="7"/>
      <c r="B9" s="6"/>
      <c r="C9" s="6"/>
      <c r="D9" s="6"/>
      <c r="E9" s="6">
        <f t="shared" si="0"/>
        <v>15.25</v>
      </c>
    </row>
    <row r="10" spans="1:5" x14ac:dyDescent="0.25">
      <c r="A10" s="7"/>
      <c r="B10" s="6"/>
      <c r="C10" s="6"/>
      <c r="D10" s="6"/>
      <c r="E10" s="6">
        <f t="shared" si="0"/>
        <v>15.25</v>
      </c>
    </row>
    <row r="11" spans="1:5" x14ac:dyDescent="0.25">
      <c r="A11" s="7"/>
      <c r="B11" s="6"/>
      <c r="C11" s="6"/>
      <c r="D11" s="6"/>
      <c r="E11" s="6">
        <f t="shared" si="0"/>
        <v>15.25</v>
      </c>
    </row>
    <row r="12" spans="1:5" x14ac:dyDescent="0.25">
      <c r="A12" s="13"/>
      <c r="B12" s="14"/>
      <c r="C12" s="14"/>
      <c r="D12" s="14"/>
      <c r="E12" s="6">
        <f t="shared" si="0"/>
        <v>15.25</v>
      </c>
    </row>
    <row r="13" spans="1:5" x14ac:dyDescent="0.25">
      <c r="A13" s="7"/>
      <c r="B13" s="6"/>
      <c r="C13" s="6"/>
      <c r="D13" s="6"/>
      <c r="E13" s="6">
        <f t="shared" si="0"/>
        <v>15.25</v>
      </c>
    </row>
    <row r="14" spans="1:5" x14ac:dyDescent="0.25">
      <c r="A14" s="6"/>
      <c r="B14" s="6"/>
      <c r="C14" s="6"/>
      <c r="D14" s="6"/>
      <c r="E14" s="6">
        <f t="shared" si="0"/>
        <v>15.25</v>
      </c>
    </row>
    <row r="15" spans="1:5" x14ac:dyDescent="0.25">
      <c r="A15" s="6"/>
      <c r="B15" s="6"/>
      <c r="C15" s="6"/>
      <c r="D15" s="6"/>
      <c r="E15" s="6">
        <f t="shared" si="0"/>
        <v>15.25</v>
      </c>
    </row>
    <row r="16" spans="1:5" x14ac:dyDescent="0.25">
      <c r="A16" s="6"/>
      <c r="B16" s="6"/>
      <c r="C16" s="6"/>
      <c r="D16" s="6"/>
      <c r="E16" s="6">
        <f t="shared" si="0"/>
        <v>15.25</v>
      </c>
    </row>
    <row r="17" spans="1:5" x14ac:dyDescent="0.25">
      <c r="A17" s="6"/>
      <c r="B17" s="6"/>
      <c r="C17" s="6"/>
      <c r="D17" s="6"/>
      <c r="E17" s="6">
        <f t="shared" si="0"/>
        <v>15.25</v>
      </c>
    </row>
    <row r="18" spans="1:5" x14ac:dyDescent="0.25">
      <c r="A18" s="6"/>
      <c r="B18" s="6"/>
      <c r="C18" s="6"/>
      <c r="D18" s="6"/>
      <c r="E18" s="6">
        <f t="shared" si="0"/>
        <v>15.25</v>
      </c>
    </row>
    <row r="19" spans="1:5" x14ac:dyDescent="0.25">
      <c r="A19" s="6"/>
      <c r="B19" s="6"/>
      <c r="C19" s="6"/>
      <c r="D19" s="6"/>
      <c r="E19" s="6">
        <f t="shared" si="0"/>
        <v>15.25</v>
      </c>
    </row>
    <row r="20" spans="1:5" x14ac:dyDescent="0.25">
      <c r="A20" s="6"/>
      <c r="B20" s="6"/>
      <c r="C20" s="6"/>
      <c r="D20" s="6"/>
      <c r="E20" s="6">
        <f t="shared" si="0"/>
        <v>15.25</v>
      </c>
    </row>
    <row r="21" spans="1:5" x14ac:dyDescent="0.25">
      <c r="A21" s="6"/>
      <c r="B21" s="6"/>
      <c r="C21" s="6"/>
      <c r="D21" s="6"/>
      <c r="E21" s="6">
        <f t="shared" si="0"/>
        <v>15.25</v>
      </c>
    </row>
    <row r="22" spans="1:5" x14ac:dyDescent="0.25">
      <c r="E22" s="6">
        <f t="shared" si="0"/>
        <v>15.25</v>
      </c>
    </row>
  </sheetData>
  <mergeCells count="1">
    <mergeCell ref="A1:E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26</vt:i4>
      </vt:variant>
      <vt:variant>
        <vt:lpstr>Plages nommées</vt:lpstr>
      </vt:variant>
      <vt:variant>
        <vt:i4>1</vt:i4>
      </vt:variant>
    </vt:vector>
  </HeadingPairs>
  <TitlesOfParts>
    <vt:vector size="27" baseType="lpstr">
      <vt:lpstr>TCD</vt:lpstr>
      <vt:lpstr>Graphique</vt:lpstr>
      <vt:lpstr>Récap boissons</vt:lpstr>
      <vt:lpstr>Stock boissons</vt:lpstr>
      <vt:lpstr>Feuil1</vt:lpstr>
      <vt:lpstr>PERRIER</vt:lpstr>
      <vt:lpstr>COCA</vt:lpstr>
      <vt:lpstr>COCA 0</vt:lpstr>
      <vt:lpstr>ORANG.</vt:lpstr>
      <vt:lpstr>FUZETEA</vt:lpstr>
      <vt:lpstr>VITTEL 50CL</vt:lpstr>
      <vt:lpstr>VITTEL 1L</vt:lpstr>
      <vt:lpstr>SAN P. 50CL</vt:lpstr>
      <vt:lpstr>SAN P. 1L</vt:lpstr>
      <vt:lpstr>ANANAS</vt:lpstr>
      <vt:lpstr>ACE</vt:lpstr>
      <vt:lpstr>ORANGE</vt:lpstr>
      <vt:lpstr>POMME</vt:lpstr>
      <vt:lpstr>TOMATE</vt:lpstr>
      <vt:lpstr>MACQUELINE</vt:lpstr>
      <vt:lpstr>ARCINS</vt:lpstr>
      <vt:lpstr>AUBRADE</vt:lpstr>
      <vt:lpstr>FERRANDE</vt:lpstr>
      <vt:lpstr>CAFE</vt:lpstr>
      <vt:lpstr>HEINEKEIN</vt:lpstr>
      <vt:lpstr>PRESSION</vt:lpstr>
      <vt:lpstr>L_Boissons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Back Office</dc:creator>
  <cp:lastModifiedBy>Zébulon</cp:lastModifiedBy>
  <cp:lastPrinted>2019-08-10T00:17:42Z</cp:lastPrinted>
  <dcterms:created xsi:type="dcterms:W3CDTF">2019-08-09T01:15:11Z</dcterms:created>
  <dcterms:modified xsi:type="dcterms:W3CDTF">2019-08-28T01:23:59Z</dcterms:modified>
</cp:coreProperties>
</file>