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7E291E64-403E-46B5-81D2-5933FC3B00B1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0" i="1" l="1"/>
  <c r="W20" i="1"/>
  <c r="V20" i="1"/>
  <c r="U20" i="1"/>
  <c r="X19" i="1"/>
  <c r="W19" i="1"/>
  <c r="V19" i="1"/>
  <c r="U19" i="1"/>
  <c r="X18" i="1"/>
  <c r="W18" i="1"/>
  <c r="V18" i="1"/>
  <c r="U18" i="1"/>
  <c r="X17" i="1"/>
  <c r="W17" i="1"/>
  <c r="V17" i="1"/>
  <c r="U17" i="1"/>
  <c r="X16" i="1"/>
  <c r="W16" i="1"/>
  <c r="V16" i="1"/>
  <c r="U16" i="1"/>
  <c r="X15" i="1"/>
  <c r="W15" i="1"/>
  <c r="V15" i="1"/>
  <c r="U15" i="1"/>
  <c r="T20" i="1"/>
  <c r="S20" i="1"/>
  <c r="R20" i="1"/>
  <c r="Q20" i="1"/>
  <c r="T19" i="1"/>
  <c r="S19" i="1"/>
  <c r="R19" i="1"/>
  <c r="Q19" i="1"/>
  <c r="T18" i="1"/>
  <c r="S18" i="1"/>
  <c r="R18" i="1"/>
  <c r="Q18" i="1"/>
  <c r="T17" i="1"/>
  <c r="S17" i="1"/>
  <c r="R17" i="1"/>
  <c r="Q17" i="1"/>
  <c r="T16" i="1"/>
  <c r="S16" i="1"/>
  <c r="R16" i="1"/>
  <c r="Q16" i="1"/>
  <c r="T15" i="1"/>
  <c r="S15" i="1"/>
  <c r="R15" i="1"/>
  <c r="Q15" i="1"/>
  <c r="P20" i="1"/>
  <c r="O20" i="1"/>
  <c r="N20" i="1"/>
  <c r="M20" i="1"/>
  <c r="P19" i="1"/>
  <c r="O19" i="1"/>
  <c r="N19" i="1"/>
  <c r="M19" i="1"/>
  <c r="P18" i="1"/>
  <c r="O18" i="1"/>
  <c r="N18" i="1"/>
  <c r="M18" i="1"/>
  <c r="P17" i="1"/>
  <c r="O17" i="1"/>
  <c r="N17" i="1"/>
  <c r="M17" i="1"/>
  <c r="P16" i="1"/>
  <c r="O16" i="1"/>
  <c r="N16" i="1"/>
  <c r="M16" i="1"/>
  <c r="P15" i="1"/>
  <c r="O15" i="1"/>
  <c r="N15" i="1"/>
  <c r="M15" i="1"/>
  <c r="L20" i="1"/>
  <c r="K20" i="1"/>
  <c r="J20" i="1"/>
  <c r="I20" i="1"/>
  <c r="L19" i="1"/>
  <c r="K19" i="1"/>
  <c r="J19" i="1"/>
  <c r="I19" i="1"/>
  <c r="L18" i="1"/>
  <c r="K18" i="1"/>
  <c r="J18" i="1"/>
  <c r="I18" i="1"/>
  <c r="L17" i="1"/>
  <c r="K17" i="1"/>
  <c r="J17" i="1"/>
  <c r="I17" i="1"/>
  <c r="L16" i="1"/>
  <c r="K16" i="1"/>
  <c r="J16" i="1"/>
  <c r="I16" i="1"/>
  <c r="L15" i="1"/>
  <c r="K15" i="1"/>
  <c r="J15" i="1"/>
  <c r="I15" i="1"/>
  <c r="C16" i="1"/>
  <c r="D16" i="1"/>
  <c r="E16" i="1"/>
  <c r="F16" i="1"/>
  <c r="G16" i="1"/>
  <c r="H16" i="1"/>
  <c r="C17" i="1"/>
  <c r="D17" i="1"/>
  <c r="E17" i="1"/>
  <c r="F17" i="1"/>
  <c r="G17" i="1"/>
  <c r="H17" i="1"/>
  <c r="C18" i="1"/>
  <c r="D18" i="1"/>
  <c r="E18" i="1"/>
  <c r="F18" i="1"/>
  <c r="G18" i="1"/>
  <c r="H18" i="1"/>
  <c r="C19" i="1"/>
  <c r="D19" i="1"/>
  <c r="E19" i="1"/>
  <c r="F19" i="1"/>
  <c r="G19" i="1"/>
  <c r="H19" i="1"/>
  <c r="C20" i="1"/>
  <c r="D20" i="1"/>
  <c r="E20" i="1"/>
  <c r="F20" i="1"/>
  <c r="G20" i="1"/>
  <c r="H20" i="1"/>
  <c r="H15" i="1"/>
  <c r="G15" i="1"/>
  <c r="F15" i="1"/>
  <c r="E15" i="1"/>
  <c r="D15" i="1"/>
  <c r="C15" i="1"/>
  <c r="A4" i="1" l="1"/>
  <c r="A5" i="1"/>
  <c r="A6" i="1"/>
  <c r="A7" i="1"/>
  <c r="A8" i="1"/>
  <c r="A9" i="1"/>
  <c r="A10" i="1"/>
  <c r="A11" i="1"/>
  <c r="A3" i="1"/>
</calcChain>
</file>

<file path=xl/sharedStrings.xml><?xml version="1.0" encoding="utf-8"?>
<sst xmlns="http://schemas.openxmlformats.org/spreadsheetml/2006/main" count="66" uniqueCount="44">
  <si>
    <t>noms et prenoms</t>
  </si>
  <si>
    <t>date de naissance</t>
  </si>
  <si>
    <t>capital assuré</t>
  </si>
  <si>
    <t xml:space="preserve">prime </t>
  </si>
  <si>
    <t>ondo pipo</t>
  </si>
  <si>
    <t>koumba jules</t>
  </si>
  <si>
    <t>mousssavou landry</t>
  </si>
  <si>
    <t>mombo rich</t>
  </si>
  <si>
    <t>allogho prince</t>
  </si>
  <si>
    <t>tchibinda christ</t>
  </si>
  <si>
    <t>capital assuré1</t>
  </si>
  <si>
    <t>capital assuré2</t>
  </si>
  <si>
    <t>prime2</t>
  </si>
  <si>
    <t>id</t>
  </si>
  <si>
    <t>001</t>
  </si>
  <si>
    <t>002</t>
  </si>
  <si>
    <t>003</t>
  </si>
  <si>
    <t>006</t>
  </si>
  <si>
    <t>005</t>
  </si>
  <si>
    <t>004</t>
  </si>
  <si>
    <t>periodicité</t>
  </si>
  <si>
    <t>m</t>
  </si>
  <si>
    <t>a</t>
  </si>
  <si>
    <t>date d'échéanche</t>
  </si>
  <si>
    <t>periodicité1</t>
  </si>
  <si>
    <t>date d'échéanche1</t>
  </si>
  <si>
    <t>periodicité2</t>
  </si>
  <si>
    <t>date d'échéanche2</t>
  </si>
  <si>
    <t>Occurrence</t>
  </si>
  <si>
    <t>date d'échéanche3</t>
  </si>
  <si>
    <t>date d'échéanche4</t>
  </si>
  <si>
    <t>prime1</t>
  </si>
  <si>
    <t>periodicité4</t>
  </si>
  <si>
    <t>capital assuré5</t>
  </si>
  <si>
    <t>periodicité3</t>
  </si>
  <si>
    <t>capital assuré3</t>
  </si>
  <si>
    <t>prime3</t>
  </si>
  <si>
    <t>capital assuré4</t>
  </si>
  <si>
    <t>prime4</t>
  </si>
  <si>
    <t>prime5</t>
  </si>
  <si>
    <t>date d'échéanche5</t>
  </si>
  <si>
    <t>periodicité5</t>
  </si>
  <si>
    <t>https://www.youtube.com/watch?v=HQNriOvzSko</t>
  </si>
  <si>
    <t>Inspiration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</si>
</sst>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F_C_F_A_-;\-* #,##0\ _F_C_F_A_-;_-* &quot;-&quot;\ _F_C_F_A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/>
    <xf numFmtId="164" fontId="2" fillId="2" borderId="1" xfId="1" applyFont="1" applyFill="1" applyBorder="1"/>
    <xf numFmtId="11" fontId="2" fillId="2" borderId="1" xfId="0" applyNumberFormat="1" applyFont="1" applyFill="1" applyBorder="1" applyAlignment="1">
      <alignment horizontal="center"/>
    </xf>
    <xf numFmtId="11" fontId="2" fillId="2" borderId="1" xfId="0" applyNumberFormat="1" applyFont="1" applyFill="1" applyBorder="1"/>
    <xf numFmtId="11" fontId="0" fillId="0" borderId="0" xfId="0" applyNumberFormat="1"/>
    <xf numFmtId="0" fontId="0" fillId="0" borderId="0" xfId="0" applyAlignment="1">
      <alignment horizontal="center"/>
    </xf>
    <xf numFmtId="0" fontId="2" fillId="2" borderId="1" xfId="0" quotePrefix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2" fillId="2" borderId="2" xfId="0" quotePrefix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11" fontId="2" fillId="2" borderId="4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quotePrefix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3" fontId="2" fillId="2" borderId="1" xfId="0" applyNumberFormat="1" applyFont="1" applyFill="1" applyBorder="1"/>
    <xf numFmtId="3" fontId="3" fillId="2" borderId="1" xfId="1" applyNumberFormat="1" applyFont="1" applyFill="1" applyBorder="1" applyAlignment="1">
      <alignment horizontal="center"/>
    </xf>
    <xf numFmtId="3" fontId="3" fillId="2" borderId="1" xfId="1" applyNumberFormat="1" applyFont="1" applyFill="1" applyBorder="1"/>
    <xf numFmtId="3" fontId="3" fillId="2" borderId="4" xfId="1" applyNumberFormat="1" applyFont="1" applyFill="1" applyBorder="1" applyAlignment="1">
      <alignment horizontal="center"/>
    </xf>
    <xf numFmtId="3" fontId="3" fillId="2" borderId="4" xfId="1" applyNumberFormat="1" applyFont="1" applyFill="1" applyBorder="1"/>
    <xf numFmtId="3" fontId="3" fillId="2" borderId="7" xfId="1" applyNumberFormat="1" applyFont="1" applyFill="1" applyBorder="1" applyAlignment="1">
      <alignment horizontal="center"/>
    </xf>
    <xf numFmtId="3" fontId="3" fillId="2" borderId="7" xfId="1" applyNumberFormat="1" applyFont="1" applyFill="1" applyBorder="1"/>
    <xf numFmtId="14" fontId="4" fillId="0" borderId="0" xfId="2" applyNumberFormat="1" applyAlignment="1">
      <alignment horizontal="left" vertical="top"/>
    </xf>
    <xf numFmtId="0" fontId="2" fillId="3" borderId="1" xfId="0" applyFont="1" applyFill="1" applyBorder="1" applyAlignment="1">
      <alignment horizontal="center"/>
    </xf>
    <xf numFmtId="0" fontId="2" fillId="3" borderId="1" xfId="0" quotePrefix="1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center"/>
    </xf>
  </cellXfs>
  <cellStyles count="3">
    <cellStyle name="Lien hypertexte" xfId="2" builtinId="8"/>
    <cellStyle name="Milliers [0]" xfId="1" builtinId="6"/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" formatCode="#,##0"/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" formatCode="#,##0"/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9" formatCode="dd/mm/yyyy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" formatCode="#,##0"/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" formatCode="#,##0"/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9" formatCode="dd/mm/yyyy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" formatCode="#,##0"/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" formatCode="#,##0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9" formatCode="dd/mm/yyyy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9" formatCode="dd/mm/yyyy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" formatCode="#,##0"/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" formatCode="#,##0"/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5" formatCode="0.00E+00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9" formatCode="dd/mm/yyyy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9" formatCode="dd/mm/yyyy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6607C03-E038-476D-9F9B-DE2B63DCB2FA}" name="Tableau2" displayName="Tableau2" ref="B14:X20" totalsRowShown="0" headerRowDxfId="22" dataDxfId="23" headerRowBorderDxfId="26" tableBorderDxfId="27" totalsRowBorderDxfId="25" dataCellStyle="Milliers [0]">
  <autoFilter ref="B14:X20" xr:uid="{FA7F0609-2782-4C37-89E7-E2FFE6B6E2D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8756EA51-BED7-4B07-9CB2-2037AFD4F4CE}" name="id" dataDxfId="24"/>
    <tableColumn id="2" xr3:uid="{3F4EE3F1-DC4D-4ED2-9ACB-384AF9A4A356}" name="noms et prenoms" dataDxfId="21">
      <calculatedColumnFormula>IFERROR(IF($B15&lt;&gt;"",VLOOKUP($B15&amp;"-"&amp;1,$A$2:$H$11,3,0),""),"")</calculatedColumnFormula>
    </tableColumn>
    <tableColumn id="3" xr3:uid="{CAFB45D6-A438-4A77-81F3-73AC3617F96B}" name="date de naissance" dataDxfId="20">
      <calculatedColumnFormula>IFERROR(IF($B15&lt;&gt;"",VLOOKUP($B15&amp;"-"&amp;1,$A$2:$H$11,4,0),""),"")</calculatedColumnFormula>
    </tableColumn>
    <tableColumn id="4" xr3:uid="{F903A392-AFE5-4FF5-BCD4-DEBEBF0F8AD2}" name="date d'échéanche1" dataDxfId="19">
      <calculatedColumnFormula>IFERROR(IF($B15&lt;&gt;"",VLOOKUP($B15&amp;"-"&amp;RIGHT(E$14,1),$A$2:$H$11,5,0),""),"")</calculatedColumnFormula>
    </tableColumn>
    <tableColumn id="5" xr3:uid="{1C0E66E7-64D4-4A14-B5CD-8CEA50FF8EDA}" name="periodicité1" dataDxfId="18">
      <calculatedColumnFormula>IFERROR(IF($B15&lt;&gt;"",VLOOKUP($B15&amp;"-"&amp;RIGHT(F$14,1),$A$2:$H$11,6,0),""),"")</calculatedColumnFormula>
    </tableColumn>
    <tableColumn id="6" xr3:uid="{6296386C-9550-4BA1-94C7-4AF105B702E4}" name="capital assuré1" dataDxfId="17" dataCellStyle="Milliers [0]">
      <calculatedColumnFormula>IFERROR(IF($B15&lt;&gt;"",VLOOKUP($B15&amp;"-"&amp;RIGHT(G$14,1),$A$2:$H$11,7,0),""),"")</calculatedColumnFormula>
    </tableColumn>
    <tableColumn id="7" xr3:uid="{FE3A06D2-12A2-4AFE-ABE9-1EC607DACA24}" name="prime1" dataDxfId="16" dataCellStyle="Milliers [0]">
      <calculatedColumnFormula>IFERROR(IF($B15&lt;&gt;"",VLOOKUP($B15&amp;"-"&amp;RIGHT(H$14,1),$A$2:$H$11,8,0),""),"")</calculatedColumnFormula>
    </tableColumn>
    <tableColumn id="8" xr3:uid="{EB88CA5D-F41E-4635-8853-8F59CBF8908E}" name="date d'échéanche2" dataDxfId="15" dataCellStyle="Milliers [0]">
      <calculatedColumnFormula>IFERROR(IF($B15&lt;&gt;"",VLOOKUP($B15&amp;"-"&amp;RIGHT(I$14,1),$A$2:$H$11,5,0),""),"")</calculatedColumnFormula>
    </tableColumn>
    <tableColumn id="9" xr3:uid="{85A3B4D5-3641-4C4F-B68C-55FDF9906F38}" name="periodicité2" dataDxfId="14" dataCellStyle="Milliers [0]">
      <calculatedColumnFormula>IFERROR(IF($B15&lt;&gt;"",VLOOKUP($B15&amp;"-"&amp;RIGHT(J$14,1),$A$2:$H$11,6,0),""),"")</calculatedColumnFormula>
    </tableColumn>
    <tableColumn id="10" xr3:uid="{6A4879F8-20A3-4FA3-89F3-0F6B758B2E71}" name="capital assuré2" dataDxfId="13" dataCellStyle="Milliers [0]">
      <calculatedColumnFormula>IFERROR(IF($B15&lt;&gt;"",VLOOKUP($B15&amp;"-"&amp;RIGHT(K$14,1),$A$2:$H$11,7,0),""),"")</calculatedColumnFormula>
    </tableColumn>
    <tableColumn id="11" xr3:uid="{452A81FD-EDBE-4868-BD65-0CB1B96DA818}" name="prime2" dataDxfId="12" dataCellStyle="Milliers [0]">
      <calculatedColumnFormula>IFERROR(IF($B15&lt;&gt;"",VLOOKUP($B15&amp;"-"&amp;RIGHT(L$14,1),$A$2:$H$11,8,0),""),"")</calculatedColumnFormula>
    </tableColumn>
    <tableColumn id="12" xr3:uid="{9F6A34B4-F243-485B-B001-F06BCF32275A}" name="date d'échéanche3" dataDxfId="11" dataCellStyle="Milliers [0]">
      <calculatedColumnFormula>IFERROR(IF($B15&lt;&gt;"",VLOOKUP($B15&amp;"-"&amp;RIGHT(M$14,1),$A$2:$H$11,5,0),""),"")</calculatedColumnFormula>
    </tableColumn>
    <tableColumn id="13" xr3:uid="{EE9E2C60-0FA7-4A27-ABCB-C79FBF1BD1E4}" name="periodicité3" dataDxfId="10" dataCellStyle="Milliers [0]">
      <calculatedColumnFormula>IFERROR(IF($B15&lt;&gt;"",VLOOKUP($B15&amp;"-"&amp;RIGHT(N$14,1),$A$2:$H$11,6,0),""),"")</calculatedColumnFormula>
    </tableColumn>
    <tableColumn id="14" xr3:uid="{6C0378D5-DA6D-4CB8-8AE3-5579A81D25E2}" name="capital assuré3" dataDxfId="9" dataCellStyle="Milliers [0]">
      <calculatedColumnFormula>IFERROR(IF($B15&lt;&gt;"",VLOOKUP($B15&amp;"-"&amp;RIGHT(O$14,1),$A$2:$H$11,7,0),""),"")</calculatedColumnFormula>
    </tableColumn>
    <tableColumn id="15" xr3:uid="{215E4DE5-7142-48A3-876B-B0546BD368FB}" name="prime3" dataDxfId="8" dataCellStyle="Milliers [0]">
      <calculatedColumnFormula>IFERROR(IF($B15&lt;&gt;"",VLOOKUP($B15&amp;"-"&amp;RIGHT(P$14,1),$A$2:$H$11,8,0),""),"")</calculatedColumnFormula>
    </tableColumn>
    <tableColumn id="16" xr3:uid="{7F83F84D-2B6B-43A1-AF55-F3D14168EAED}" name="date d'échéanche4" dataDxfId="7" dataCellStyle="Milliers [0]">
      <calculatedColumnFormula>IFERROR(IF($B15&lt;&gt;"",VLOOKUP($B15&amp;"-"&amp;RIGHT(Q$14,1),$A$2:$H$11,5,0),""),"")</calculatedColumnFormula>
    </tableColumn>
    <tableColumn id="17" xr3:uid="{8A7B8D49-63F2-4B58-9C32-A6A54A9FAB6E}" name="periodicité4" dataDxfId="6" dataCellStyle="Milliers [0]">
      <calculatedColumnFormula>IFERROR(IF($B15&lt;&gt;"",VLOOKUP($B15&amp;"-"&amp;RIGHT(R$14,1),$A$2:$H$11,6,0),""),"")</calculatedColumnFormula>
    </tableColumn>
    <tableColumn id="18" xr3:uid="{C66395A9-4FE0-4D8F-97B3-5D0BC7DF6A80}" name="capital assuré4" dataDxfId="5" dataCellStyle="Milliers [0]">
      <calculatedColumnFormula>IFERROR(IF($B15&lt;&gt;"",VLOOKUP($B15&amp;"-"&amp;RIGHT(S$14,1),$A$2:$H$11,7,0),""),"")</calculatedColumnFormula>
    </tableColumn>
    <tableColumn id="19" xr3:uid="{E4C293E7-C02A-446D-94BE-F0B928055B5A}" name="prime4" dataDxfId="4" dataCellStyle="Milliers [0]">
      <calculatedColumnFormula>IFERROR(IF($B15&lt;&gt;"",VLOOKUP($B15&amp;"-"&amp;RIGHT(T$14,1),$A$2:$H$11,8,0),""),"")</calculatedColumnFormula>
    </tableColumn>
    <tableColumn id="20" xr3:uid="{AEB348D2-69D1-4CEB-BDF2-DEE51351E224}" name="date d'échéanche5" dataDxfId="3" dataCellStyle="Milliers [0]">
      <calculatedColumnFormula>IFERROR(IF($B15&lt;&gt;"",VLOOKUP($B15&amp;"-"&amp;RIGHT(U$14,1),$A$2:$H$11,5,0),""),"")</calculatedColumnFormula>
    </tableColumn>
    <tableColumn id="21" xr3:uid="{37A170FD-95C3-4D0A-A26F-D95BC57E2E69}" name="periodicité5" dataDxfId="2" dataCellStyle="Milliers [0]">
      <calculatedColumnFormula>IFERROR(IF($B15&lt;&gt;"",VLOOKUP($B15&amp;"-"&amp;RIGHT(V$14,1),$A$2:$H$11,6,0),""),"")</calculatedColumnFormula>
    </tableColumn>
    <tableColumn id="22" xr3:uid="{354F8C1D-2A96-4320-80E7-7EABB84E0C0E}" name="capital assuré5" dataDxfId="1" dataCellStyle="Milliers [0]">
      <calculatedColumnFormula>IFERROR(IF($B15&lt;&gt;"",VLOOKUP($B15&amp;"-"&amp;RIGHT(W$14,1),$A$2:$H$11,7,0),""),"")</calculatedColumnFormula>
    </tableColumn>
    <tableColumn id="23" xr3:uid="{B9509D99-0ADB-4478-8FC4-DC9C6F4C81D4}" name="prime5" dataDxfId="0" dataCellStyle="Milliers [0]">
      <calculatedColumnFormula>IFERROR(IF($B15&lt;&gt;"",VLOOKUP($B15&amp;"-"&amp;RIGHT(X$14,1),$A$2:$H$11,8,0),""),"")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youtube.com/watch?v=HQNriOvzSk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X23"/>
  <sheetViews>
    <sheetView tabSelected="1" topLeftCell="A4" workbookViewId="0">
      <selection activeCell="C29" sqref="C29"/>
    </sheetView>
  </sheetViews>
  <sheetFormatPr baseColWidth="10" defaultRowHeight="15" outlineLevelCol="1" x14ac:dyDescent="0.25"/>
  <cols>
    <col min="1" max="1" width="11" style="29" customWidth="1" outlineLevel="1"/>
    <col min="2" max="2" width="11.5703125" style="8" bestFit="1" customWidth="1"/>
    <col min="3" max="3" width="49.28515625" bestFit="1" customWidth="1"/>
    <col min="4" max="4" width="16.85546875" bestFit="1" customWidth="1"/>
    <col min="5" max="5" width="17.85546875" bestFit="1" customWidth="1"/>
    <col min="6" max="6" width="11.7109375" bestFit="1" customWidth="1"/>
    <col min="7" max="7" width="16.28515625" bestFit="1" customWidth="1"/>
    <col min="8" max="8" width="13.7109375" bestFit="1" customWidth="1"/>
    <col min="9" max="9" width="17.85546875" bestFit="1" customWidth="1"/>
    <col min="10" max="10" width="11.7109375" bestFit="1" customWidth="1"/>
    <col min="11" max="11" width="14" bestFit="1" customWidth="1"/>
    <col min="12" max="12" width="7.42578125" bestFit="1" customWidth="1"/>
    <col min="13" max="13" width="17.85546875" bestFit="1" customWidth="1"/>
    <col min="14" max="14" width="11.7109375" bestFit="1" customWidth="1"/>
    <col min="15" max="15" width="14" bestFit="1" customWidth="1"/>
    <col min="16" max="16" width="7.28515625" bestFit="1" customWidth="1"/>
    <col min="17" max="17" width="17.85546875" bestFit="1" customWidth="1"/>
    <col min="18" max="18" width="11.7109375" bestFit="1" customWidth="1"/>
    <col min="19" max="19" width="14" bestFit="1" customWidth="1"/>
    <col min="20" max="20" width="7.28515625" bestFit="1" customWidth="1"/>
    <col min="21" max="21" width="17.85546875" bestFit="1" customWidth="1"/>
    <col min="22" max="22" width="11.7109375" bestFit="1" customWidth="1"/>
    <col min="23" max="23" width="14" bestFit="1" customWidth="1"/>
    <col min="24" max="24" width="7.28515625" bestFit="1" customWidth="1"/>
  </cols>
  <sheetData>
    <row r="2" spans="1:24" x14ac:dyDescent="0.25">
      <c r="A2" s="27" t="s">
        <v>28</v>
      </c>
      <c r="B2" s="2" t="s">
        <v>13</v>
      </c>
      <c r="C2" s="2" t="s">
        <v>0</v>
      </c>
      <c r="D2" s="2" t="s">
        <v>1</v>
      </c>
      <c r="E2" s="2" t="s">
        <v>23</v>
      </c>
      <c r="F2" s="5" t="s">
        <v>20</v>
      </c>
      <c r="G2" s="2" t="s">
        <v>2</v>
      </c>
      <c r="H2" s="2" t="s">
        <v>3</v>
      </c>
    </row>
    <row r="3" spans="1:24" x14ac:dyDescent="0.25">
      <c r="A3" s="28" t="str">
        <f>B3&amp;"-"&amp;COUNTIF($B$3:B3,B3)</f>
        <v>001-1</v>
      </c>
      <c r="B3" s="9" t="s">
        <v>14</v>
      </c>
      <c r="C3" s="1" t="s">
        <v>4</v>
      </c>
      <c r="D3" s="3">
        <v>35149</v>
      </c>
      <c r="E3" s="3">
        <v>42771</v>
      </c>
      <c r="F3" s="6" t="s">
        <v>21</v>
      </c>
      <c r="G3" s="4">
        <v>30000000</v>
      </c>
      <c r="H3" s="4">
        <v>100000</v>
      </c>
    </row>
    <row r="4" spans="1:24" x14ac:dyDescent="0.25">
      <c r="A4" s="28" t="str">
        <f>B4&amp;"-"&amp;COUNTIF($B$3:B4,B4)</f>
        <v>002-1</v>
      </c>
      <c r="B4" s="9" t="s">
        <v>15</v>
      </c>
      <c r="C4" s="1" t="s">
        <v>5</v>
      </c>
      <c r="D4" s="3">
        <v>34736</v>
      </c>
      <c r="E4" s="3">
        <v>42911</v>
      </c>
      <c r="F4" s="6" t="s">
        <v>22</v>
      </c>
      <c r="G4" s="4">
        <v>58261000</v>
      </c>
      <c r="H4" s="4">
        <v>256000</v>
      </c>
    </row>
    <row r="5" spans="1:24" x14ac:dyDescent="0.25">
      <c r="A5" s="28" t="str">
        <f>B5&amp;"-"&amp;COUNTIF($B$3:B5,B5)</f>
        <v>003-1</v>
      </c>
      <c r="B5" s="9" t="s">
        <v>16</v>
      </c>
      <c r="C5" s="1" t="s">
        <v>6</v>
      </c>
      <c r="D5" s="3">
        <v>32757</v>
      </c>
      <c r="E5" s="3">
        <v>42406</v>
      </c>
      <c r="F5" s="6" t="s">
        <v>21</v>
      </c>
      <c r="G5" s="4">
        <v>17000000</v>
      </c>
      <c r="H5" s="4">
        <v>268920</v>
      </c>
    </row>
    <row r="6" spans="1:24" x14ac:dyDescent="0.25">
      <c r="A6" s="28" t="str">
        <f>B6&amp;"-"&amp;COUNTIF($B$3:B6,B6)</f>
        <v>006-1</v>
      </c>
      <c r="B6" s="9" t="s">
        <v>17</v>
      </c>
      <c r="C6" s="1" t="s">
        <v>7</v>
      </c>
      <c r="D6" s="3">
        <v>16474</v>
      </c>
      <c r="E6" s="3">
        <v>42253</v>
      </c>
      <c r="F6" s="6" t="s">
        <v>21</v>
      </c>
      <c r="G6" s="4">
        <v>35800000</v>
      </c>
      <c r="H6" s="4">
        <v>256000</v>
      </c>
    </row>
    <row r="7" spans="1:24" x14ac:dyDescent="0.25">
      <c r="A7" s="28" t="str">
        <f>B7&amp;"-"&amp;COUNTIF($B$3:B7,B7)</f>
        <v>004-1</v>
      </c>
      <c r="B7" s="9" t="s">
        <v>19</v>
      </c>
      <c r="C7" s="1" t="s">
        <v>8</v>
      </c>
      <c r="D7" s="3">
        <v>31265</v>
      </c>
      <c r="E7" s="3">
        <v>42041</v>
      </c>
      <c r="F7" s="6" t="s">
        <v>22</v>
      </c>
      <c r="G7" s="4">
        <v>25699800</v>
      </c>
      <c r="H7" s="4">
        <v>250455</v>
      </c>
    </row>
    <row r="8" spans="1:24" x14ac:dyDescent="0.25">
      <c r="A8" s="28" t="str">
        <f>B8&amp;"-"&amp;COUNTIF($B$3:B8,B8)</f>
        <v>001-2</v>
      </c>
      <c r="B8" s="9" t="s">
        <v>14</v>
      </c>
      <c r="C8" s="1" t="s">
        <v>4</v>
      </c>
      <c r="D8" s="3">
        <v>35149</v>
      </c>
      <c r="E8" s="3">
        <v>40710</v>
      </c>
      <c r="F8" s="6" t="s">
        <v>21</v>
      </c>
      <c r="G8" s="4">
        <v>27000000</v>
      </c>
      <c r="H8" s="4">
        <v>964200</v>
      </c>
    </row>
    <row r="9" spans="1:24" x14ac:dyDescent="0.25">
      <c r="A9" s="28" t="str">
        <f>B9&amp;"-"&amp;COUNTIF($B$3:B9,B9)</f>
        <v>003-2</v>
      </c>
      <c r="B9" s="9" t="s">
        <v>16</v>
      </c>
      <c r="C9" s="1" t="s">
        <v>6</v>
      </c>
      <c r="D9" s="3">
        <v>32757</v>
      </c>
      <c r="E9" s="3">
        <v>41908</v>
      </c>
      <c r="F9" s="6" t="s">
        <v>21</v>
      </c>
      <c r="G9" s="4">
        <v>20000000</v>
      </c>
      <c r="H9" s="4">
        <v>226565</v>
      </c>
    </row>
    <row r="10" spans="1:24" x14ac:dyDescent="0.25">
      <c r="A10" s="28" t="str">
        <f>B10&amp;"-"&amp;COUNTIF($B$3:B10,B10)</f>
        <v>005-1</v>
      </c>
      <c r="B10" s="9" t="s">
        <v>18</v>
      </c>
      <c r="C10" s="1" t="s">
        <v>9</v>
      </c>
      <c r="D10" s="3">
        <v>34736</v>
      </c>
      <c r="E10" s="3">
        <v>42041</v>
      </c>
      <c r="F10" s="6" t="s">
        <v>21</v>
      </c>
      <c r="G10" s="4">
        <v>20025600</v>
      </c>
      <c r="H10" s="4">
        <v>588622</v>
      </c>
    </row>
    <row r="11" spans="1:24" x14ac:dyDescent="0.25">
      <c r="A11" s="28" t="str">
        <f>B11&amp;"-"&amp;COUNTIF($B$3:B11,B11)</f>
        <v>006-2</v>
      </c>
      <c r="B11" s="9" t="s">
        <v>17</v>
      </c>
      <c r="C11" s="1" t="s">
        <v>7</v>
      </c>
      <c r="D11" s="3">
        <v>34736</v>
      </c>
      <c r="E11" s="3">
        <v>42044</v>
      </c>
      <c r="F11" s="6" t="s">
        <v>22</v>
      </c>
      <c r="G11" s="4">
        <v>65800000</v>
      </c>
      <c r="H11" s="4">
        <v>256588</v>
      </c>
    </row>
    <row r="12" spans="1:24" x14ac:dyDescent="0.25">
      <c r="F12" s="7"/>
    </row>
    <row r="13" spans="1:24" s="11" customFormat="1" x14ac:dyDescent="0.25">
      <c r="A13" s="30"/>
      <c r="B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4" x14ac:dyDescent="0.25">
      <c r="B14" s="13" t="s">
        <v>13</v>
      </c>
      <c r="C14" s="14" t="s">
        <v>0</v>
      </c>
      <c r="D14" s="14" t="s">
        <v>1</v>
      </c>
      <c r="E14" s="14" t="s">
        <v>25</v>
      </c>
      <c r="F14" s="15" t="s">
        <v>24</v>
      </c>
      <c r="G14" s="14" t="s">
        <v>10</v>
      </c>
      <c r="H14" s="14" t="s">
        <v>31</v>
      </c>
      <c r="I14" s="14" t="s">
        <v>27</v>
      </c>
      <c r="J14" s="15" t="s">
        <v>26</v>
      </c>
      <c r="K14" s="14" t="s">
        <v>11</v>
      </c>
      <c r="L14" s="14" t="s">
        <v>12</v>
      </c>
      <c r="M14" s="14" t="s">
        <v>29</v>
      </c>
      <c r="N14" s="15" t="s">
        <v>34</v>
      </c>
      <c r="O14" s="14" t="s">
        <v>35</v>
      </c>
      <c r="P14" s="14" t="s">
        <v>36</v>
      </c>
      <c r="Q14" s="14" t="s">
        <v>30</v>
      </c>
      <c r="R14" s="15" t="s">
        <v>32</v>
      </c>
      <c r="S14" s="14" t="s">
        <v>37</v>
      </c>
      <c r="T14" s="16" t="s">
        <v>38</v>
      </c>
      <c r="U14" s="14" t="s">
        <v>40</v>
      </c>
      <c r="V14" s="15" t="s">
        <v>41</v>
      </c>
      <c r="W14" s="14" t="s">
        <v>33</v>
      </c>
      <c r="X14" s="16" t="s">
        <v>39</v>
      </c>
    </row>
    <row r="15" spans="1:24" x14ac:dyDescent="0.25">
      <c r="B15" s="12" t="s">
        <v>14</v>
      </c>
      <c r="C15" s="1" t="str">
        <f>IFERROR(IF($B15&lt;&gt;"",VLOOKUP($B15&amp;"-"&amp;1,$A$2:$H$11,3,0),""),"")</f>
        <v>ondo pipo</v>
      </c>
      <c r="D15" s="18">
        <f>IFERROR(IF($B15&lt;&gt;"",VLOOKUP($B15&amp;"-"&amp;1,$A$2:$H$11,4,0),""),"")</f>
        <v>35149</v>
      </c>
      <c r="E15" s="18">
        <f>IFERROR(IF($B15&lt;&gt;"",VLOOKUP($B15&amp;"-"&amp;RIGHT(E$14,1),$A$2:$H$11,5,0),""),"")</f>
        <v>42771</v>
      </c>
      <c r="F15" s="2" t="str">
        <f>IFERROR(IF($B15&lt;&gt;"",VLOOKUP($B15&amp;"-"&amp;RIGHT(F$14,1),$A$2:$H$11,6,0),""),"")</f>
        <v>m</v>
      </c>
      <c r="G15" s="19">
        <f>IFERROR(IF($B15&lt;&gt;"",VLOOKUP($B15&amp;"-"&amp;RIGHT(G$14,1),$A$2:$H$11,7,0),""),"")</f>
        <v>30000000</v>
      </c>
      <c r="H15" s="19">
        <f>IFERROR(IF($B15&lt;&gt;"",VLOOKUP($B15&amp;"-"&amp;RIGHT(H$14,1),$A$2:$H$11,8,0),""),"")</f>
        <v>100000</v>
      </c>
      <c r="I15" s="18">
        <f>IFERROR(IF($B15&lt;&gt;"",VLOOKUP($B15&amp;"-"&amp;RIGHT(I$14,1),$A$2:$H$11,5,0),""),"")</f>
        <v>40710</v>
      </c>
      <c r="J15" s="2" t="str">
        <f>IFERROR(IF($B15&lt;&gt;"",VLOOKUP($B15&amp;"-"&amp;RIGHT(J$14,1),$A$2:$H$11,6,0),""),"")</f>
        <v>m</v>
      </c>
      <c r="K15" s="19">
        <f>IFERROR(IF($B15&lt;&gt;"",VLOOKUP($B15&amp;"-"&amp;RIGHT(K$14,1),$A$2:$H$11,7,0),""),"")</f>
        <v>27000000</v>
      </c>
      <c r="L15" s="19">
        <f>IFERROR(IF($B15&lt;&gt;"",VLOOKUP($B15&amp;"-"&amp;RIGHT(L$14,1),$A$2:$H$11,8,0),""),"")</f>
        <v>964200</v>
      </c>
      <c r="M15" s="18" t="str">
        <f>IFERROR(IF($B15&lt;&gt;"",VLOOKUP($B15&amp;"-"&amp;RIGHT(M$14,1),$A$2:$H$11,5,0),""),"")</f>
        <v/>
      </c>
      <c r="N15" s="2" t="str">
        <f>IFERROR(IF($B15&lt;&gt;"",VLOOKUP($B15&amp;"-"&amp;RIGHT(N$14,1),$A$2:$H$11,6,0),""),"")</f>
        <v/>
      </c>
      <c r="O15" s="19" t="str">
        <f>IFERROR(IF($B15&lt;&gt;"",VLOOKUP($B15&amp;"-"&amp;RIGHT(O$14,1),$A$2:$H$11,7,0),""),"")</f>
        <v/>
      </c>
      <c r="P15" s="19" t="str">
        <f>IFERROR(IF($B15&lt;&gt;"",VLOOKUP($B15&amp;"-"&amp;RIGHT(P$14,1),$A$2:$H$11,8,0),""),"")</f>
        <v/>
      </c>
      <c r="Q15" s="18" t="str">
        <f>IFERROR(IF($B15&lt;&gt;"",VLOOKUP($B15&amp;"-"&amp;RIGHT(Q$14,1),$A$2:$H$11,5,0),""),"")</f>
        <v/>
      </c>
      <c r="R15" s="2" t="str">
        <f>IFERROR(IF($B15&lt;&gt;"",VLOOKUP($B15&amp;"-"&amp;RIGHT(R$14,1),$A$2:$H$11,6,0),""),"")</f>
        <v/>
      </c>
      <c r="S15" s="19" t="str">
        <f>IFERROR(IF($B15&lt;&gt;"",VLOOKUP($B15&amp;"-"&amp;RIGHT(S$14,1),$A$2:$H$11,7,0),""),"")</f>
        <v/>
      </c>
      <c r="T15" s="19" t="str">
        <f>IFERROR(IF($B15&lt;&gt;"",VLOOKUP($B15&amp;"-"&amp;RIGHT(T$14,1),$A$2:$H$11,8,0),""),"")</f>
        <v/>
      </c>
      <c r="U15" s="22" t="str">
        <f>IFERROR(IF($B15&lt;&gt;"",VLOOKUP($B15&amp;"-"&amp;RIGHT(U$14,1),$A$2:$H$11,5,0),""),"")</f>
        <v/>
      </c>
      <c r="V15" s="22" t="str">
        <f>IFERROR(IF($B15&lt;&gt;"",VLOOKUP($B15&amp;"-"&amp;RIGHT(V$14,1),$A$2:$H$11,6,0),""),"")</f>
        <v/>
      </c>
      <c r="W15" s="23" t="str">
        <f>IFERROR(IF($B15&lt;&gt;"",VLOOKUP($B15&amp;"-"&amp;RIGHT(W$14,1),$A$2:$H$11,7,0),""),"")</f>
        <v/>
      </c>
      <c r="X15" s="23" t="str">
        <f>IFERROR(IF($B15&lt;&gt;"",VLOOKUP($B15&amp;"-"&amp;RIGHT(X$14,1),$A$2:$H$11,8,0),""),"")</f>
        <v/>
      </c>
    </row>
    <row r="16" spans="1:24" x14ac:dyDescent="0.25">
      <c r="B16" s="12" t="s">
        <v>15</v>
      </c>
      <c r="C16" s="1" t="str">
        <f t="shared" ref="C16:C20" si="0">IFERROR(IF($B16&lt;&gt;"",VLOOKUP($B16&amp;"-"&amp;1,$A$2:$H$11,3,0),""),"")</f>
        <v>koumba jules</v>
      </c>
      <c r="D16" s="18">
        <f t="shared" ref="D16:D20" si="1">IFERROR(IF($B16&lt;&gt;"",VLOOKUP($B16&amp;"-"&amp;1,$A$2:$H$11,4,0),""),"")</f>
        <v>34736</v>
      </c>
      <c r="E16" s="18">
        <f t="shared" ref="E16:E20" si="2">IFERROR(IF($B16&lt;&gt;"",VLOOKUP($B16&amp;"-"&amp;RIGHT(E$14,1),$A$2:$H$11,5,0),""),"")</f>
        <v>42911</v>
      </c>
      <c r="F16" s="2" t="str">
        <f t="shared" ref="F16:F20" si="3">IFERROR(IF($B16&lt;&gt;"",VLOOKUP($B16&amp;"-"&amp;RIGHT(F$14,1),$A$2:$H$11,6,0),""),"")</f>
        <v>a</v>
      </c>
      <c r="G16" s="19">
        <f t="shared" ref="G16:G20" si="4">IFERROR(IF($B16&lt;&gt;"",VLOOKUP($B16&amp;"-"&amp;RIGHT(G$14,1),$A$2:$H$11,7,0),""),"")</f>
        <v>58261000</v>
      </c>
      <c r="H16" s="19">
        <f t="shared" ref="H16:H20" si="5">IFERROR(IF($B16&lt;&gt;"",VLOOKUP($B16&amp;"-"&amp;RIGHT(H$14,1),$A$2:$H$11,8,0),""),"")</f>
        <v>256000</v>
      </c>
      <c r="I16" s="18" t="str">
        <f t="shared" ref="I16:I20" si="6">IFERROR(IF($B16&lt;&gt;"",VLOOKUP($B16&amp;"-"&amp;RIGHT(I$14,1),$A$2:$H$11,5,0),""),"")</f>
        <v/>
      </c>
      <c r="J16" s="2" t="str">
        <f t="shared" ref="J16:J20" si="7">IFERROR(IF($B16&lt;&gt;"",VLOOKUP($B16&amp;"-"&amp;RIGHT(J$14,1),$A$2:$H$11,6,0),""),"")</f>
        <v/>
      </c>
      <c r="K16" s="19" t="str">
        <f t="shared" ref="K16:K20" si="8">IFERROR(IF($B16&lt;&gt;"",VLOOKUP($B16&amp;"-"&amp;RIGHT(K$14,1),$A$2:$H$11,7,0),""),"")</f>
        <v/>
      </c>
      <c r="L16" s="19" t="str">
        <f t="shared" ref="L16:L20" si="9">IFERROR(IF($B16&lt;&gt;"",VLOOKUP($B16&amp;"-"&amp;RIGHT(L$14,1),$A$2:$H$11,8,0),""),"")</f>
        <v/>
      </c>
      <c r="M16" s="18" t="str">
        <f t="shared" ref="M16:M20" si="10">IFERROR(IF($B16&lt;&gt;"",VLOOKUP($B16&amp;"-"&amp;RIGHT(M$14,1),$A$2:$H$11,5,0),""),"")</f>
        <v/>
      </c>
      <c r="N16" s="2" t="str">
        <f t="shared" ref="N16:N20" si="11">IFERROR(IF($B16&lt;&gt;"",VLOOKUP($B16&amp;"-"&amp;RIGHT(N$14,1),$A$2:$H$11,6,0),""),"")</f>
        <v/>
      </c>
      <c r="O16" s="19" t="str">
        <f t="shared" ref="O16:O20" si="12">IFERROR(IF($B16&lt;&gt;"",VLOOKUP($B16&amp;"-"&amp;RIGHT(O$14,1),$A$2:$H$11,7,0),""),"")</f>
        <v/>
      </c>
      <c r="P16" s="19" t="str">
        <f t="shared" ref="P16:P20" si="13">IFERROR(IF($B16&lt;&gt;"",VLOOKUP($B16&amp;"-"&amp;RIGHT(P$14,1),$A$2:$H$11,8,0),""),"")</f>
        <v/>
      </c>
      <c r="Q16" s="18" t="str">
        <f t="shared" ref="Q16:Q20" si="14">IFERROR(IF($B16&lt;&gt;"",VLOOKUP($B16&amp;"-"&amp;RIGHT(Q$14,1),$A$2:$H$11,5,0),""),"")</f>
        <v/>
      </c>
      <c r="R16" s="2" t="str">
        <f t="shared" ref="R16:R20" si="15">IFERROR(IF($B16&lt;&gt;"",VLOOKUP($B16&amp;"-"&amp;RIGHT(R$14,1),$A$2:$H$11,6,0),""),"")</f>
        <v/>
      </c>
      <c r="S16" s="19" t="str">
        <f t="shared" ref="S16:S20" si="16">IFERROR(IF($B16&lt;&gt;"",VLOOKUP($B16&amp;"-"&amp;RIGHT(S$14,1),$A$2:$H$11,7,0),""),"")</f>
        <v/>
      </c>
      <c r="T16" s="19" t="str">
        <f t="shared" ref="T16:T20" si="17">IFERROR(IF($B16&lt;&gt;"",VLOOKUP($B16&amp;"-"&amp;RIGHT(T$14,1),$A$2:$H$11,8,0),""),"")</f>
        <v/>
      </c>
      <c r="U16" s="20" t="str">
        <f t="shared" ref="U16:U20" si="18">IFERROR(IF($B16&lt;&gt;"",VLOOKUP($B16&amp;"-"&amp;RIGHT(U$14,1),$A$2:$H$11,5,0),""),"")</f>
        <v/>
      </c>
      <c r="V16" s="20" t="str">
        <f t="shared" ref="V16:V20" si="19">IFERROR(IF($B16&lt;&gt;"",VLOOKUP($B16&amp;"-"&amp;RIGHT(V$14,1),$A$2:$H$11,6,0),""),"")</f>
        <v/>
      </c>
      <c r="W16" s="21" t="str">
        <f t="shared" ref="W16:W20" si="20">IFERROR(IF($B16&lt;&gt;"",VLOOKUP($B16&amp;"-"&amp;RIGHT(W$14,1),$A$2:$H$11,7,0),""),"")</f>
        <v/>
      </c>
      <c r="X16" s="21" t="str">
        <f t="shared" ref="X16:X20" si="21">IFERROR(IF($B16&lt;&gt;"",VLOOKUP($B16&amp;"-"&amp;RIGHT(X$14,1),$A$2:$H$11,8,0),""),"")</f>
        <v/>
      </c>
    </row>
    <row r="17" spans="2:24" x14ac:dyDescent="0.25">
      <c r="B17" s="12" t="s">
        <v>16</v>
      </c>
      <c r="C17" s="1" t="str">
        <f t="shared" si="0"/>
        <v>mousssavou landry</v>
      </c>
      <c r="D17" s="18">
        <f t="shared" si="1"/>
        <v>32757</v>
      </c>
      <c r="E17" s="18">
        <f t="shared" si="2"/>
        <v>42406</v>
      </c>
      <c r="F17" s="2" t="str">
        <f t="shared" si="3"/>
        <v>m</v>
      </c>
      <c r="G17" s="19">
        <f t="shared" si="4"/>
        <v>17000000</v>
      </c>
      <c r="H17" s="19">
        <f t="shared" si="5"/>
        <v>268920</v>
      </c>
      <c r="I17" s="18">
        <f t="shared" si="6"/>
        <v>41908</v>
      </c>
      <c r="J17" s="2" t="str">
        <f t="shared" si="7"/>
        <v>m</v>
      </c>
      <c r="K17" s="19">
        <f t="shared" si="8"/>
        <v>20000000</v>
      </c>
      <c r="L17" s="19">
        <f t="shared" si="9"/>
        <v>226565</v>
      </c>
      <c r="M17" s="18" t="str">
        <f t="shared" si="10"/>
        <v/>
      </c>
      <c r="N17" s="2" t="str">
        <f t="shared" si="11"/>
        <v/>
      </c>
      <c r="O17" s="19" t="str">
        <f t="shared" si="12"/>
        <v/>
      </c>
      <c r="P17" s="19" t="str">
        <f t="shared" si="13"/>
        <v/>
      </c>
      <c r="Q17" s="18" t="str">
        <f t="shared" si="14"/>
        <v/>
      </c>
      <c r="R17" s="2" t="str">
        <f t="shared" si="15"/>
        <v/>
      </c>
      <c r="S17" s="19" t="str">
        <f t="shared" si="16"/>
        <v/>
      </c>
      <c r="T17" s="19" t="str">
        <f t="shared" si="17"/>
        <v/>
      </c>
      <c r="U17" s="20" t="str">
        <f t="shared" si="18"/>
        <v/>
      </c>
      <c r="V17" s="20" t="str">
        <f t="shared" si="19"/>
        <v/>
      </c>
      <c r="W17" s="21" t="str">
        <f t="shared" si="20"/>
        <v/>
      </c>
      <c r="X17" s="21" t="str">
        <f t="shared" si="21"/>
        <v/>
      </c>
    </row>
    <row r="18" spans="2:24" x14ac:dyDescent="0.25">
      <c r="B18" s="12" t="s">
        <v>19</v>
      </c>
      <c r="C18" s="1" t="str">
        <f t="shared" si="0"/>
        <v>allogho prince</v>
      </c>
      <c r="D18" s="18">
        <f t="shared" si="1"/>
        <v>31265</v>
      </c>
      <c r="E18" s="18">
        <f t="shared" si="2"/>
        <v>42041</v>
      </c>
      <c r="F18" s="2" t="str">
        <f t="shared" si="3"/>
        <v>a</v>
      </c>
      <c r="G18" s="19">
        <f t="shared" si="4"/>
        <v>25699800</v>
      </c>
      <c r="H18" s="19">
        <f t="shared" si="5"/>
        <v>250455</v>
      </c>
      <c r="I18" s="18" t="str">
        <f t="shared" si="6"/>
        <v/>
      </c>
      <c r="J18" s="2" t="str">
        <f t="shared" si="7"/>
        <v/>
      </c>
      <c r="K18" s="19" t="str">
        <f t="shared" si="8"/>
        <v/>
      </c>
      <c r="L18" s="19" t="str">
        <f t="shared" si="9"/>
        <v/>
      </c>
      <c r="M18" s="18" t="str">
        <f t="shared" si="10"/>
        <v/>
      </c>
      <c r="N18" s="2" t="str">
        <f t="shared" si="11"/>
        <v/>
      </c>
      <c r="O18" s="19" t="str">
        <f t="shared" si="12"/>
        <v/>
      </c>
      <c r="P18" s="19" t="str">
        <f t="shared" si="13"/>
        <v/>
      </c>
      <c r="Q18" s="18" t="str">
        <f t="shared" si="14"/>
        <v/>
      </c>
      <c r="R18" s="2" t="str">
        <f t="shared" si="15"/>
        <v/>
      </c>
      <c r="S18" s="19" t="str">
        <f t="shared" si="16"/>
        <v/>
      </c>
      <c r="T18" s="19" t="str">
        <f t="shared" si="17"/>
        <v/>
      </c>
      <c r="U18" s="20" t="str">
        <f t="shared" si="18"/>
        <v/>
      </c>
      <c r="V18" s="20" t="str">
        <f t="shared" si="19"/>
        <v/>
      </c>
      <c r="W18" s="21" t="str">
        <f t="shared" si="20"/>
        <v/>
      </c>
      <c r="X18" s="21" t="str">
        <f t="shared" si="21"/>
        <v/>
      </c>
    </row>
    <row r="19" spans="2:24" x14ac:dyDescent="0.25">
      <c r="B19" s="12" t="s">
        <v>18</v>
      </c>
      <c r="C19" s="1" t="str">
        <f t="shared" si="0"/>
        <v>tchibinda christ</v>
      </c>
      <c r="D19" s="18">
        <f t="shared" si="1"/>
        <v>34736</v>
      </c>
      <c r="E19" s="18">
        <f t="shared" si="2"/>
        <v>42041</v>
      </c>
      <c r="F19" s="2" t="str">
        <f t="shared" si="3"/>
        <v>m</v>
      </c>
      <c r="G19" s="19">
        <f t="shared" si="4"/>
        <v>20025600</v>
      </c>
      <c r="H19" s="19">
        <f t="shared" si="5"/>
        <v>588622</v>
      </c>
      <c r="I19" s="18" t="str">
        <f t="shared" si="6"/>
        <v/>
      </c>
      <c r="J19" s="2" t="str">
        <f t="shared" si="7"/>
        <v/>
      </c>
      <c r="K19" s="19" t="str">
        <f t="shared" si="8"/>
        <v/>
      </c>
      <c r="L19" s="19" t="str">
        <f t="shared" si="9"/>
        <v/>
      </c>
      <c r="M19" s="18" t="str">
        <f t="shared" si="10"/>
        <v/>
      </c>
      <c r="N19" s="2" t="str">
        <f t="shared" si="11"/>
        <v/>
      </c>
      <c r="O19" s="19" t="str">
        <f t="shared" si="12"/>
        <v/>
      </c>
      <c r="P19" s="19" t="str">
        <f t="shared" si="13"/>
        <v/>
      </c>
      <c r="Q19" s="18" t="str">
        <f t="shared" si="14"/>
        <v/>
      </c>
      <c r="R19" s="2" t="str">
        <f t="shared" si="15"/>
        <v/>
      </c>
      <c r="S19" s="19" t="str">
        <f t="shared" si="16"/>
        <v/>
      </c>
      <c r="T19" s="19" t="str">
        <f t="shared" si="17"/>
        <v/>
      </c>
      <c r="U19" s="20" t="str">
        <f t="shared" si="18"/>
        <v/>
      </c>
      <c r="V19" s="20" t="str">
        <f t="shared" si="19"/>
        <v/>
      </c>
      <c r="W19" s="21" t="str">
        <f t="shared" si="20"/>
        <v/>
      </c>
      <c r="X19" s="21" t="str">
        <f t="shared" si="21"/>
        <v/>
      </c>
    </row>
    <row r="20" spans="2:24" x14ac:dyDescent="0.25">
      <c r="B20" s="17" t="s">
        <v>17</v>
      </c>
      <c r="C20" s="1" t="str">
        <f t="shared" si="0"/>
        <v>mombo rich</v>
      </c>
      <c r="D20" s="18">
        <f t="shared" si="1"/>
        <v>16474</v>
      </c>
      <c r="E20" s="18">
        <f t="shared" si="2"/>
        <v>42253</v>
      </c>
      <c r="F20" s="2" t="str">
        <f t="shared" si="3"/>
        <v>m</v>
      </c>
      <c r="G20" s="19">
        <f t="shared" si="4"/>
        <v>35800000</v>
      </c>
      <c r="H20" s="19">
        <f t="shared" si="5"/>
        <v>256000</v>
      </c>
      <c r="I20" s="18">
        <f t="shared" si="6"/>
        <v>42044</v>
      </c>
      <c r="J20" s="2" t="str">
        <f t="shared" si="7"/>
        <v>a</v>
      </c>
      <c r="K20" s="19">
        <f t="shared" si="8"/>
        <v>65800000</v>
      </c>
      <c r="L20" s="19">
        <f t="shared" si="9"/>
        <v>256588</v>
      </c>
      <c r="M20" s="18" t="str">
        <f t="shared" si="10"/>
        <v/>
      </c>
      <c r="N20" s="2" t="str">
        <f t="shared" si="11"/>
        <v/>
      </c>
      <c r="O20" s="19" t="str">
        <f t="shared" si="12"/>
        <v/>
      </c>
      <c r="P20" s="19" t="str">
        <f t="shared" si="13"/>
        <v/>
      </c>
      <c r="Q20" s="18" t="str">
        <f t="shared" si="14"/>
        <v/>
      </c>
      <c r="R20" s="2" t="str">
        <f t="shared" si="15"/>
        <v/>
      </c>
      <c r="S20" s="19" t="str">
        <f t="shared" si="16"/>
        <v/>
      </c>
      <c r="T20" s="19" t="str">
        <f t="shared" si="17"/>
        <v/>
      </c>
      <c r="U20" s="24" t="str">
        <f t="shared" si="18"/>
        <v/>
      </c>
      <c r="V20" s="24" t="str">
        <f t="shared" si="19"/>
        <v/>
      </c>
      <c r="W20" s="25" t="str">
        <f t="shared" si="20"/>
        <v/>
      </c>
      <c r="X20" s="25" t="str">
        <f t="shared" si="21"/>
        <v/>
      </c>
    </row>
    <row r="23" spans="2:24" x14ac:dyDescent="0.25">
      <c r="B23" t="s">
        <v>43</v>
      </c>
      <c r="C23" s="26" t="s">
        <v>42</v>
      </c>
    </row>
  </sheetData>
  <hyperlinks>
    <hyperlink ref="C23" r:id="rId1" xr:uid="{71948C99-8166-4E2B-85D6-EF2C7937F8F4}"/>
  </hyperlink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L.ANOUE</dc:creator>
  <cp:lastModifiedBy>JoDan</cp:lastModifiedBy>
  <dcterms:created xsi:type="dcterms:W3CDTF">2019-08-01T13:38:56Z</dcterms:created>
  <dcterms:modified xsi:type="dcterms:W3CDTF">2019-08-14T10:49:25Z</dcterms:modified>
</cp:coreProperties>
</file>