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CDD601BF-909E-4EB4-B7EF-AC7ADFD4585E}" xr6:coauthVersionLast="47" xr6:coauthVersionMax="47" xr10:uidLastSave="{00000000-0000-0000-0000-000000000000}"/>
  <bookViews>
    <workbookView xWindow="-108" yWindow="-108" windowWidth="23256" windowHeight="12576" firstSheet="1" activeTab="1" xr2:uid="{FD76B39C-E2F3-45BE-8700-F5F488FFCE47}"/>
  </bookViews>
  <sheets>
    <sheet name="Listes" sheetId="1" state="hidden" r:id="rId1"/>
    <sheet name="Requête1" sheetId="17" r:id="rId2"/>
    <sheet name="Graphique" sheetId="4" r:id="rId3"/>
    <sheet name="Janvier" sheetId="2" r:id="rId4"/>
    <sheet name="Février" sheetId="5" r:id="rId5"/>
    <sheet name="Mars" sheetId="7" r:id="rId6"/>
    <sheet name="Avril" sheetId="8" r:id="rId7"/>
    <sheet name="Mai" sheetId="9" r:id="rId8"/>
    <sheet name="Juin" sheetId="10" r:id="rId9"/>
    <sheet name="Juillet" sheetId="11" r:id="rId10"/>
    <sheet name="Août" sheetId="12" r:id="rId11"/>
    <sheet name="Septembre" sheetId="13" r:id="rId12"/>
    <sheet name="Octobre" sheetId="14" r:id="rId13"/>
    <sheet name="Novembre" sheetId="15" r:id="rId14"/>
    <sheet name="Décembre" sheetId="16" r:id="rId15"/>
  </sheets>
  <definedNames>
    <definedName name="_xleta.SUMIF" hidden="1" xlm="1">#NAME?</definedName>
    <definedName name="DonnéesExternes_1" localSheetId="1" hidden="1">'Requête1'!$B$5:$E$216</definedName>
    <definedName name="famille">Listes!$A$1:$A$25</definedName>
    <definedName name="montant">Listes!$G$1:$G$2</definedName>
    <definedName name="Moyen">Listes!$E$1:$E$6</definedName>
    <definedName name="Qui">Listes!$C$1:$C$3</definedName>
    <definedName name="Segment_Famille">#N/A</definedName>
    <definedName name="Segment_Name">#N/A</definedName>
    <definedName name="Segment_Qui">#N/A</definedName>
  </definedNames>
  <calcPr calcId="191029"/>
  <pivotCaches>
    <pivotCache cacheId="0" r:id="rId16"/>
    <pivotCache cacheId="8" r:id="rId17"/>
  </pivotCaches>
  <extLst>
    <ext xmlns:x14="http://schemas.microsoft.com/office/spreadsheetml/2009/9/main" uri="{BBE1A952-AA13-448e-AADC-164F8A28A991}">
      <x14:slicerCaches>
        <x14:slicerCache r:id="rId18"/>
        <x14:slicerCache r:id="rId19"/>
        <x14:slicerCache r:id="rId2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6" l="1"/>
  <c r="L14" i="16" s="1"/>
  <c r="J13" i="16"/>
  <c r="L13" i="16" s="1"/>
  <c r="J12" i="16"/>
  <c r="L12" i="16" s="1"/>
  <c r="J11" i="16"/>
  <c r="L11" i="16" s="1"/>
  <c r="J13" i="15"/>
  <c r="L13" i="15" s="1"/>
  <c r="J12" i="15"/>
  <c r="L12" i="15" s="1"/>
  <c r="J11" i="15"/>
  <c r="L11" i="15" s="1"/>
  <c r="J10" i="15"/>
  <c r="L10" i="15" s="1"/>
  <c r="J13" i="14"/>
  <c r="L13" i="14" s="1"/>
  <c r="J12" i="14"/>
  <c r="L12" i="14" s="1"/>
  <c r="J11" i="14"/>
  <c r="L11" i="14" s="1"/>
  <c r="J10" i="14"/>
  <c r="L10" i="14" s="1"/>
  <c r="J13" i="13"/>
  <c r="L13" i="13" s="1"/>
  <c r="J12" i="13"/>
  <c r="L12" i="13" s="1"/>
  <c r="J11" i="13"/>
  <c r="L11" i="13" s="1"/>
  <c r="J10" i="13"/>
  <c r="L10" i="13" s="1"/>
  <c r="J13" i="12"/>
  <c r="L13" i="12" s="1"/>
  <c r="J12" i="12"/>
  <c r="L12" i="12" s="1"/>
  <c r="J11" i="12"/>
  <c r="L11" i="12" s="1"/>
  <c r="J10" i="12"/>
  <c r="L10" i="12" s="1"/>
  <c r="J14" i="11"/>
  <c r="L14" i="11" s="1"/>
  <c r="J13" i="11"/>
  <c r="L13" i="11" s="1"/>
  <c r="J12" i="11"/>
  <c r="L12" i="11" s="1"/>
  <c r="J11" i="11"/>
  <c r="L11" i="11" s="1"/>
  <c r="L13" i="10"/>
  <c r="J13" i="10"/>
  <c r="J12" i="10"/>
  <c r="L12" i="10" s="1"/>
  <c r="J11" i="10"/>
  <c r="L11" i="10" s="1"/>
  <c r="J10" i="10"/>
  <c r="L10" i="10" s="1"/>
  <c r="J14" i="9"/>
  <c r="L14" i="9" s="1"/>
  <c r="J13" i="9"/>
  <c r="L13" i="9" s="1"/>
  <c r="J12" i="9"/>
  <c r="L12" i="9" s="1"/>
  <c r="J11" i="9"/>
  <c r="L11" i="9" s="1"/>
  <c r="J13" i="8"/>
  <c r="L13" i="8" s="1"/>
  <c r="J12" i="8"/>
  <c r="L12" i="8" s="1"/>
  <c r="J11" i="8"/>
  <c r="L11" i="8" s="1"/>
  <c r="J10" i="8"/>
  <c r="L10" i="8" s="1"/>
  <c r="L13" i="7"/>
  <c r="J13" i="7"/>
  <c r="J12" i="7"/>
  <c r="L12" i="7" s="1"/>
  <c r="J11" i="7"/>
  <c r="L11" i="7" s="1"/>
  <c r="J10" i="7"/>
  <c r="L10" i="7" s="1"/>
  <c r="J13" i="5"/>
  <c r="L13" i="5" s="1"/>
  <c r="J12" i="5"/>
  <c r="L12" i="5" s="1"/>
  <c r="J11" i="5"/>
  <c r="L11" i="5" s="1"/>
  <c r="J10" i="5"/>
  <c r="L10" i="5" s="1"/>
  <c r="J14" i="2"/>
  <c r="J4" i="2"/>
  <c r="J4" i="5" l="1"/>
  <c r="L14" i="2" l="1"/>
  <c r="J13" i="2"/>
  <c r="L13" i="2" s="1"/>
  <c r="J12" i="2"/>
  <c r="L12" i="2" s="1"/>
  <c r="J11" i="2"/>
  <c r="L11" i="2" s="1"/>
  <c r="E3" i="2"/>
  <c r="E2" i="2"/>
  <c r="E1" i="2" l="1"/>
  <c r="J6" i="2" s="1"/>
  <c r="J5" i="2" l="1"/>
  <c r="A13" i="16"/>
  <c r="A13" i="15"/>
  <c r="A13" i="14"/>
  <c r="J4" i="14"/>
  <c r="A13" i="13"/>
  <c r="A13" i="12"/>
  <c r="A13" i="11"/>
  <c r="A13" i="10"/>
  <c r="A13" i="9"/>
  <c r="A13" i="8"/>
  <c r="A13" i="7"/>
  <c r="J4" i="16"/>
  <c r="J4" i="15"/>
  <c r="J4" i="13"/>
  <c r="J4" i="12"/>
  <c r="J4" i="11"/>
  <c r="J4" i="10"/>
  <c r="J4" i="9"/>
  <c r="J4" i="8"/>
  <c r="J4" i="7"/>
  <c r="A13" i="5" l="1"/>
  <c r="A15" i="2"/>
  <c r="B2" i="5" l="1"/>
  <c r="B1" i="5"/>
  <c r="E1" i="5" s="1"/>
  <c r="J5" i="5" l="1"/>
  <c r="B1" i="7" s="1"/>
  <c r="J6" i="5"/>
  <c r="B2" i="7" s="1"/>
  <c r="E1" i="7" l="1"/>
  <c r="J5" i="7" l="1"/>
  <c r="B1" i="8" s="1"/>
  <c r="J6" i="7"/>
  <c r="B2" i="8" s="1"/>
  <c r="E1" i="8" l="1"/>
  <c r="J5" i="8" s="1"/>
  <c r="B1" i="9" s="1"/>
  <c r="J6" i="8" l="1"/>
  <c r="B2" i="9" s="1"/>
  <c r="E1" i="9" s="1"/>
  <c r="J5" i="9" l="1"/>
  <c r="B1" i="10" s="1"/>
  <c r="J6" i="9"/>
  <c r="B2" i="10" s="1"/>
  <c r="E1" i="10" l="1"/>
  <c r="J6" i="10" s="1"/>
  <c r="B2" i="11" s="1"/>
  <c r="J5" i="10" l="1"/>
  <c r="B1" i="11" s="1"/>
  <c r="E1" i="11" s="1"/>
  <c r="J6" i="11" s="1"/>
  <c r="B2" i="12" s="1"/>
  <c r="J5" i="11" l="1"/>
  <c r="B1" i="12" s="1"/>
  <c r="E1" i="12" s="1"/>
  <c r="J6" i="12" s="1"/>
  <c r="B2" i="13" s="1"/>
  <c r="J5" i="12" l="1"/>
  <c r="B1" i="13" s="1"/>
  <c r="E1" i="13" s="1"/>
  <c r="J6" i="13" s="1"/>
  <c r="B2" i="14" s="1"/>
  <c r="J5" i="13" l="1"/>
  <c r="B1" i="14" s="1"/>
  <c r="E1" i="14" s="1"/>
  <c r="J6" i="14" s="1"/>
  <c r="B2" i="15" s="1"/>
  <c r="J5" i="14" l="1"/>
  <c r="B1" i="15" s="1"/>
  <c r="E1" i="15" s="1"/>
  <c r="J5" i="15" s="1"/>
  <c r="B1" i="16" s="1"/>
  <c r="J6" i="15" l="1"/>
  <c r="B2" i="16" s="1"/>
  <c r="E1" i="16" s="1"/>
  <c r="J6" i="16" s="1"/>
  <c r="J5" i="1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D3F501-85A6-4ECB-9209-6693F0F22DF2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<sst xmlns="http://schemas.openxmlformats.org/spreadsheetml/2006/main" count="3132" uniqueCount="101">
  <si>
    <t>Loyer</t>
  </si>
  <si>
    <t>Courses</t>
  </si>
  <si>
    <t>Essence</t>
  </si>
  <si>
    <t>Restos</t>
  </si>
  <si>
    <t>Vêtements</t>
  </si>
  <si>
    <t>Café boulot</t>
  </si>
  <si>
    <t>Tabac</t>
  </si>
  <si>
    <t>Voiture</t>
  </si>
  <si>
    <t>Virement</t>
  </si>
  <si>
    <t>Cadeau</t>
  </si>
  <si>
    <t>Cantine</t>
  </si>
  <si>
    <t>Nounou</t>
  </si>
  <si>
    <t>Maison</t>
  </si>
  <si>
    <t>Impôts</t>
  </si>
  <si>
    <t>Téléphonie</t>
  </si>
  <si>
    <t>Electricité</t>
  </si>
  <si>
    <t>Eau</t>
  </si>
  <si>
    <t>TV</t>
  </si>
  <si>
    <t>Musique</t>
  </si>
  <si>
    <t>Crédit</t>
  </si>
  <si>
    <t>Assurances</t>
  </si>
  <si>
    <t>Santé</t>
  </si>
  <si>
    <t>Bien-être</t>
  </si>
  <si>
    <t>Jade</t>
  </si>
  <si>
    <t>Loisirs</t>
  </si>
  <si>
    <t>Salaire</t>
  </si>
  <si>
    <t>Julien</t>
  </si>
  <si>
    <t>Auriane</t>
  </si>
  <si>
    <t>Couple</t>
  </si>
  <si>
    <t>Famille</t>
  </si>
  <si>
    <t>Qui</t>
  </si>
  <si>
    <t>Quoi</t>
  </si>
  <si>
    <t>Montant</t>
  </si>
  <si>
    <t>Auto + VPR</t>
  </si>
  <si>
    <t>Forfait J</t>
  </si>
  <si>
    <t>Forfait A</t>
  </si>
  <si>
    <t>Internet</t>
  </si>
  <si>
    <t>Canal +</t>
  </si>
  <si>
    <t>Netflix</t>
  </si>
  <si>
    <t>Disney +</t>
  </si>
  <si>
    <t>Moyen</t>
  </si>
  <si>
    <t>Paypal</t>
  </si>
  <si>
    <t>Prélèvement</t>
  </si>
  <si>
    <t>Chèque</t>
  </si>
  <si>
    <t>CB</t>
  </si>
  <si>
    <t>Espèces</t>
  </si>
  <si>
    <t>Séolis</t>
  </si>
  <si>
    <t>Sertad</t>
  </si>
  <si>
    <t>Manue forfait L</t>
  </si>
  <si>
    <t>Spotify</t>
  </si>
  <si>
    <t>Conso A</t>
  </si>
  <si>
    <t>Pandacraft</t>
  </si>
  <si>
    <t>Centre anti poux</t>
  </si>
  <si>
    <t>Date</t>
  </si>
  <si>
    <t>Reste global</t>
  </si>
  <si>
    <t>Salaires</t>
  </si>
  <si>
    <t>Reste Julien</t>
  </si>
  <si>
    <t>Reste Auriane</t>
  </si>
  <si>
    <t>Solde</t>
  </si>
  <si>
    <t>Débit</t>
  </si>
  <si>
    <t>Intermarché</t>
  </si>
  <si>
    <t>Cigarettes</t>
  </si>
  <si>
    <t>Grandland</t>
  </si>
  <si>
    <t>MAAF</t>
  </si>
  <si>
    <t>Fiée des Lois</t>
  </si>
  <si>
    <t>Proprio</t>
  </si>
  <si>
    <t>Solde précédent Julien</t>
  </si>
  <si>
    <t>Solde précédent Auriane</t>
  </si>
  <si>
    <t>Noël + anniv papa</t>
  </si>
  <si>
    <t>Étiquettes de lignes</t>
  </si>
  <si>
    <t>Total général</t>
  </si>
  <si>
    <t>Somme de Montant</t>
  </si>
  <si>
    <t>(Tous)</t>
  </si>
  <si>
    <t>Epargne</t>
  </si>
  <si>
    <t>Center Parcs</t>
  </si>
  <si>
    <t>13ème mois</t>
  </si>
  <si>
    <t>Compte rouge</t>
  </si>
  <si>
    <t>Dépensé</t>
  </si>
  <si>
    <t>Prévu</t>
  </si>
  <si>
    <t>Reste</t>
  </si>
  <si>
    <t>Avance crédit impôts</t>
  </si>
  <si>
    <t>Cantine et garderie</t>
  </si>
  <si>
    <t>Chèque Noël Mamie</t>
  </si>
  <si>
    <t>Anniv Julien</t>
  </si>
  <si>
    <t>Del Arte</t>
  </si>
  <si>
    <t>Vivaro</t>
  </si>
  <si>
    <t>Revenus 2024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</si>
  <si>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</si>
  <si>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</si>
  <si>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</si>
  <si>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</si>
  <si>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</si>
  <si>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</si>
  <si>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</si>
  <si>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</si>
  <si>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</si>
  <si>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</si>
  <si>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</si>
  <si>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</si>
  <si>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Name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</si>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</sst>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left" indent="1"/>
    </xf>
    <xf numFmtId="0" fontId="0" fillId="0" borderId="0" xfId="0" quotePrefix="1" applyAlignment="1">
      <alignment horizontal="left" inden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  <xf numFmtId="164" fontId="0" fillId="0" borderId="1" xfId="1" applyNumberFormat="1" applyFont="1" applyBorder="1"/>
    <xf numFmtId="0" fontId="2" fillId="2" borderId="3" xfId="0" applyFont="1" applyFill="1" applyBorder="1" applyAlignment="1">
      <alignment horizontal="left" indent="1"/>
    </xf>
    <xf numFmtId="0" fontId="2" fillId="2" borderId="2" xfId="0" applyFont="1" applyFill="1" applyBorder="1" applyAlignment="1">
      <alignment horizontal="left" indent="1"/>
    </xf>
    <xf numFmtId="0" fontId="2" fillId="2" borderId="4" xfId="0" applyFont="1" applyFill="1" applyBorder="1" applyAlignment="1">
      <alignment horizontal="left" indent="1"/>
    </xf>
    <xf numFmtId="0" fontId="2" fillId="2" borderId="5" xfId="0" applyFont="1" applyFill="1" applyBorder="1" applyAlignment="1">
      <alignment horizontal="left" indent="1"/>
    </xf>
    <xf numFmtId="0" fontId="2" fillId="2" borderId="6" xfId="0" applyFont="1" applyFill="1" applyBorder="1" applyAlignment="1">
      <alignment horizontal="left" indent="1"/>
    </xf>
    <xf numFmtId="164" fontId="0" fillId="0" borderId="7" xfId="0" applyNumberFormat="1" applyBorder="1" applyAlignment="1">
      <alignment horizontal="left" indent="1"/>
    </xf>
    <xf numFmtId="164" fontId="3" fillId="0" borderId="0" xfId="0" applyNumberFormat="1" applyFont="1" applyAlignment="1">
      <alignment horizontal="left" indent="1"/>
    </xf>
    <xf numFmtId="0" fontId="2" fillId="2" borderId="0" xfId="0" applyFont="1" applyFill="1" applyAlignment="1">
      <alignment horizontal="left" indent="1"/>
    </xf>
    <xf numFmtId="0" fontId="4" fillId="0" borderId="1" xfId="0" applyFont="1" applyBorder="1" applyAlignment="1">
      <alignment horizontal="center"/>
    </xf>
    <xf numFmtId="0" fontId="0" fillId="0" borderId="0" xfId="0" applyNumberFormat="1"/>
    <xf numFmtId="4" fontId="0" fillId="0" borderId="0" xfId="0" applyNumberFormat="1"/>
  </cellXfs>
  <cellStyles count="2">
    <cellStyle name="Monétaire" xfId="1" builtinId="4"/>
    <cellStyle name="Normal" xfId="0" builtinId="0"/>
  </cellStyles>
  <dxfs count="179">
    <dxf>
      <numFmt numFmtId="4" formatCode="#,##0.00"/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numFmt numFmtId="0" formatCode="General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7/relationships/slicerCache" Target="slicerCaches/slicerCache1.xml"/><Relationship Id="rId26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microsoft.com/office/2007/relationships/slicerCache" Target="slicerCaches/slicerCache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[budget-2026-newversion.xlsm]Graphique!Tableau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Graphique!$B$4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Graphique!$A$5:$A$24</c:f>
              <c:strCache>
                <c:ptCount val="19"/>
                <c:pt idx="0">
                  <c:v>Nounou</c:v>
                </c:pt>
                <c:pt idx="1">
                  <c:v>Musique</c:v>
                </c:pt>
                <c:pt idx="2">
                  <c:v>Restos</c:v>
                </c:pt>
                <c:pt idx="3">
                  <c:v>Cantine</c:v>
                </c:pt>
                <c:pt idx="4">
                  <c:v>TV</c:v>
                </c:pt>
                <c:pt idx="5">
                  <c:v>Jade</c:v>
                </c:pt>
                <c:pt idx="6">
                  <c:v>Téléphonie</c:v>
                </c:pt>
                <c:pt idx="7">
                  <c:v>Assurances</c:v>
                </c:pt>
                <c:pt idx="8">
                  <c:v>Loisirs</c:v>
                </c:pt>
                <c:pt idx="9">
                  <c:v>Electricité</c:v>
                </c:pt>
                <c:pt idx="10">
                  <c:v>Cadeau</c:v>
                </c:pt>
                <c:pt idx="11">
                  <c:v>Tabac</c:v>
                </c:pt>
                <c:pt idx="12">
                  <c:v>Impôts</c:v>
                </c:pt>
                <c:pt idx="13">
                  <c:v>Essence</c:v>
                </c:pt>
                <c:pt idx="14">
                  <c:v>Courses</c:v>
                </c:pt>
                <c:pt idx="15">
                  <c:v>Eau</c:v>
                </c:pt>
                <c:pt idx="16">
                  <c:v>Crédit</c:v>
                </c:pt>
                <c:pt idx="17">
                  <c:v>Loyer</c:v>
                </c:pt>
                <c:pt idx="18">
                  <c:v>Virement</c:v>
                </c:pt>
              </c:strCache>
            </c:strRef>
          </c:cat>
          <c:val>
            <c:numRef>
              <c:f>Graphique!$B$5:$B$24</c:f>
              <c:numCache>
                <c:formatCode>General</c:formatCode>
                <c:ptCount val="19"/>
                <c:pt idx="1">
                  <c:v>12.14</c:v>
                </c:pt>
                <c:pt idx="2">
                  <c:v>30</c:v>
                </c:pt>
                <c:pt idx="3">
                  <c:v>38.25</c:v>
                </c:pt>
                <c:pt idx="4">
                  <c:v>61.980000000000004</c:v>
                </c:pt>
                <c:pt idx="5">
                  <c:v>62.25</c:v>
                </c:pt>
                <c:pt idx="6">
                  <c:v>96.97</c:v>
                </c:pt>
                <c:pt idx="7">
                  <c:v>128.08000000000001</c:v>
                </c:pt>
                <c:pt idx="8">
                  <c:v>167</c:v>
                </c:pt>
                <c:pt idx="9">
                  <c:v>195</c:v>
                </c:pt>
                <c:pt idx="10">
                  <c:v>200</c:v>
                </c:pt>
                <c:pt idx="11">
                  <c:v>200</c:v>
                </c:pt>
                <c:pt idx="12">
                  <c:v>224</c:v>
                </c:pt>
                <c:pt idx="13">
                  <c:v>360</c:v>
                </c:pt>
                <c:pt idx="14">
                  <c:v>415.24</c:v>
                </c:pt>
                <c:pt idx="15">
                  <c:v>440</c:v>
                </c:pt>
                <c:pt idx="16">
                  <c:v>503.44</c:v>
                </c:pt>
                <c:pt idx="17">
                  <c:v>700</c:v>
                </c:pt>
                <c:pt idx="18">
                  <c:v>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13-48F0-ACDE-49E19DFB5D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17869760"/>
        <c:axId val="717867360"/>
        <c:axId val="0"/>
      </c:bar3DChart>
      <c:catAx>
        <c:axId val="7178697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7867360"/>
        <c:crosses val="autoZero"/>
        <c:auto val="1"/>
        <c:lblAlgn val="ctr"/>
        <c:lblOffset val="100"/>
        <c:noMultiLvlLbl val="0"/>
      </c:catAx>
      <c:valAx>
        <c:axId val="717867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7869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327660</xdr:colOff>
      <xdr:row>0</xdr:row>
      <xdr:rowOff>106681</xdr:rowOff>
    </xdr:from>
    <xdr:to>
      <xdr:col>7</xdr:col>
      <xdr:colOff>281940</xdr:colOff>
      <xdr:row>3</xdr:row>
      <xdr:rowOff>198121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ame">
              <a:extLst>
                <a:ext uri="{FF2B5EF4-FFF2-40B4-BE49-F238E27FC236}">
                  <a16:creationId xmlns:a16="http://schemas.microsoft.com/office/drawing/2014/main" id="{D558140B-A482-99F9-17FA-C3C1B84444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8720" y="106681"/>
              <a:ext cx="3352800" cy="12344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327660</xdr:colOff>
      <xdr:row>0</xdr:row>
      <xdr:rowOff>129541</xdr:rowOff>
    </xdr:from>
    <xdr:to>
      <xdr:col>15</xdr:col>
      <xdr:colOff>312420</xdr:colOff>
      <xdr:row>3</xdr:row>
      <xdr:rowOff>213360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amille">
              <a:extLst>
                <a:ext uri="{FF2B5EF4-FFF2-40B4-BE49-F238E27FC236}">
                  <a16:creationId xmlns:a16="http://schemas.microsoft.com/office/drawing/2014/main" id="{A0F780F2-0B89-CF77-7738-1C1C8FE636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87240" y="129541"/>
              <a:ext cx="5638800" cy="12268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182880</xdr:colOff>
      <xdr:row>0</xdr:row>
      <xdr:rowOff>114300</xdr:rowOff>
    </xdr:from>
    <xdr:to>
      <xdr:col>2</xdr:col>
      <xdr:colOff>289560</xdr:colOff>
      <xdr:row>3</xdr:row>
      <xdr:rowOff>220980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Qui">
              <a:extLst>
                <a:ext uri="{FF2B5EF4-FFF2-40B4-BE49-F238E27FC236}">
                  <a16:creationId xmlns:a16="http://schemas.microsoft.com/office/drawing/2014/main" id="{002065DB-3955-12D6-A7C7-849490349E0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" y="114300"/>
              <a:ext cx="967740" cy="12496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289560</xdr:colOff>
      <xdr:row>1</xdr:row>
      <xdr:rowOff>114300</xdr:rowOff>
    </xdr:from>
    <xdr:to>
      <xdr:col>11</xdr:col>
      <xdr:colOff>624840</xdr:colOff>
      <xdr:row>25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37B304B-D74C-27DF-2BCF-FC149F537A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024190" refreshedDate="46013.655979282405" createdVersion="8" refreshedVersion="8" minRefreshableVersion="3" recordCount="41" xr:uid="{A38778F4-8456-44A2-AE17-BFAA42CCC49B}">
  <cacheSource type="worksheet">
    <worksheetSource name="Budget_Janvier"/>
  </cacheSource>
  <cacheFields count="7">
    <cacheField name="Date" numFmtId="14">
      <sharedItems containsSemiMixedTypes="0" containsNonDate="0" containsDate="1" containsString="0" minDate="2025-12-17T00:00:00" maxDate="2026-12-25T00:00:00"/>
    </cacheField>
    <cacheField name="Famille" numFmtId="0">
      <sharedItems count="20">
        <s v="Virement"/>
        <s v="Courses"/>
        <s v="Salaire"/>
        <s v="Cadeau"/>
        <s v="Crédit"/>
        <s v="Impôts"/>
        <s v="Tabac"/>
        <s v="Essence"/>
        <s v="Téléphonie"/>
        <s v="Nounou"/>
        <s v="Loisirs"/>
        <s v="TV"/>
        <s v="Loyer"/>
        <s v="Electricité"/>
        <s v="Jade"/>
        <s v="Cantine"/>
        <s v="Assurances"/>
        <s v="Eau"/>
        <s v="Musique"/>
        <s v="Restos"/>
      </sharedItems>
    </cacheField>
    <cacheField name="Quoi" numFmtId="0">
      <sharedItems/>
    </cacheField>
    <cacheField name="Qui" numFmtId="0">
      <sharedItems count="3">
        <s v="Couple"/>
        <s v="Julien"/>
        <s v="Auriane"/>
      </sharedItems>
    </cacheField>
    <cacheField name="Moyen" numFmtId="0">
      <sharedItems/>
    </cacheField>
    <cacheField name="Solde" numFmtId="0">
      <sharedItems count="2">
        <s v="Débit"/>
        <s v="Crédit"/>
      </sharedItems>
    </cacheField>
    <cacheField name="Montant" numFmtId="164">
      <sharedItems containsString="0" containsBlank="1" containsNumber="1" minValue="6.49" maxValue="2535.07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13.688522685188" createdVersion="8" refreshedVersion="8" minRefreshableVersion="3" recordCount="211" xr:uid="{0C36CA4B-693E-48EE-84A9-D340DA7A99E7}">
  <cacheSource type="worksheet">
    <worksheetSource name="Requête1"/>
  </cacheSource>
  <cacheFields count="4">
    <cacheField name="Name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Famille" numFmtId="0">
      <sharedItems count="20">
        <s v="Virement"/>
        <s v="Courses"/>
        <s v="Salaire"/>
        <s v="Cadeau"/>
        <s v="Crédit"/>
        <s v="Impôts"/>
        <s v="Tabac"/>
        <s v="Essence"/>
        <s v="Téléphonie"/>
        <s v="Nounou"/>
        <s v="Loisirs"/>
        <s v="TV"/>
        <s v="Loyer"/>
        <s v="Electricité"/>
        <s v="Jade"/>
        <s v="Cantine"/>
        <s v="Assurances"/>
        <s v="Eau"/>
        <s v="Musique"/>
        <s v="Restos"/>
      </sharedItems>
    </cacheField>
    <cacheField name="Qui" numFmtId="0">
      <sharedItems count="3">
        <s v="Couple"/>
        <s v="Julien"/>
        <s v="Auriane"/>
      </sharedItems>
    </cacheField>
    <cacheField name="Montant" numFmtId="0">
      <sharedItems containsString="0" containsBlank="1" containsNumber="1" minValue="-780" maxValue="4535.07"/>
    </cacheField>
  </cacheFields>
  <extLst>
    <ext xmlns:x14="http://schemas.microsoft.com/office/spreadsheetml/2009/9/main" uri="{725AE2AE-9491-48be-B2B4-4EB974FC3084}">
      <x14:pivotCacheDefinition pivotCacheId="11186830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d v="2025-12-17T00:00:00"/>
    <x v="0"/>
    <s v="Compte rouge"/>
    <x v="0"/>
    <s v="Virement"/>
    <x v="0"/>
    <n v="780"/>
  </r>
  <r>
    <d v="2025-12-22T00:00:00"/>
    <x v="1"/>
    <s v="Intermarché"/>
    <x v="0"/>
    <s v="CB"/>
    <x v="0"/>
    <n v="85.24"/>
  </r>
  <r>
    <d v="2025-12-22T00:00:00"/>
    <x v="2"/>
    <s v="MAAF"/>
    <x v="0"/>
    <s v="Virement"/>
    <x v="1"/>
    <n v="2535.0700000000002"/>
  </r>
  <r>
    <d v="2025-12-25T00:00:00"/>
    <x v="3"/>
    <s v="Noël + anniv papa"/>
    <x v="0"/>
    <s v="Virement"/>
    <x v="0"/>
    <n v="200"/>
  </r>
  <r>
    <d v="2025-12-27T00:00:00"/>
    <x v="4"/>
    <s v="Voiture"/>
    <x v="0"/>
    <s v="Prélèvement"/>
    <x v="0"/>
    <n v="353.44"/>
  </r>
  <r>
    <d v="2025-12-27T00:00:00"/>
    <x v="5"/>
    <s v="Revenus 2024"/>
    <x v="0"/>
    <s v="Prélèvement"/>
    <x v="0"/>
    <n v="224"/>
  </r>
  <r>
    <d v="2025-12-27T00:00:00"/>
    <x v="6"/>
    <s v="Cigarettes"/>
    <x v="0"/>
    <s v="CB"/>
    <x v="0"/>
    <n v="50"/>
  </r>
  <r>
    <d v="2025-12-27T00:00:00"/>
    <x v="7"/>
    <s v="Grandland"/>
    <x v="0"/>
    <s v="CB"/>
    <x v="0"/>
    <n v="80"/>
  </r>
  <r>
    <d v="2025-12-27T00:00:00"/>
    <x v="7"/>
    <s v="Vivaro"/>
    <x v="0"/>
    <s v="CB"/>
    <x v="0"/>
    <n v="100"/>
  </r>
  <r>
    <d v="2025-12-28T00:00:00"/>
    <x v="8"/>
    <s v="Internet"/>
    <x v="0"/>
    <s v="Prélèvement"/>
    <x v="0"/>
    <n v="42.99"/>
  </r>
  <r>
    <d v="2025-12-31T00:00:00"/>
    <x v="2"/>
    <s v="Fiée des Lois"/>
    <x v="0"/>
    <s v="Virement"/>
    <x v="1"/>
    <n v="2000"/>
  </r>
  <r>
    <d v="2025-12-31T00:00:00"/>
    <x v="2"/>
    <s v="13ème mois"/>
    <x v="1"/>
    <s v="Virement"/>
    <x v="1"/>
    <n v="1000"/>
  </r>
  <r>
    <d v="2026-01-01T00:00:00"/>
    <x v="9"/>
    <s v="Jade"/>
    <x v="0"/>
    <s v="Virement"/>
    <x v="0"/>
    <m/>
  </r>
  <r>
    <d v="2026-01-01T00:00:00"/>
    <x v="10"/>
    <s v="Center Parcs"/>
    <x v="2"/>
    <s v="Prélèvement"/>
    <x v="0"/>
    <n v="167"/>
  </r>
  <r>
    <d v="2026-01-01T00:00:00"/>
    <x v="3"/>
    <s v="Chèque Noël Mamie"/>
    <x v="2"/>
    <s v="Chèque"/>
    <x v="1"/>
    <n v="150"/>
  </r>
  <r>
    <d v="2026-01-02T00:00:00"/>
    <x v="4"/>
    <s v="Conso A"/>
    <x v="0"/>
    <s v="Prélèvement"/>
    <x v="0"/>
    <n v="150"/>
  </r>
  <r>
    <d v="2026-01-03T00:00:00"/>
    <x v="11"/>
    <s v="Netflix"/>
    <x v="0"/>
    <s v="Paypal"/>
    <x v="0"/>
    <n v="7.99"/>
  </r>
  <r>
    <d v="2026-01-03T00:00:00"/>
    <x v="1"/>
    <s v="Intermarché"/>
    <x v="0"/>
    <s v="CB"/>
    <x v="0"/>
    <n v="110"/>
  </r>
  <r>
    <d v="2026-01-03T00:00:00"/>
    <x v="6"/>
    <s v="Cigarettes"/>
    <x v="0"/>
    <s v="CB"/>
    <x v="0"/>
    <n v="50"/>
  </r>
  <r>
    <d v="2026-01-04T00:00:00"/>
    <x v="11"/>
    <s v="Canal +"/>
    <x v="0"/>
    <s v="Prélèvement"/>
    <x v="0"/>
    <n v="47.5"/>
  </r>
  <r>
    <d v="2026-01-05T00:00:00"/>
    <x v="12"/>
    <s v="Proprio"/>
    <x v="0"/>
    <s v="Prélèvement"/>
    <x v="0"/>
    <n v="700"/>
  </r>
  <r>
    <d v="2026-01-05T00:00:00"/>
    <x v="8"/>
    <s v="Forfait J"/>
    <x v="0"/>
    <s v="Prélèvement"/>
    <x v="0"/>
    <n v="26.99"/>
  </r>
  <r>
    <d v="2026-01-05T00:00:00"/>
    <x v="13"/>
    <s v="Séolis"/>
    <x v="0"/>
    <s v="Prélèvement"/>
    <x v="0"/>
    <n v="195"/>
  </r>
  <r>
    <d v="2026-01-05T00:00:00"/>
    <x v="14"/>
    <s v="Pandacraft"/>
    <x v="0"/>
    <s v="Prélèvement"/>
    <x v="0"/>
    <n v="9"/>
  </r>
  <r>
    <d v="2026-01-05T00:00:00"/>
    <x v="14"/>
    <s v="Centre anti poux"/>
    <x v="0"/>
    <s v="Prélèvement"/>
    <x v="0"/>
    <n v="15"/>
  </r>
  <r>
    <d v="2026-01-06T00:00:00"/>
    <x v="15"/>
    <s v="Jade"/>
    <x v="0"/>
    <s v="Prélèvement"/>
    <x v="0"/>
    <n v="38.25"/>
  </r>
  <r>
    <d v="2026-01-06T00:00:00"/>
    <x v="14"/>
    <s v="Cantine et garderie"/>
    <x v="0"/>
    <s v="Prélèvement"/>
    <x v="0"/>
    <n v="38.25"/>
  </r>
  <r>
    <d v="2026-01-10T00:00:00"/>
    <x v="16"/>
    <s v="Auto + VPR"/>
    <x v="0"/>
    <s v="Prélèvement"/>
    <x v="0"/>
    <n v="128.08000000000001"/>
  </r>
  <r>
    <d v="2026-01-10T00:00:00"/>
    <x v="17"/>
    <s v="Sertad"/>
    <x v="0"/>
    <s v="Prélèvement"/>
    <x v="0"/>
    <n v="440"/>
  </r>
  <r>
    <d v="2026-01-10T00:00:00"/>
    <x v="8"/>
    <s v="Manue forfait L"/>
    <x v="0"/>
    <s v="Virement"/>
    <x v="0"/>
    <n v="15"/>
  </r>
  <r>
    <d v="2026-01-10T00:00:00"/>
    <x v="1"/>
    <s v="Intermarché"/>
    <x v="0"/>
    <s v="CB"/>
    <x v="0"/>
    <n v="110"/>
  </r>
  <r>
    <d v="2026-01-10T00:00:00"/>
    <x v="6"/>
    <s v="Cigarettes"/>
    <x v="0"/>
    <s v="CB"/>
    <x v="0"/>
    <n v="50"/>
  </r>
  <r>
    <d v="2026-01-10T00:00:00"/>
    <x v="7"/>
    <s v="Grandland"/>
    <x v="0"/>
    <s v="CB"/>
    <x v="0"/>
    <n v="80"/>
  </r>
  <r>
    <d v="2026-01-10T00:00:00"/>
    <x v="7"/>
    <s v="Vivaro"/>
    <x v="0"/>
    <s v="CB"/>
    <x v="0"/>
    <n v="100"/>
  </r>
  <r>
    <d v="2026-01-13T00:00:00"/>
    <x v="11"/>
    <s v="Disney +"/>
    <x v="0"/>
    <s v="Paypal"/>
    <x v="0"/>
    <n v="6.49"/>
  </r>
  <r>
    <d v="2026-01-14T00:00:00"/>
    <x v="8"/>
    <s v="Forfait A"/>
    <x v="0"/>
    <s v="Prélèvement"/>
    <x v="0"/>
    <n v="11.99"/>
  </r>
  <r>
    <d v="2026-01-15T00:00:00"/>
    <x v="5"/>
    <s v="Avance crédit impôts"/>
    <x v="0"/>
    <s v="Virement"/>
    <x v="1"/>
    <n v="96"/>
  </r>
  <r>
    <d v="2026-01-17T00:00:00"/>
    <x v="1"/>
    <s v="Intermarché"/>
    <x v="0"/>
    <s v="CB"/>
    <x v="0"/>
    <n v="110"/>
  </r>
  <r>
    <d v="2026-01-17T00:00:00"/>
    <x v="6"/>
    <s v="Cigarettes"/>
    <x v="0"/>
    <s v="CB"/>
    <x v="0"/>
    <n v="50"/>
  </r>
  <r>
    <d v="2026-01-21T00:00:00"/>
    <x v="18"/>
    <s v="Spotify"/>
    <x v="0"/>
    <s v="Paypal"/>
    <x v="0"/>
    <n v="12.14"/>
  </r>
  <r>
    <d v="2026-12-24T00:00:00"/>
    <x v="19"/>
    <s v="Del Arte"/>
    <x v="0"/>
    <s v="CB"/>
    <x v="0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1">
  <r>
    <x v="0"/>
    <x v="0"/>
    <x v="0"/>
    <n v="-780"/>
  </r>
  <r>
    <x v="0"/>
    <x v="1"/>
    <x v="0"/>
    <n v="-415.24"/>
  </r>
  <r>
    <x v="0"/>
    <x v="2"/>
    <x v="0"/>
    <n v="4535.07"/>
  </r>
  <r>
    <x v="0"/>
    <x v="3"/>
    <x v="0"/>
    <n v="-200"/>
  </r>
  <r>
    <x v="0"/>
    <x v="4"/>
    <x v="0"/>
    <n v="-503.44"/>
  </r>
  <r>
    <x v="0"/>
    <x v="5"/>
    <x v="0"/>
    <n v="-128"/>
  </r>
  <r>
    <x v="0"/>
    <x v="6"/>
    <x v="0"/>
    <n v="-200"/>
  </r>
  <r>
    <x v="0"/>
    <x v="7"/>
    <x v="0"/>
    <n v="-360"/>
  </r>
  <r>
    <x v="0"/>
    <x v="8"/>
    <x v="0"/>
    <n v="-96.97"/>
  </r>
  <r>
    <x v="0"/>
    <x v="2"/>
    <x v="1"/>
    <n v="1000"/>
  </r>
  <r>
    <x v="0"/>
    <x v="9"/>
    <x v="0"/>
    <m/>
  </r>
  <r>
    <x v="0"/>
    <x v="10"/>
    <x v="2"/>
    <n v="-167"/>
  </r>
  <r>
    <x v="0"/>
    <x v="3"/>
    <x v="2"/>
    <n v="150"/>
  </r>
  <r>
    <x v="0"/>
    <x v="11"/>
    <x v="0"/>
    <n v="-61.980000000000004"/>
  </r>
  <r>
    <x v="0"/>
    <x v="12"/>
    <x v="0"/>
    <n v="-700"/>
  </r>
  <r>
    <x v="0"/>
    <x v="13"/>
    <x v="0"/>
    <n v="-195"/>
  </r>
  <r>
    <x v="0"/>
    <x v="14"/>
    <x v="0"/>
    <n v="-62.25"/>
  </r>
  <r>
    <x v="0"/>
    <x v="15"/>
    <x v="0"/>
    <n v="-38.25"/>
  </r>
  <r>
    <x v="0"/>
    <x v="16"/>
    <x v="0"/>
    <n v="-128.08000000000001"/>
  </r>
  <r>
    <x v="0"/>
    <x v="17"/>
    <x v="0"/>
    <n v="-440"/>
  </r>
  <r>
    <x v="0"/>
    <x v="18"/>
    <x v="0"/>
    <n v="-12.14"/>
  </r>
  <r>
    <x v="0"/>
    <x v="19"/>
    <x v="0"/>
    <n v="-30"/>
  </r>
  <r>
    <x v="1"/>
    <x v="2"/>
    <x v="0"/>
    <n v="4450"/>
  </r>
  <r>
    <x v="1"/>
    <x v="3"/>
    <x v="0"/>
    <n v="-200"/>
  </r>
  <r>
    <x v="1"/>
    <x v="4"/>
    <x v="0"/>
    <n v="-503.44"/>
  </r>
  <r>
    <x v="1"/>
    <x v="1"/>
    <x v="0"/>
    <n v="-440"/>
  </r>
  <r>
    <x v="1"/>
    <x v="6"/>
    <x v="0"/>
    <n v="-200"/>
  </r>
  <r>
    <x v="1"/>
    <x v="7"/>
    <x v="0"/>
    <n v="-360"/>
  </r>
  <r>
    <x v="1"/>
    <x v="8"/>
    <x v="0"/>
    <n v="-96.97"/>
  </r>
  <r>
    <x v="1"/>
    <x v="9"/>
    <x v="0"/>
    <m/>
  </r>
  <r>
    <x v="1"/>
    <x v="14"/>
    <x v="0"/>
    <n v="-128.35"/>
  </r>
  <r>
    <x v="1"/>
    <x v="10"/>
    <x v="2"/>
    <n v="-167"/>
  </r>
  <r>
    <x v="1"/>
    <x v="11"/>
    <x v="0"/>
    <n v="-61.980000000000004"/>
  </r>
  <r>
    <x v="1"/>
    <x v="12"/>
    <x v="0"/>
    <n v="-700"/>
  </r>
  <r>
    <x v="1"/>
    <x v="13"/>
    <x v="0"/>
    <n v="-195"/>
  </r>
  <r>
    <x v="1"/>
    <x v="15"/>
    <x v="0"/>
    <n v="-38.25"/>
  </r>
  <r>
    <x v="1"/>
    <x v="10"/>
    <x v="0"/>
    <n v="-200"/>
  </r>
  <r>
    <x v="1"/>
    <x v="16"/>
    <x v="0"/>
    <n v="-128.08000000000001"/>
  </r>
  <r>
    <x v="1"/>
    <x v="17"/>
    <x v="0"/>
    <n v="-60"/>
  </r>
  <r>
    <x v="1"/>
    <x v="18"/>
    <x v="0"/>
    <n v="-12.14"/>
  </r>
  <r>
    <x v="1"/>
    <x v="3"/>
    <x v="2"/>
    <n v="-100"/>
  </r>
  <r>
    <x v="2"/>
    <x v="2"/>
    <x v="0"/>
    <n v="4450"/>
  </r>
  <r>
    <x v="2"/>
    <x v="3"/>
    <x v="0"/>
    <n v="-200"/>
  </r>
  <r>
    <x v="2"/>
    <x v="4"/>
    <x v="0"/>
    <n v="-503.44"/>
  </r>
  <r>
    <x v="2"/>
    <x v="1"/>
    <x v="0"/>
    <n v="-440"/>
  </r>
  <r>
    <x v="2"/>
    <x v="6"/>
    <x v="0"/>
    <n v="-200"/>
  </r>
  <r>
    <x v="2"/>
    <x v="7"/>
    <x v="0"/>
    <n v="-360"/>
  </r>
  <r>
    <x v="2"/>
    <x v="8"/>
    <x v="0"/>
    <n v="-96.97"/>
  </r>
  <r>
    <x v="2"/>
    <x v="9"/>
    <x v="0"/>
    <m/>
  </r>
  <r>
    <x v="2"/>
    <x v="14"/>
    <x v="0"/>
    <n v="-74"/>
  </r>
  <r>
    <x v="2"/>
    <x v="11"/>
    <x v="0"/>
    <n v="-61.980000000000004"/>
  </r>
  <r>
    <x v="2"/>
    <x v="12"/>
    <x v="0"/>
    <n v="-700"/>
  </r>
  <r>
    <x v="2"/>
    <x v="13"/>
    <x v="0"/>
    <n v="-195"/>
  </r>
  <r>
    <x v="2"/>
    <x v="15"/>
    <x v="0"/>
    <n v="-38.25"/>
  </r>
  <r>
    <x v="2"/>
    <x v="10"/>
    <x v="0"/>
    <n v="-200"/>
  </r>
  <r>
    <x v="2"/>
    <x v="16"/>
    <x v="0"/>
    <n v="-128.08000000000001"/>
  </r>
  <r>
    <x v="2"/>
    <x v="17"/>
    <x v="0"/>
    <n v="-60"/>
  </r>
  <r>
    <x v="2"/>
    <x v="18"/>
    <x v="0"/>
    <n v="-12.14"/>
  </r>
  <r>
    <x v="3"/>
    <x v="2"/>
    <x v="0"/>
    <n v="4450"/>
  </r>
  <r>
    <x v="3"/>
    <x v="3"/>
    <x v="0"/>
    <n v="-200"/>
  </r>
  <r>
    <x v="3"/>
    <x v="4"/>
    <x v="0"/>
    <n v="-503.44"/>
  </r>
  <r>
    <x v="3"/>
    <x v="1"/>
    <x v="0"/>
    <n v="-440"/>
  </r>
  <r>
    <x v="3"/>
    <x v="6"/>
    <x v="0"/>
    <n v="-200"/>
  </r>
  <r>
    <x v="3"/>
    <x v="7"/>
    <x v="0"/>
    <n v="-360"/>
  </r>
  <r>
    <x v="3"/>
    <x v="8"/>
    <x v="0"/>
    <n v="-96.97"/>
  </r>
  <r>
    <x v="3"/>
    <x v="9"/>
    <x v="0"/>
    <m/>
  </r>
  <r>
    <x v="3"/>
    <x v="14"/>
    <x v="0"/>
    <n v="-74"/>
  </r>
  <r>
    <x v="3"/>
    <x v="11"/>
    <x v="0"/>
    <n v="-61.980000000000004"/>
  </r>
  <r>
    <x v="3"/>
    <x v="12"/>
    <x v="0"/>
    <n v="-700"/>
  </r>
  <r>
    <x v="3"/>
    <x v="13"/>
    <x v="0"/>
    <n v="-195"/>
  </r>
  <r>
    <x v="3"/>
    <x v="15"/>
    <x v="0"/>
    <n v="-38.25"/>
  </r>
  <r>
    <x v="3"/>
    <x v="10"/>
    <x v="0"/>
    <n v="-200"/>
  </r>
  <r>
    <x v="3"/>
    <x v="16"/>
    <x v="0"/>
    <n v="-128.08000000000001"/>
  </r>
  <r>
    <x v="3"/>
    <x v="17"/>
    <x v="0"/>
    <n v="-60"/>
  </r>
  <r>
    <x v="3"/>
    <x v="18"/>
    <x v="0"/>
    <n v="-12.14"/>
  </r>
  <r>
    <x v="4"/>
    <x v="2"/>
    <x v="0"/>
    <n v="4450"/>
  </r>
  <r>
    <x v="4"/>
    <x v="3"/>
    <x v="0"/>
    <n v="-200"/>
  </r>
  <r>
    <x v="4"/>
    <x v="4"/>
    <x v="0"/>
    <n v="-503.44"/>
  </r>
  <r>
    <x v="4"/>
    <x v="1"/>
    <x v="0"/>
    <n v="-440"/>
  </r>
  <r>
    <x v="4"/>
    <x v="6"/>
    <x v="0"/>
    <n v="-200"/>
  </r>
  <r>
    <x v="4"/>
    <x v="7"/>
    <x v="0"/>
    <n v="-360"/>
  </r>
  <r>
    <x v="4"/>
    <x v="8"/>
    <x v="0"/>
    <n v="-96.97"/>
  </r>
  <r>
    <x v="4"/>
    <x v="9"/>
    <x v="0"/>
    <m/>
  </r>
  <r>
    <x v="4"/>
    <x v="14"/>
    <x v="0"/>
    <n v="-74"/>
  </r>
  <r>
    <x v="4"/>
    <x v="11"/>
    <x v="0"/>
    <n v="-61.980000000000004"/>
  </r>
  <r>
    <x v="4"/>
    <x v="12"/>
    <x v="0"/>
    <n v="-700"/>
  </r>
  <r>
    <x v="4"/>
    <x v="13"/>
    <x v="0"/>
    <n v="-195"/>
  </r>
  <r>
    <x v="4"/>
    <x v="15"/>
    <x v="0"/>
    <n v="-38.25"/>
  </r>
  <r>
    <x v="4"/>
    <x v="10"/>
    <x v="0"/>
    <n v="-200"/>
  </r>
  <r>
    <x v="4"/>
    <x v="16"/>
    <x v="0"/>
    <n v="-128.08000000000001"/>
  </r>
  <r>
    <x v="4"/>
    <x v="17"/>
    <x v="0"/>
    <n v="-60"/>
  </r>
  <r>
    <x v="4"/>
    <x v="18"/>
    <x v="0"/>
    <n v="-12.14"/>
  </r>
  <r>
    <x v="5"/>
    <x v="2"/>
    <x v="0"/>
    <n v="4450"/>
  </r>
  <r>
    <x v="5"/>
    <x v="3"/>
    <x v="0"/>
    <n v="-200"/>
  </r>
  <r>
    <x v="5"/>
    <x v="4"/>
    <x v="0"/>
    <n v="-503.44"/>
  </r>
  <r>
    <x v="5"/>
    <x v="1"/>
    <x v="0"/>
    <n v="-440"/>
  </r>
  <r>
    <x v="5"/>
    <x v="6"/>
    <x v="0"/>
    <n v="-200"/>
  </r>
  <r>
    <x v="5"/>
    <x v="7"/>
    <x v="0"/>
    <n v="-360"/>
  </r>
  <r>
    <x v="5"/>
    <x v="8"/>
    <x v="0"/>
    <n v="-96.97"/>
  </r>
  <r>
    <x v="5"/>
    <x v="9"/>
    <x v="0"/>
    <m/>
  </r>
  <r>
    <x v="5"/>
    <x v="14"/>
    <x v="0"/>
    <n v="-74"/>
  </r>
  <r>
    <x v="5"/>
    <x v="11"/>
    <x v="0"/>
    <n v="-61.980000000000004"/>
  </r>
  <r>
    <x v="5"/>
    <x v="12"/>
    <x v="0"/>
    <n v="-700"/>
  </r>
  <r>
    <x v="5"/>
    <x v="13"/>
    <x v="0"/>
    <n v="-195"/>
  </r>
  <r>
    <x v="5"/>
    <x v="15"/>
    <x v="0"/>
    <n v="-38.25"/>
  </r>
  <r>
    <x v="5"/>
    <x v="10"/>
    <x v="0"/>
    <n v="-200"/>
  </r>
  <r>
    <x v="5"/>
    <x v="16"/>
    <x v="0"/>
    <n v="-128.08000000000001"/>
  </r>
  <r>
    <x v="5"/>
    <x v="17"/>
    <x v="0"/>
    <n v="-60"/>
  </r>
  <r>
    <x v="5"/>
    <x v="18"/>
    <x v="0"/>
    <n v="-12.14"/>
  </r>
  <r>
    <x v="6"/>
    <x v="2"/>
    <x v="0"/>
    <n v="4450"/>
  </r>
  <r>
    <x v="6"/>
    <x v="3"/>
    <x v="0"/>
    <n v="-200"/>
  </r>
  <r>
    <x v="6"/>
    <x v="4"/>
    <x v="0"/>
    <n v="-503.44"/>
  </r>
  <r>
    <x v="6"/>
    <x v="1"/>
    <x v="0"/>
    <n v="-440"/>
  </r>
  <r>
    <x v="6"/>
    <x v="6"/>
    <x v="0"/>
    <n v="-200"/>
  </r>
  <r>
    <x v="6"/>
    <x v="7"/>
    <x v="0"/>
    <n v="-360"/>
  </r>
  <r>
    <x v="6"/>
    <x v="8"/>
    <x v="0"/>
    <n v="-96.97"/>
  </r>
  <r>
    <x v="6"/>
    <x v="9"/>
    <x v="0"/>
    <m/>
  </r>
  <r>
    <x v="6"/>
    <x v="14"/>
    <x v="0"/>
    <n v="-74"/>
  </r>
  <r>
    <x v="6"/>
    <x v="11"/>
    <x v="0"/>
    <n v="-61.980000000000004"/>
  </r>
  <r>
    <x v="6"/>
    <x v="12"/>
    <x v="0"/>
    <n v="-700"/>
  </r>
  <r>
    <x v="6"/>
    <x v="13"/>
    <x v="0"/>
    <n v="-195"/>
  </r>
  <r>
    <x v="6"/>
    <x v="15"/>
    <x v="0"/>
    <n v="-38.25"/>
  </r>
  <r>
    <x v="6"/>
    <x v="10"/>
    <x v="0"/>
    <n v="-200"/>
  </r>
  <r>
    <x v="6"/>
    <x v="16"/>
    <x v="0"/>
    <n v="-128.08000000000001"/>
  </r>
  <r>
    <x v="6"/>
    <x v="17"/>
    <x v="0"/>
    <n v="-60"/>
  </r>
  <r>
    <x v="6"/>
    <x v="18"/>
    <x v="0"/>
    <n v="-12.14"/>
  </r>
  <r>
    <x v="7"/>
    <x v="2"/>
    <x v="0"/>
    <n v="4450"/>
  </r>
  <r>
    <x v="7"/>
    <x v="3"/>
    <x v="0"/>
    <n v="-200"/>
  </r>
  <r>
    <x v="7"/>
    <x v="4"/>
    <x v="0"/>
    <n v="-503.44"/>
  </r>
  <r>
    <x v="7"/>
    <x v="1"/>
    <x v="0"/>
    <n v="-440"/>
  </r>
  <r>
    <x v="7"/>
    <x v="6"/>
    <x v="0"/>
    <n v="-200"/>
  </r>
  <r>
    <x v="7"/>
    <x v="7"/>
    <x v="0"/>
    <n v="-360"/>
  </r>
  <r>
    <x v="7"/>
    <x v="8"/>
    <x v="0"/>
    <n v="-96.97"/>
  </r>
  <r>
    <x v="7"/>
    <x v="9"/>
    <x v="0"/>
    <m/>
  </r>
  <r>
    <x v="7"/>
    <x v="14"/>
    <x v="0"/>
    <n v="-74"/>
  </r>
  <r>
    <x v="7"/>
    <x v="11"/>
    <x v="0"/>
    <n v="-61.980000000000004"/>
  </r>
  <r>
    <x v="7"/>
    <x v="12"/>
    <x v="0"/>
    <n v="-700"/>
  </r>
  <r>
    <x v="7"/>
    <x v="13"/>
    <x v="0"/>
    <n v="-195"/>
  </r>
  <r>
    <x v="7"/>
    <x v="15"/>
    <x v="0"/>
    <n v="-38.25"/>
  </r>
  <r>
    <x v="7"/>
    <x v="10"/>
    <x v="0"/>
    <n v="-200"/>
  </r>
  <r>
    <x v="7"/>
    <x v="16"/>
    <x v="0"/>
    <n v="-128.08000000000001"/>
  </r>
  <r>
    <x v="7"/>
    <x v="17"/>
    <x v="0"/>
    <n v="-60"/>
  </r>
  <r>
    <x v="7"/>
    <x v="18"/>
    <x v="0"/>
    <n v="-12.14"/>
  </r>
  <r>
    <x v="8"/>
    <x v="2"/>
    <x v="0"/>
    <n v="4450"/>
  </r>
  <r>
    <x v="8"/>
    <x v="3"/>
    <x v="0"/>
    <n v="-200"/>
  </r>
  <r>
    <x v="8"/>
    <x v="4"/>
    <x v="0"/>
    <n v="-503.44"/>
  </r>
  <r>
    <x v="8"/>
    <x v="1"/>
    <x v="0"/>
    <n v="-440"/>
  </r>
  <r>
    <x v="8"/>
    <x v="6"/>
    <x v="0"/>
    <n v="-200"/>
  </r>
  <r>
    <x v="8"/>
    <x v="7"/>
    <x v="0"/>
    <n v="-360"/>
  </r>
  <r>
    <x v="8"/>
    <x v="8"/>
    <x v="0"/>
    <n v="-96.97"/>
  </r>
  <r>
    <x v="8"/>
    <x v="9"/>
    <x v="0"/>
    <m/>
  </r>
  <r>
    <x v="8"/>
    <x v="14"/>
    <x v="0"/>
    <n v="-74"/>
  </r>
  <r>
    <x v="8"/>
    <x v="11"/>
    <x v="0"/>
    <n v="-61.980000000000004"/>
  </r>
  <r>
    <x v="8"/>
    <x v="12"/>
    <x v="0"/>
    <n v="-700"/>
  </r>
  <r>
    <x v="8"/>
    <x v="13"/>
    <x v="0"/>
    <n v="-195"/>
  </r>
  <r>
    <x v="8"/>
    <x v="15"/>
    <x v="0"/>
    <n v="-38.25"/>
  </r>
  <r>
    <x v="8"/>
    <x v="10"/>
    <x v="0"/>
    <n v="-200"/>
  </r>
  <r>
    <x v="8"/>
    <x v="16"/>
    <x v="0"/>
    <n v="-128.08000000000001"/>
  </r>
  <r>
    <x v="8"/>
    <x v="17"/>
    <x v="0"/>
    <n v="-60"/>
  </r>
  <r>
    <x v="8"/>
    <x v="18"/>
    <x v="0"/>
    <n v="-12.14"/>
  </r>
  <r>
    <x v="9"/>
    <x v="2"/>
    <x v="0"/>
    <n v="4450"/>
  </r>
  <r>
    <x v="9"/>
    <x v="3"/>
    <x v="0"/>
    <n v="-200"/>
  </r>
  <r>
    <x v="9"/>
    <x v="4"/>
    <x v="0"/>
    <n v="-503.44"/>
  </r>
  <r>
    <x v="9"/>
    <x v="1"/>
    <x v="0"/>
    <n v="-440"/>
  </r>
  <r>
    <x v="9"/>
    <x v="6"/>
    <x v="0"/>
    <n v="-200"/>
  </r>
  <r>
    <x v="9"/>
    <x v="7"/>
    <x v="0"/>
    <n v="-360"/>
  </r>
  <r>
    <x v="9"/>
    <x v="8"/>
    <x v="0"/>
    <n v="-96.97"/>
  </r>
  <r>
    <x v="9"/>
    <x v="9"/>
    <x v="0"/>
    <m/>
  </r>
  <r>
    <x v="9"/>
    <x v="14"/>
    <x v="0"/>
    <n v="-74"/>
  </r>
  <r>
    <x v="9"/>
    <x v="11"/>
    <x v="0"/>
    <n v="-61.980000000000004"/>
  </r>
  <r>
    <x v="9"/>
    <x v="12"/>
    <x v="0"/>
    <n v="-700"/>
  </r>
  <r>
    <x v="9"/>
    <x v="13"/>
    <x v="0"/>
    <n v="-195"/>
  </r>
  <r>
    <x v="9"/>
    <x v="15"/>
    <x v="0"/>
    <n v="-38.25"/>
  </r>
  <r>
    <x v="9"/>
    <x v="10"/>
    <x v="0"/>
    <n v="-200"/>
  </r>
  <r>
    <x v="9"/>
    <x v="16"/>
    <x v="0"/>
    <n v="-128.08000000000001"/>
  </r>
  <r>
    <x v="9"/>
    <x v="17"/>
    <x v="0"/>
    <n v="-60"/>
  </r>
  <r>
    <x v="9"/>
    <x v="18"/>
    <x v="0"/>
    <n v="-12.14"/>
  </r>
  <r>
    <x v="10"/>
    <x v="2"/>
    <x v="0"/>
    <n v="4450"/>
  </r>
  <r>
    <x v="10"/>
    <x v="3"/>
    <x v="0"/>
    <n v="-200"/>
  </r>
  <r>
    <x v="10"/>
    <x v="4"/>
    <x v="0"/>
    <n v="-503.44"/>
  </r>
  <r>
    <x v="10"/>
    <x v="1"/>
    <x v="0"/>
    <n v="-440"/>
  </r>
  <r>
    <x v="10"/>
    <x v="6"/>
    <x v="0"/>
    <n v="-200"/>
  </r>
  <r>
    <x v="10"/>
    <x v="7"/>
    <x v="0"/>
    <n v="-360"/>
  </r>
  <r>
    <x v="10"/>
    <x v="8"/>
    <x v="0"/>
    <n v="-96.97"/>
  </r>
  <r>
    <x v="10"/>
    <x v="9"/>
    <x v="0"/>
    <m/>
  </r>
  <r>
    <x v="10"/>
    <x v="14"/>
    <x v="0"/>
    <n v="-74"/>
  </r>
  <r>
    <x v="10"/>
    <x v="11"/>
    <x v="0"/>
    <n v="-61.980000000000004"/>
  </r>
  <r>
    <x v="10"/>
    <x v="12"/>
    <x v="0"/>
    <n v="-700"/>
  </r>
  <r>
    <x v="10"/>
    <x v="13"/>
    <x v="0"/>
    <n v="-195"/>
  </r>
  <r>
    <x v="10"/>
    <x v="15"/>
    <x v="0"/>
    <n v="-38.25"/>
  </r>
  <r>
    <x v="10"/>
    <x v="10"/>
    <x v="0"/>
    <n v="-200"/>
  </r>
  <r>
    <x v="10"/>
    <x v="16"/>
    <x v="0"/>
    <n v="-128.08000000000001"/>
  </r>
  <r>
    <x v="10"/>
    <x v="17"/>
    <x v="0"/>
    <n v="-60"/>
  </r>
  <r>
    <x v="10"/>
    <x v="18"/>
    <x v="0"/>
    <n v="-12.14"/>
  </r>
  <r>
    <x v="11"/>
    <x v="2"/>
    <x v="0"/>
    <n v="4450"/>
  </r>
  <r>
    <x v="11"/>
    <x v="3"/>
    <x v="0"/>
    <n v="-200"/>
  </r>
  <r>
    <x v="11"/>
    <x v="4"/>
    <x v="0"/>
    <n v="-503.44"/>
  </r>
  <r>
    <x v="11"/>
    <x v="1"/>
    <x v="0"/>
    <n v="-440"/>
  </r>
  <r>
    <x v="11"/>
    <x v="6"/>
    <x v="0"/>
    <n v="-200"/>
  </r>
  <r>
    <x v="11"/>
    <x v="7"/>
    <x v="0"/>
    <n v="-360"/>
  </r>
  <r>
    <x v="11"/>
    <x v="8"/>
    <x v="0"/>
    <n v="-96.97"/>
  </r>
  <r>
    <x v="11"/>
    <x v="9"/>
    <x v="0"/>
    <m/>
  </r>
  <r>
    <x v="11"/>
    <x v="14"/>
    <x v="0"/>
    <n v="-74"/>
  </r>
  <r>
    <x v="11"/>
    <x v="11"/>
    <x v="0"/>
    <n v="-61.980000000000004"/>
  </r>
  <r>
    <x v="11"/>
    <x v="12"/>
    <x v="0"/>
    <n v="-700"/>
  </r>
  <r>
    <x v="11"/>
    <x v="13"/>
    <x v="0"/>
    <n v="-195"/>
  </r>
  <r>
    <x v="11"/>
    <x v="15"/>
    <x v="0"/>
    <n v="-38.25"/>
  </r>
  <r>
    <x v="11"/>
    <x v="10"/>
    <x v="0"/>
    <n v="-200"/>
  </r>
  <r>
    <x v="11"/>
    <x v="16"/>
    <x v="0"/>
    <n v="-128.08000000000001"/>
  </r>
  <r>
    <x v="11"/>
    <x v="17"/>
    <x v="0"/>
    <n v="-60"/>
  </r>
  <r>
    <x v="11"/>
    <x v="18"/>
    <x v="0"/>
    <n v="-12.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E86335-D4A9-4D34-B32E-444B20F54F96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G5:H26" firstHeaderRow="1" firstDataRow="1" firstDataCol="1"/>
  <pivotFields count="4"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21">
        <item x="16"/>
        <item x="3"/>
        <item x="15"/>
        <item x="1"/>
        <item x="4"/>
        <item x="17"/>
        <item x="13"/>
        <item x="7"/>
        <item x="5"/>
        <item x="14"/>
        <item x="10"/>
        <item x="12"/>
        <item x="18"/>
        <item x="9"/>
        <item x="19"/>
        <item x="2"/>
        <item x="6"/>
        <item x="8"/>
        <item x="11"/>
        <item x="0"/>
        <item t="default"/>
      </items>
    </pivotField>
    <pivotField compact="0" outline="0" showAll="0">
      <items count="4">
        <item x="2"/>
        <item x="0"/>
        <item x="1"/>
        <item t="default"/>
      </items>
    </pivotField>
    <pivotField dataField="1" compact="0" outline="0" showAll="0"/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Montants" fld="3" baseField="1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ACD97D-4CF6-49DD-865D-7F85C478EBD4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5">
  <location ref="A4:B24" firstHeaderRow="1" firstDataRow="1" firstDataCol="1" rowPageCount="2" colPageCount="1"/>
  <pivotFields count="7">
    <pivotField numFmtId="14" showAll="0"/>
    <pivotField axis="axisRow" showAll="0" sortType="ascending">
      <items count="21">
        <item x="11"/>
        <item x="8"/>
        <item x="6"/>
        <item x="2"/>
        <item x="9"/>
        <item x="18"/>
        <item x="12"/>
        <item x="10"/>
        <item x="14"/>
        <item x="5"/>
        <item x="7"/>
        <item x="13"/>
        <item x="17"/>
        <item x="4"/>
        <item x="1"/>
        <item x="15"/>
        <item x="3"/>
        <item x="16"/>
        <item x="0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Page" multipleItemSelectionAllowed="1" showAll="0">
      <items count="4">
        <item x="0"/>
        <item x="1"/>
        <item x="2"/>
        <item t="default"/>
      </items>
    </pivotField>
    <pivotField showAll="0"/>
    <pivotField axis="axisPage" showAll="0">
      <items count="3">
        <item x="1"/>
        <item x="0"/>
        <item t="default"/>
      </items>
    </pivotField>
    <pivotField dataField="1" showAll="0"/>
  </pivotFields>
  <rowFields count="1">
    <field x="1"/>
  </rowFields>
  <rowItems count="20">
    <i>
      <x v="4"/>
    </i>
    <i>
      <x v="5"/>
    </i>
    <i>
      <x v="19"/>
    </i>
    <i>
      <x v="15"/>
    </i>
    <i>
      <x/>
    </i>
    <i>
      <x v="8"/>
    </i>
    <i>
      <x v="1"/>
    </i>
    <i>
      <x v="17"/>
    </i>
    <i>
      <x v="7"/>
    </i>
    <i>
      <x v="11"/>
    </i>
    <i>
      <x v="16"/>
    </i>
    <i>
      <x v="2"/>
    </i>
    <i>
      <x v="9"/>
    </i>
    <i>
      <x v="10"/>
    </i>
    <i>
      <x v="14"/>
    </i>
    <i>
      <x v="12"/>
    </i>
    <i>
      <x v="13"/>
    </i>
    <i>
      <x v="6"/>
    </i>
    <i>
      <x v="18"/>
    </i>
    <i t="grand">
      <x/>
    </i>
  </rowItems>
  <colItems count="1">
    <i/>
  </colItems>
  <pageFields count="2">
    <pageField fld="3" hier="-1"/>
    <pageField fld="5" item="1" hier="-1"/>
  </pageFields>
  <dataFields count="1">
    <dataField name="Somme de Montant" fld="6" baseField="1" baseItem="8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C381E8BE-0BF5-4651-AC32-FB5C231E51FF}" autoFormatId="16" applyNumberFormats="0" applyBorderFormats="0" applyFontFormats="0" applyPatternFormats="0" applyAlignmentFormats="0" applyWidthHeightFormats="0">
  <queryTableRefresh nextId="5">
    <queryTableFields count="4">
      <queryTableField id="1" name="Name" tableColumnId="1"/>
      <queryTableField id="2" name="Famille" tableColumnId="2"/>
      <queryTableField id="3" name="Qui" tableColumnId="3"/>
      <queryTableField id="4" name="Montant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me" xr10:uid="{0142EE63-ABE8-4F0C-A90F-59591495496C}" sourceName="Name">
  <pivotTables>
    <pivotTable tabId="17" name="Tableau croisé dynamique2"/>
  </pivotTables>
  <data>
    <tabular pivotCacheId="1118683090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11EA6576-7878-4EDB-A38A-29FE6897E7F2}" sourceName="Famille">
  <pivotTables>
    <pivotTable tabId="17" name="Tableau croisé dynamique2"/>
  </pivotTables>
  <data>
    <tabular pivotCacheId="1118683090">
      <items count="20">
        <i x="16" s="1"/>
        <i x="3" s="1"/>
        <i x="15" s="1"/>
        <i x="1" s="1"/>
        <i x="4" s="1"/>
        <i x="17" s="1"/>
        <i x="13" s="1"/>
        <i x="7" s="1"/>
        <i x="5" s="1"/>
        <i x="14" s="1"/>
        <i x="10" s="1"/>
        <i x="12" s="1"/>
        <i x="18" s="1"/>
        <i x="19" s="1"/>
        <i x="2" s="1"/>
        <i x="6" s="1"/>
        <i x="8" s="1"/>
        <i x="11" s="1"/>
        <i x="0" s="1"/>
        <i x="9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i" xr10:uid="{88B9D288-2C2C-4188-B4CA-4CF10082DED1}" sourceName="Qui">
  <pivotTables>
    <pivotTable tabId="17" name="Tableau croisé dynamique2"/>
  </pivotTables>
  <data>
    <tabular pivotCacheId="1118683090">
      <items count="3"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me" xr10:uid="{0F7BF494-E6AD-4A82-98A3-06923F1EA3FD}" cache="Segment_Name" caption="Name" columnCount="4" rowHeight="247650"/>
  <slicer name="Famille" xr10:uid="{1B7CDEF5-ED0C-4D50-8DF8-D885070A3A85}" cache="Segment_Famille" caption="Famille" columnCount="7" rowHeight="247650"/>
  <slicer name="Qui" xr10:uid="{5DAD5A9E-0F4C-4FFC-8E64-8428A94AE905}" cache="Segment_Qui" caption="Qui" rowHeight="2476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38A446E-27AF-459A-B778-4E0D56EB249C}" name="Requête1" displayName="Requête1" ref="B5:E216" tableType="queryTable" totalsRowShown="0">
  <autoFilter ref="B5:E216" xr:uid="{E38A446E-27AF-459A-B778-4E0D56EB249C}">
    <filterColumn colId="0" hiddenButton="1"/>
    <filterColumn colId="1" hiddenButton="1"/>
    <filterColumn colId="2" hiddenButton="1"/>
    <filterColumn colId="3" hiddenButton="1"/>
  </autoFilter>
  <tableColumns count="4">
    <tableColumn id="1" xr3:uid="{CCDBABB5-08D1-4C25-902E-6C88C60042A1}" uniqueName="1" name="Name" queryTableFieldId="1" dataDxfId="70"/>
    <tableColumn id="2" xr3:uid="{11A0227F-D587-4FDC-8FC5-D9D877A7C313}" uniqueName="2" name="Famille" queryTableFieldId="2"/>
    <tableColumn id="3" xr3:uid="{C6BAEE11-5A6C-4002-84CB-CDC5CF612488}" uniqueName="3" name="Qui" queryTableFieldId="3"/>
    <tableColumn id="4" xr3:uid="{F7487C50-2FCA-4EF9-92A3-5946E080D39C}" uniqueName="4" name="Montant" queryTableFieldId="4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D40183-122F-4F68-AF6B-EE1169E30D79}" name="Budget_Janvier" displayName="Budget_Janvier" ref="A4:G45" totalsRowShown="0" headerRowDxfId="178" dataDxfId="177">
  <autoFilter ref="A4:G45" xr:uid="{71D40183-122F-4F68-AF6B-EE1169E30D79}"/>
  <sortState xmlns:xlrd2="http://schemas.microsoft.com/office/spreadsheetml/2017/richdata2" ref="A5:G45">
    <sortCondition ref="A4:A45"/>
  </sortState>
  <tableColumns count="7">
    <tableColumn id="1" xr3:uid="{B5F78964-ACB3-462F-B49E-51FCB72BF7D9}" name="Date" dataDxfId="176"/>
    <tableColumn id="2" xr3:uid="{2D0FE7B0-454F-4D3C-A48C-0F2873610879}" name="Famille" dataDxfId="175"/>
    <tableColumn id="3" xr3:uid="{2ECA0138-C4EC-4C21-A17C-3C578E494BD4}" name="Quoi" dataDxfId="174"/>
    <tableColumn id="4" xr3:uid="{B349B294-33A5-4A39-8ACC-1A593061DAF2}" name="Qui" dataDxfId="173"/>
    <tableColumn id="5" xr3:uid="{92AF594B-A1C2-4AAE-BE58-10855E3FA026}" name="Moyen" dataDxfId="172"/>
    <tableColumn id="6" xr3:uid="{4FBF7F74-4D5B-4933-A4F9-6A447327B96C}" name="Solde" dataDxfId="171"/>
    <tableColumn id="7" xr3:uid="{C84CB086-C883-4ADC-A286-487292D4B119}" name="Montant" dataDxfId="17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7BB9E6-058C-4C4C-AD17-E965A13579D0}" name="Budget_Février" displayName="Budget_Février" ref="A4:G42" totalsRowShown="0" headerRowDxfId="169" dataDxfId="168">
  <autoFilter ref="A4:G42" xr:uid="{71D40183-122F-4F68-AF6B-EE1169E30D79}"/>
  <sortState xmlns:xlrd2="http://schemas.microsoft.com/office/spreadsheetml/2017/richdata2" ref="A5:G40">
    <sortCondition ref="A5:A40"/>
  </sortState>
  <tableColumns count="7">
    <tableColumn id="1" xr3:uid="{1C0F10C7-9BF6-4882-8D5E-116E3A47A64A}" name="Date" dataDxfId="167"/>
    <tableColumn id="2" xr3:uid="{13033EFA-83A6-453A-8780-71E8C3AFCD07}" name="Famille" dataDxfId="166"/>
    <tableColumn id="3" xr3:uid="{50A4E2FD-4E11-4AD4-9C4F-3A348CFD8DFC}" name="Quoi" dataDxfId="165"/>
    <tableColumn id="4" xr3:uid="{9B464EEB-6975-442E-AE3E-566877609D5C}" name="Qui" dataDxfId="164"/>
    <tableColumn id="5" xr3:uid="{F657C251-6FEB-4114-B544-7884C95E7EB4}" name="Moyen" dataDxfId="163"/>
    <tableColumn id="6" xr3:uid="{6D0104FF-87AC-4F42-837E-D701C14B2632}" name="Solde" dataDxfId="162"/>
    <tableColumn id="7" xr3:uid="{C76F310A-094E-4B15-8DD9-8FB937B86D4F}" name="Montant" dataDxfId="16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76D57D-0FC0-4363-9B30-45DEE810D32D}" name="Budget_Mars" displayName="Budget_Mars" ref="A4:G39" totalsRowShown="0" headerRowDxfId="160" dataDxfId="159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5538784F-7919-4C2A-BC13-FC9FB7D602FD}" name="Date" dataDxfId="158"/>
    <tableColumn id="2" xr3:uid="{B41D0A19-9EE6-4FA6-9EC0-6D6DF6462747}" name="Famille" dataDxfId="157"/>
    <tableColumn id="3" xr3:uid="{A061368B-8489-4488-9CCB-8AF986F33B1F}" name="Quoi" dataDxfId="156"/>
    <tableColumn id="4" xr3:uid="{C62A4D85-A38A-4B94-8B16-A737F89B9119}" name="Qui" dataDxfId="155"/>
    <tableColumn id="5" xr3:uid="{501CADF0-41C4-41AF-A52A-C7DC4721EDD5}" name="Moyen" dataDxfId="154"/>
    <tableColumn id="6" xr3:uid="{731157C1-AE4D-440E-9C9D-AF18C70835AF}" name="Solde" dataDxfId="153"/>
    <tableColumn id="7" xr3:uid="{D324381B-BFD7-44E0-B944-B41F4DE473AC}" name="Montant" dataDxfId="15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888F5D-0985-46A0-879F-8DDED614E1AE}" name="Budget_Avril" displayName="Budget_Avril" ref="A4:G39" totalsRowShown="0" headerRowDxfId="151" dataDxfId="150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63674C46-1A3D-49E3-B873-5D021636B9B3}" name="Date" dataDxfId="149"/>
    <tableColumn id="2" xr3:uid="{55994652-F9DD-4FC0-9144-7D2219FA69F1}" name="Famille" dataDxfId="148"/>
    <tableColumn id="3" xr3:uid="{8BA64C6A-6190-4AC4-9B35-C87C99D40A39}" name="Quoi" dataDxfId="147"/>
    <tableColumn id="4" xr3:uid="{D7EAF95C-A5A8-433A-B769-F5A5B8EB6D0F}" name="Qui" dataDxfId="146"/>
    <tableColumn id="5" xr3:uid="{3239D04F-94CC-48C7-B08C-B8A033DB5191}" name="Moyen" dataDxfId="145"/>
    <tableColumn id="6" xr3:uid="{10AF5021-A2DB-403E-9121-94F0E2FA73F8}" name="Solde" dataDxfId="144"/>
    <tableColumn id="7" xr3:uid="{84A01A8E-A79F-4167-BC1B-2747120D54DF}" name="Montant" dataDxfId="14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FAE27E-BE06-4860-B9F4-AAC76288BC9A}" name="Budget_Mai" displayName="Budget_Mai" ref="A4:G39" totalsRowShown="0" headerRowDxfId="142" dataDxfId="141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3246F37F-FA5D-4C63-909E-0CD5500F2956}" name="Date" dataDxfId="140"/>
    <tableColumn id="2" xr3:uid="{2D284C96-C8D5-40FA-9CA0-4BAA050E005C}" name="Famille" dataDxfId="139"/>
    <tableColumn id="3" xr3:uid="{1F0B3EEC-1E36-436A-B046-AB93AC17D982}" name="Quoi" dataDxfId="138"/>
    <tableColumn id="4" xr3:uid="{2E429A81-6278-43E8-B60D-B84BAFA7AD16}" name="Qui" dataDxfId="137"/>
    <tableColumn id="5" xr3:uid="{76F40427-2863-4ACF-9D50-1C63A059D643}" name="Moyen" dataDxfId="136"/>
    <tableColumn id="6" xr3:uid="{10844872-A266-4947-9004-FAF2A17DA45A}" name="Solde" dataDxfId="135"/>
    <tableColumn id="7" xr3:uid="{D3A6AF81-C91D-4450-9305-E04EF58F2A9B}" name="Montant" dataDxfId="13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07863EE-9608-4300-ACB5-5D76ACAC3523}" name="Budget_Juin" displayName="Budget_Juin" ref="A4:G39" totalsRowShown="0" headerRowDxfId="133" dataDxfId="132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057E541E-C542-4A0C-85A2-B348C19AEB78}" name="Date" dataDxfId="131"/>
    <tableColumn id="2" xr3:uid="{50D5E2C2-461F-4C8B-B403-9515027D02E4}" name="Famille" dataDxfId="130"/>
    <tableColumn id="3" xr3:uid="{D8284571-A2CD-41C2-B0FB-2C84937E6BF4}" name="Quoi" dataDxfId="129"/>
    <tableColumn id="4" xr3:uid="{473BD1B4-D6E6-48B9-BC34-C4963367AA30}" name="Qui" dataDxfId="128"/>
    <tableColumn id="5" xr3:uid="{A42C30BD-C489-4886-B0F4-28433BF047AE}" name="Moyen" dataDxfId="127"/>
    <tableColumn id="6" xr3:uid="{BA87EAE3-2C08-4344-B9D2-F13F44CCAAFE}" name="Solde" dataDxfId="126"/>
    <tableColumn id="7" xr3:uid="{6489CE5B-7EC6-43D4-9447-7A71849D5942}" name="Montant" dataDxfId="12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8F009B-BFA3-4321-B1AC-669D00CEAB17}" name="Budget_Juillet" displayName="Budget_Juillet" ref="A4:G39" totalsRowShown="0" headerRowDxfId="124" dataDxfId="123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8C11319C-2E30-4EDC-9FA8-30FC0E8084B2}" name="Date" dataDxfId="122"/>
    <tableColumn id="2" xr3:uid="{195F93F9-BD12-4091-B2B6-CE594782A778}" name="Famille" dataDxfId="121"/>
    <tableColumn id="3" xr3:uid="{8A0F2358-43A8-477D-A275-D238B1B5CA00}" name="Quoi" dataDxfId="120"/>
    <tableColumn id="4" xr3:uid="{4AB185DE-50AC-4965-9A57-BFD380BE8676}" name="Qui" dataDxfId="119"/>
    <tableColumn id="5" xr3:uid="{1D42BA49-320E-43B9-8F8E-44E853590118}" name="Moyen" dataDxfId="118"/>
    <tableColumn id="6" xr3:uid="{5888021E-C159-4C15-AAC2-8BBE00739F9C}" name="Solde" dataDxfId="117"/>
    <tableColumn id="7" xr3:uid="{A1E933ED-F8D3-495F-B5E7-5A042F4D9A5D}" name="Montant" dataDxfId="1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0766830-C8B8-41E5-A167-DE6A04FA069C}" name="Budget_Août" displayName="Budget_Août" ref="A4:G39" totalsRowShown="0" headerRowDxfId="115" dataDxfId="114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F60A57DA-8F9F-42AA-A78B-96384662295C}" name="Date" dataDxfId="113"/>
    <tableColumn id="2" xr3:uid="{AD3D8EAD-F118-43F5-B4B8-33794A50C161}" name="Famille" dataDxfId="112"/>
    <tableColumn id="3" xr3:uid="{B4FF7224-164C-4C28-94CA-0133A122E84E}" name="Quoi" dataDxfId="111"/>
    <tableColumn id="4" xr3:uid="{0EB99C59-94F6-4159-B05A-302A315BA869}" name="Qui" dataDxfId="110"/>
    <tableColumn id="5" xr3:uid="{5891D391-D376-442B-9AFF-DBD87E7892A5}" name="Moyen" dataDxfId="109"/>
    <tableColumn id="6" xr3:uid="{528924F0-1F13-492D-8CF6-17A4B40D85CD}" name="Solde" dataDxfId="108"/>
    <tableColumn id="7" xr3:uid="{6BC98BE5-8D8A-46CB-8115-DD4930D84007}" name="Montant" dataDxfId="10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053BAB4-C30D-47D9-8797-29CEF7C26189}" name="Budget_Septembre" displayName="Budget_Septembre" ref="A4:G39" totalsRowShown="0" headerRowDxfId="106" dataDxfId="105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431EF8C0-6040-4C9F-9B5D-9275AC0BDC39}" name="Date" dataDxfId="104"/>
    <tableColumn id="2" xr3:uid="{F368B93F-D2DB-4DD0-BF84-CEEBCFF8D1F2}" name="Famille" dataDxfId="103"/>
    <tableColumn id="3" xr3:uid="{C710A5CB-63DF-4EE9-ABD7-15272B399655}" name="Quoi" dataDxfId="102"/>
    <tableColumn id="4" xr3:uid="{6213B38A-9697-46B9-9E61-C68225E42764}" name="Qui" dataDxfId="101"/>
    <tableColumn id="5" xr3:uid="{645D7DA7-0084-4B4E-881F-33EE7C920658}" name="Moyen" dataDxfId="100"/>
    <tableColumn id="6" xr3:uid="{3908DA18-3CF2-4262-94D8-424813A97A8B}" name="Solde" dataDxfId="99"/>
    <tableColumn id="7" xr3:uid="{A541649E-9537-4E71-B755-74AF2D2C5976}" name="Montant" dataDxfId="9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87ECB43-5887-4E37-9CDA-9E1FE316D849}" name="Budget_Octobre" displayName="Budget_Octobre" ref="A4:G39" totalsRowShown="0" headerRowDxfId="97" dataDxfId="96">
  <autoFilter ref="A4:G39" xr:uid="{287ECB43-5887-4E37-9CDA-9E1FE316D849}"/>
  <sortState xmlns:xlrd2="http://schemas.microsoft.com/office/spreadsheetml/2017/richdata2" ref="A5:G39">
    <sortCondition ref="A5:A39"/>
  </sortState>
  <tableColumns count="7">
    <tableColumn id="1" xr3:uid="{ED6D355B-07DE-45BC-A11A-C50F75A4B99C}" name="Date" dataDxfId="95"/>
    <tableColumn id="2" xr3:uid="{C5AC5AE2-4C42-4FF5-9552-3CC94D4B0CAE}" name="Famille" dataDxfId="94"/>
    <tableColumn id="3" xr3:uid="{114D2B90-072B-484C-ADEB-943444CD5B35}" name="Quoi" dataDxfId="93"/>
    <tableColumn id="4" xr3:uid="{03B658B7-3404-48DC-8FB8-C33B95A1FA4B}" name="Qui" dataDxfId="92"/>
    <tableColumn id="5" xr3:uid="{1F1992F7-B412-4E88-9D3D-2A893DAB231F}" name="Moyen" dataDxfId="91"/>
    <tableColumn id="6" xr3:uid="{65B45F6E-012C-4D0C-895B-DAAC4EA74303}" name="Solde" dataDxfId="90"/>
    <tableColumn id="7" xr3:uid="{4C51EC4D-2192-4361-8CC8-F527CA7BF799}" name="Montant" dataDxfId="8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862E74A-53B5-4E0D-8A6C-2FC28FA29E8C}" name="Budget_Novembre" displayName="Budget_Novembre" ref="A4:G39" totalsRowShown="0" headerRowDxfId="88" dataDxfId="87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5521C43A-65D3-4810-AE2F-512CEAC8BE39}" name="Date" dataDxfId="86"/>
    <tableColumn id="2" xr3:uid="{97908E2F-2AA4-46BC-BF3D-92EF3033CF9F}" name="Famille" dataDxfId="85"/>
    <tableColumn id="3" xr3:uid="{8CFB400D-2090-488A-9546-3DF932E18803}" name="Quoi" dataDxfId="84"/>
    <tableColumn id="4" xr3:uid="{3800B4EA-E2A9-4B38-9D08-D980909A78AA}" name="Qui" dataDxfId="83"/>
    <tableColumn id="5" xr3:uid="{E1269138-8ADD-4BEB-93BB-4F890BC4CC0F}" name="Moyen" dataDxfId="82"/>
    <tableColumn id="6" xr3:uid="{B9B6392A-2C5A-414F-B700-53C0646C147D}" name="Solde" dataDxfId="81"/>
    <tableColumn id="7" xr3:uid="{D02D0A67-0EB8-405A-A5F1-37E0B4FE1877}" name="Montant" dataDxfId="8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22D491F-0049-478F-8BD9-BDEC1F9C3CA7}" name="Budget_Décembre" displayName="Budget_Décembre" ref="A4:G39" totalsRowShown="0" headerRowDxfId="79" dataDxfId="78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FC7A7A81-F070-4C95-8E26-B4825F5AF4BB}" name="Date" dataDxfId="77"/>
    <tableColumn id="2" xr3:uid="{F2B3B0FB-84B0-4B51-B608-44E3DA1651F4}" name="Famille" dataDxfId="76"/>
    <tableColumn id="3" xr3:uid="{6B716BE0-B231-4233-A5A8-95DFC3BBF944}" name="Quoi" dataDxfId="75"/>
    <tableColumn id="4" xr3:uid="{8A6644DC-8216-4499-BD80-5FE032D5B9F5}" name="Qui" dataDxfId="74"/>
    <tableColumn id="5" xr3:uid="{2DFC5749-9778-43A3-B386-072E09594BE1}" name="Moyen" dataDxfId="73"/>
    <tableColumn id="6" xr3:uid="{FEC586C6-F750-4B35-B90B-17E1D9130D20}" name="Solde" dataDxfId="72"/>
    <tableColumn id="7" xr3:uid="{13D254E1-A299-4839-A397-5E79FAE4DB0C}" name="Montant" dataDxfId="7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75135-A970-4700-9875-B6BBC812DCA9}">
  <sheetPr codeName="Feuil2"/>
  <dimension ref="A1:G26"/>
  <sheetViews>
    <sheetView workbookViewId="0">
      <selection activeCell="G3" sqref="G3"/>
    </sheetView>
  </sheetViews>
  <sheetFormatPr baseColWidth="10" defaultRowHeight="14.4" x14ac:dyDescent="0.3"/>
  <sheetData>
    <row r="1" spans="1:7" x14ac:dyDescent="0.3">
      <c r="A1" t="s">
        <v>20</v>
      </c>
      <c r="C1" t="s">
        <v>26</v>
      </c>
      <c r="E1" t="s">
        <v>44</v>
      </c>
      <c r="G1" t="s">
        <v>19</v>
      </c>
    </row>
    <row r="2" spans="1:7" x14ac:dyDescent="0.3">
      <c r="A2" t="s">
        <v>22</v>
      </c>
      <c r="C2" t="s">
        <v>27</v>
      </c>
      <c r="E2" t="s">
        <v>43</v>
      </c>
      <c r="G2" t="s">
        <v>59</v>
      </c>
    </row>
    <row r="3" spans="1:7" x14ac:dyDescent="0.3">
      <c r="A3" t="s">
        <v>9</v>
      </c>
      <c r="C3" t="s">
        <v>28</v>
      </c>
      <c r="E3" t="s">
        <v>45</v>
      </c>
    </row>
    <row r="4" spans="1:7" x14ac:dyDescent="0.3">
      <c r="A4" t="s">
        <v>5</v>
      </c>
      <c r="E4" t="s">
        <v>41</v>
      </c>
    </row>
    <row r="5" spans="1:7" x14ac:dyDescent="0.3">
      <c r="A5" t="s">
        <v>10</v>
      </c>
      <c r="E5" t="s">
        <v>42</v>
      </c>
    </row>
    <row r="6" spans="1:7" x14ac:dyDescent="0.3">
      <c r="A6" t="s">
        <v>1</v>
      </c>
      <c r="E6" t="s">
        <v>8</v>
      </c>
    </row>
    <row r="7" spans="1:7" x14ac:dyDescent="0.3">
      <c r="A7" t="s">
        <v>19</v>
      </c>
    </row>
    <row r="8" spans="1:7" x14ac:dyDescent="0.3">
      <c r="A8" t="s">
        <v>16</v>
      </c>
    </row>
    <row r="9" spans="1:7" x14ac:dyDescent="0.3">
      <c r="A9" t="s">
        <v>15</v>
      </c>
    </row>
    <row r="10" spans="1:7" x14ac:dyDescent="0.3">
      <c r="A10" t="s">
        <v>2</v>
      </c>
    </row>
    <row r="11" spans="1:7" x14ac:dyDescent="0.3">
      <c r="A11" t="s">
        <v>13</v>
      </c>
    </row>
    <row r="12" spans="1:7" x14ac:dyDescent="0.3">
      <c r="A12" t="s">
        <v>23</v>
      </c>
    </row>
    <row r="13" spans="1:7" x14ac:dyDescent="0.3">
      <c r="A13" t="s">
        <v>24</v>
      </c>
    </row>
    <row r="14" spans="1:7" x14ac:dyDescent="0.3">
      <c r="A14" t="s">
        <v>0</v>
      </c>
    </row>
    <row r="15" spans="1:7" x14ac:dyDescent="0.3">
      <c r="A15" t="s">
        <v>12</v>
      </c>
    </row>
    <row r="16" spans="1:7" x14ac:dyDescent="0.3">
      <c r="A16" t="s">
        <v>18</v>
      </c>
    </row>
    <row r="17" spans="1:1" x14ac:dyDescent="0.3">
      <c r="A17" t="s">
        <v>11</v>
      </c>
    </row>
    <row r="18" spans="1:1" x14ac:dyDescent="0.3">
      <c r="A18" t="s">
        <v>3</v>
      </c>
    </row>
    <row r="19" spans="1:1" x14ac:dyDescent="0.3">
      <c r="A19" t="s">
        <v>25</v>
      </c>
    </row>
    <row r="20" spans="1:1" x14ac:dyDescent="0.3">
      <c r="A20" t="s">
        <v>21</v>
      </c>
    </row>
    <row r="21" spans="1:1" x14ac:dyDescent="0.3">
      <c r="A21" t="s">
        <v>6</v>
      </c>
    </row>
    <row r="22" spans="1:1" x14ac:dyDescent="0.3">
      <c r="A22" t="s">
        <v>14</v>
      </c>
    </row>
    <row r="23" spans="1:1" x14ac:dyDescent="0.3">
      <c r="A23" t="s">
        <v>17</v>
      </c>
    </row>
    <row r="24" spans="1:1" x14ac:dyDescent="0.3">
      <c r="A24" t="s">
        <v>4</v>
      </c>
    </row>
    <row r="25" spans="1:1" x14ac:dyDescent="0.3">
      <c r="A25" t="s">
        <v>8</v>
      </c>
    </row>
    <row r="26" spans="1:1" x14ac:dyDescent="0.3">
      <c r="A26" t="s">
        <v>7</v>
      </c>
    </row>
  </sheetData>
  <sortState xmlns:xlrd2="http://schemas.microsoft.com/office/spreadsheetml/2017/richdata2" ref="E1:E6">
    <sortCondition ref="E1:E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BACF1-AB5A-4F52-A528-C30F249C5499}">
  <dimension ref="B1:H216"/>
  <sheetViews>
    <sheetView showGridLines="0" tabSelected="1" workbookViewId="0">
      <selection activeCell="K13" sqref="K13"/>
    </sheetView>
  </sheetViews>
  <sheetFormatPr baseColWidth="10" defaultRowHeight="14.4" x14ac:dyDescent="0.3"/>
  <cols>
    <col min="1" max="1" width="2.77734375" customWidth="1"/>
    <col min="2" max="2" width="9.77734375" bestFit="1" customWidth="1"/>
    <col min="3" max="3" width="10.44140625" bestFit="1" customWidth="1"/>
    <col min="4" max="4" width="7.21875" bestFit="1" customWidth="1"/>
    <col min="5" max="5" width="10" bestFit="1" customWidth="1"/>
    <col min="6" max="6" width="10.33203125" bestFit="1" customWidth="1"/>
    <col min="7" max="7" width="11.5546875" bestFit="1" customWidth="1"/>
    <col min="8" max="8" width="8.88671875" bestFit="1" customWidth="1"/>
    <col min="9" max="14" width="10.33203125" bestFit="1" customWidth="1"/>
    <col min="15" max="15" width="11.5546875" bestFit="1" customWidth="1"/>
  </cols>
  <sheetData>
    <row r="1" spans="2:8" ht="30" customHeight="1" x14ac:dyDescent="0.3"/>
    <row r="2" spans="2:8" ht="30" customHeight="1" x14ac:dyDescent="0.3"/>
    <row r="3" spans="2:8" ht="30" customHeight="1" x14ac:dyDescent="0.3"/>
    <row r="4" spans="2:8" ht="30" customHeight="1" x14ac:dyDescent="0.3"/>
    <row r="5" spans="2:8" x14ac:dyDescent="0.3">
      <c r="B5" t="s">
        <v>99</v>
      </c>
      <c r="C5" t="s">
        <v>29</v>
      </c>
      <c r="D5" t="s">
        <v>30</v>
      </c>
      <c r="E5" t="s">
        <v>32</v>
      </c>
      <c r="G5" s="8" t="s">
        <v>29</v>
      </c>
      <c r="H5" t="s">
        <v>100</v>
      </c>
    </row>
    <row r="6" spans="2:8" x14ac:dyDescent="0.3">
      <c r="B6" s="19" t="s">
        <v>87</v>
      </c>
      <c r="C6" t="s">
        <v>8</v>
      </c>
      <c r="D6" t="s">
        <v>28</v>
      </c>
      <c r="E6" s="20">
        <v>-780</v>
      </c>
      <c r="G6" t="s">
        <v>20</v>
      </c>
      <c r="H6" s="20">
        <v>-1536.9599999999998</v>
      </c>
    </row>
    <row r="7" spans="2:8" x14ac:dyDescent="0.3">
      <c r="B7" s="19" t="s">
        <v>87</v>
      </c>
      <c r="C7" t="s">
        <v>1</v>
      </c>
      <c r="D7" t="s">
        <v>28</v>
      </c>
      <c r="E7" s="20">
        <v>-415.24</v>
      </c>
      <c r="G7" t="s">
        <v>9</v>
      </c>
      <c r="H7" s="20">
        <v>-2350</v>
      </c>
    </row>
    <row r="8" spans="2:8" x14ac:dyDescent="0.3">
      <c r="B8" s="19" t="s">
        <v>87</v>
      </c>
      <c r="C8" t="s">
        <v>25</v>
      </c>
      <c r="D8" t="s">
        <v>28</v>
      </c>
      <c r="E8" s="20">
        <v>4535.07</v>
      </c>
      <c r="G8" t="s">
        <v>10</v>
      </c>
      <c r="H8" s="20">
        <v>-459</v>
      </c>
    </row>
    <row r="9" spans="2:8" x14ac:dyDescent="0.3">
      <c r="B9" s="19" t="s">
        <v>87</v>
      </c>
      <c r="C9" t="s">
        <v>9</v>
      </c>
      <c r="D9" t="s">
        <v>28</v>
      </c>
      <c r="E9" s="20">
        <v>-200</v>
      </c>
      <c r="G9" t="s">
        <v>1</v>
      </c>
      <c r="H9" s="20">
        <v>-5255.24</v>
      </c>
    </row>
    <row r="10" spans="2:8" x14ac:dyDescent="0.3">
      <c r="B10" s="19" t="s">
        <v>87</v>
      </c>
      <c r="C10" t="s">
        <v>19</v>
      </c>
      <c r="D10" t="s">
        <v>28</v>
      </c>
      <c r="E10" s="20">
        <v>-503.44</v>
      </c>
      <c r="G10" t="s">
        <v>19</v>
      </c>
      <c r="H10" s="20">
        <v>-6041.2799999999988</v>
      </c>
    </row>
    <row r="11" spans="2:8" x14ac:dyDescent="0.3">
      <c r="B11" s="19" t="s">
        <v>87</v>
      </c>
      <c r="C11" t="s">
        <v>13</v>
      </c>
      <c r="D11" t="s">
        <v>28</v>
      </c>
      <c r="E11" s="20">
        <v>-128</v>
      </c>
      <c r="G11" t="s">
        <v>16</v>
      </c>
      <c r="H11" s="20">
        <v>-1100</v>
      </c>
    </row>
    <row r="12" spans="2:8" x14ac:dyDescent="0.3">
      <c r="B12" s="19" t="s">
        <v>87</v>
      </c>
      <c r="C12" t="s">
        <v>6</v>
      </c>
      <c r="D12" t="s">
        <v>28</v>
      </c>
      <c r="E12" s="20">
        <v>-200</v>
      </c>
      <c r="G12" t="s">
        <v>15</v>
      </c>
      <c r="H12" s="20">
        <v>-2340</v>
      </c>
    </row>
    <row r="13" spans="2:8" x14ac:dyDescent="0.3">
      <c r="B13" s="19" t="s">
        <v>87</v>
      </c>
      <c r="C13" t="s">
        <v>2</v>
      </c>
      <c r="D13" t="s">
        <v>28</v>
      </c>
      <c r="E13" s="20">
        <v>-360</v>
      </c>
      <c r="G13" t="s">
        <v>2</v>
      </c>
      <c r="H13" s="20">
        <v>-4320</v>
      </c>
    </row>
    <row r="14" spans="2:8" x14ac:dyDescent="0.3">
      <c r="B14" s="19" t="s">
        <v>87</v>
      </c>
      <c r="C14" t="s">
        <v>14</v>
      </c>
      <c r="D14" t="s">
        <v>28</v>
      </c>
      <c r="E14" s="20">
        <v>-96.97</v>
      </c>
      <c r="G14" t="s">
        <v>13</v>
      </c>
      <c r="H14" s="20">
        <v>-128</v>
      </c>
    </row>
    <row r="15" spans="2:8" x14ac:dyDescent="0.3">
      <c r="B15" s="19" t="s">
        <v>87</v>
      </c>
      <c r="C15" t="s">
        <v>25</v>
      </c>
      <c r="D15" t="s">
        <v>26</v>
      </c>
      <c r="E15" s="20">
        <v>1000</v>
      </c>
      <c r="G15" t="s">
        <v>23</v>
      </c>
      <c r="H15" s="20">
        <v>-930.6</v>
      </c>
    </row>
    <row r="16" spans="2:8" x14ac:dyDescent="0.3">
      <c r="B16" s="19" t="s">
        <v>87</v>
      </c>
      <c r="C16" t="s">
        <v>11</v>
      </c>
      <c r="D16" t="s">
        <v>28</v>
      </c>
      <c r="E16" s="20"/>
      <c r="G16" t="s">
        <v>24</v>
      </c>
      <c r="H16" s="20">
        <v>-2534</v>
      </c>
    </row>
    <row r="17" spans="2:8" x14ac:dyDescent="0.3">
      <c r="B17" s="19" t="s">
        <v>87</v>
      </c>
      <c r="C17" t="s">
        <v>24</v>
      </c>
      <c r="D17" t="s">
        <v>27</v>
      </c>
      <c r="E17" s="20">
        <v>-167</v>
      </c>
      <c r="G17" t="s">
        <v>0</v>
      </c>
      <c r="H17" s="20">
        <v>-8400</v>
      </c>
    </row>
    <row r="18" spans="2:8" x14ac:dyDescent="0.3">
      <c r="B18" s="19" t="s">
        <v>87</v>
      </c>
      <c r="C18" t="s">
        <v>9</v>
      </c>
      <c r="D18" t="s">
        <v>27</v>
      </c>
      <c r="E18" s="20">
        <v>150</v>
      </c>
      <c r="G18" t="s">
        <v>18</v>
      </c>
      <c r="H18" s="20">
        <v>-145.68</v>
      </c>
    </row>
    <row r="19" spans="2:8" x14ac:dyDescent="0.3">
      <c r="B19" s="19" t="s">
        <v>87</v>
      </c>
      <c r="C19" t="s">
        <v>17</v>
      </c>
      <c r="D19" t="s">
        <v>28</v>
      </c>
      <c r="E19" s="20">
        <v>-61.980000000000004</v>
      </c>
      <c r="G19" t="s">
        <v>11</v>
      </c>
      <c r="H19" s="20"/>
    </row>
    <row r="20" spans="2:8" x14ac:dyDescent="0.3">
      <c r="B20" s="19" t="s">
        <v>87</v>
      </c>
      <c r="C20" t="s">
        <v>0</v>
      </c>
      <c r="D20" t="s">
        <v>28</v>
      </c>
      <c r="E20" s="20">
        <v>-700</v>
      </c>
      <c r="G20" t="s">
        <v>3</v>
      </c>
      <c r="H20" s="20">
        <v>-30</v>
      </c>
    </row>
    <row r="21" spans="2:8" x14ac:dyDescent="0.3">
      <c r="B21" s="19" t="s">
        <v>87</v>
      </c>
      <c r="C21" t="s">
        <v>15</v>
      </c>
      <c r="D21" t="s">
        <v>28</v>
      </c>
      <c r="E21" s="20">
        <v>-195</v>
      </c>
      <c r="G21" t="s">
        <v>25</v>
      </c>
      <c r="H21" s="20">
        <v>54485.07</v>
      </c>
    </row>
    <row r="22" spans="2:8" x14ac:dyDescent="0.3">
      <c r="B22" s="19" t="s">
        <v>87</v>
      </c>
      <c r="C22" t="s">
        <v>23</v>
      </c>
      <c r="D22" t="s">
        <v>28</v>
      </c>
      <c r="E22" s="20">
        <v>-62.25</v>
      </c>
      <c r="G22" t="s">
        <v>6</v>
      </c>
      <c r="H22" s="20">
        <v>-2400</v>
      </c>
    </row>
    <row r="23" spans="2:8" x14ac:dyDescent="0.3">
      <c r="B23" s="19" t="s">
        <v>87</v>
      </c>
      <c r="C23" t="s">
        <v>10</v>
      </c>
      <c r="D23" t="s">
        <v>28</v>
      </c>
      <c r="E23" s="20">
        <v>-38.25</v>
      </c>
      <c r="G23" t="s">
        <v>14</v>
      </c>
      <c r="H23" s="20">
        <v>-1163.6400000000001</v>
      </c>
    </row>
    <row r="24" spans="2:8" x14ac:dyDescent="0.3">
      <c r="B24" s="19" t="s">
        <v>87</v>
      </c>
      <c r="C24" t="s">
        <v>20</v>
      </c>
      <c r="D24" t="s">
        <v>28</v>
      </c>
      <c r="E24" s="20">
        <v>-128.08000000000001</v>
      </c>
      <c r="G24" t="s">
        <v>17</v>
      </c>
      <c r="H24" s="20">
        <v>-743.7600000000001</v>
      </c>
    </row>
    <row r="25" spans="2:8" x14ac:dyDescent="0.3">
      <c r="B25" s="19" t="s">
        <v>87</v>
      </c>
      <c r="C25" t="s">
        <v>16</v>
      </c>
      <c r="D25" t="s">
        <v>28</v>
      </c>
      <c r="E25" s="20">
        <v>-440</v>
      </c>
      <c r="G25" t="s">
        <v>8</v>
      </c>
      <c r="H25" s="20">
        <v>-780</v>
      </c>
    </row>
    <row r="26" spans="2:8" x14ac:dyDescent="0.3">
      <c r="B26" s="19" t="s">
        <v>87</v>
      </c>
      <c r="C26" t="s">
        <v>18</v>
      </c>
      <c r="D26" t="s">
        <v>28</v>
      </c>
      <c r="E26" s="20">
        <v>-12.14</v>
      </c>
      <c r="G26" t="s">
        <v>70</v>
      </c>
      <c r="H26" s="20">
        <v>13826.909999999998</v>
      </c>
    </row>
    <row r="27" spans="2:8" x14ac:dyDescent="0.3">
      <c r="B27" s="19" t="s">
        <v>87</v>
      </c>
      <c r="C27" t="s">
        <v>3</v>
      </c>
      <c r="D27" t="s">
        <v>28</v>
      </c>
      <c r="E27" s="20">
        <v>-30</v>
      </c>
    </row>
    <row r="28" spans="2:8" x14ac:dyDescent="0.3">
      <c r="B28" s="19" t="s">
        <v>88</v>
      </c>
      <c r="C28" t="s">
        <v>25</v>
      </c>
      <c r="D28" t="s">
        <v>28</v>
      </c>
      <c r="E28" s="20">
        <v>4450</v>
      </c>
    </row>
    <row r="29" spans="2:8" x14ac:dyDescent="0.3">
      <c r="B29" s="19" t="s">
        <v>88</v>
      </c>
      <c r="C29" t="s">
        <v>9</v>
      </c>
      <c r="D29" t="s">
        <v>28</v>
      </c>
      <c r="E29" s="20">
        <v>-200</v>
      </c>
    </row>
    <row r="30" spans="2:8" x14ac:dyDescent="0.3">
      <c r="B30" s="19" t="s">
        <v>88</v>
      </c>
      <c r="C30" t="s">
        <v>19</v>
      </c>
      <c r="D30" t="s">
        <v>28</v>
      </c>
      <c r="E30" s="20">
        <v>-503.44</v>
      </c>
    </row>
    <row r="31" spans="2:8" x14ac:dyDescent="0.3">
      <c r="B31" s="19" t="s">
        <v>88</v>
      </c>
      <c r="C31" t="s">
        <v>1</v>
      </c>
      <c r="D31" t="s">
        <v>28</v>
      </c>
      <c r="E31" s="20">
        <v>-440</v>
      </c>
    </row>
    <row r="32" spans="2:8" x14ac:dyDescent="0.3">
      <c r="B32" s="19" t="s">
        <v>88</v>
      </c>
      <c r="C32" t="s">
        <v>6</v>
      </c>
      <c r="D32" t="s">
        <v>28</v>
      </c>
      <c r="E32" s="20">
        <v>-200</v>
      </c>
    </row>
    <row r="33" spans="2:5" x14ac:dyDescent="0.3">
      <c r="B33" s="19" t="s">
        <v>88</v>
      </c>
      <c r="C33" t="s">
        <v>2</v>
      </c>
      <c r="D33" t="s">
        <v>28</v>
      </c>
      <c r="E33" s="20">
        <v>-360</v>
      </c>
    </row>
    <row r="34" spans="2:5" x14ac:dyDescent="0.3">
      <c r="B34" s="19" t="s">
        <v>88</v>
      </c>
      <c r="C34" t="s">
        <v>14</v>
      </c>
      <c r="D34" t="s">
        <v>28</v>
      </c>
      <c r="E34" s="20">
        <v>-96.97</v>
      </c>
    </row>
    <row r="35" spans="2:5" x14ac:dyDescent="0.3">
      <c r="B35" s="19" t="s">
        <v>88</v>
      </c>
      <c r="C35" t="s">
        <v>11</v>
      </c>
      <c r="D35" t="s">
        <v>28</v>
      </c>
      <c r="E35" s="20"/>
    </row>
    <row r="36" spans="2:5" x14ac:dyDescent="0.3">
      <c r="B36" s="19" t="s">
        <v>88</v>
      </c>
      <c r="C36" t="s">
        <v>23</v>
      </c>
      <c r="D36" t="s">
        <v>28</v>
      </c>
      <c r="E36" s="20">
        <v>-128.35</v>
      </c>
    </row>
    <row r="37" spans="2:5" x14ac:dyDescent="0.3">
      <c r="B37" s="19" t="s">
        <v>88</v>
      </c>
      <c r="C37" t="s">
        <v>24</v>
      </c>
      <c r="D37" t="s">
        <v>27</v>
      </c>
      <c r="E37" s="20">
        <v>-167</v>
      </c>
    </row>
    <row r="38" spans="2:5" x14ac:dyDescent="0.3">
      <c r="B38" s="19" t="s">
        <v>88</v>
      </c>
      <c r="C38" t="s">
        <v>17</v>
      </c>
      <c r="D38" t="s">
        <v>28</v>
      </c>
      <c r="E38" s="20">
        <v>-61.980000000000004</v>
      </c>
    </row>
    <row r="39" spans="2:5" x14ac:dyDescent="0.3">
      <c r="B39" s="19" t="s">
        <v>88</v>
      </c>
      <c r="C39" t="s">
        <v>0</v>
      </c>
      <c r="D39" t="s">
        <v>28</v>
      </c>
      <c r="E39" s="20">
        <v>-700</v>
      </c>
    </row>
    <row r="40" spans="2:5" x14ac:dyDescent="0.3">
      <c r="B40" s="19" t="s">
        <v>88</v>
      </c>
      <c r="C40" t="s">
        <v>15</v>
      </c>
      <c r="D40" t="s">
        <v>28</v>
      </c>
      <c r="E40" s="20">
        <v>-195</v>
      </c>
    </row>
    <row r="41" spans="2:5" x14ac:dyDescent="0.3">
      <c r="B41" s="19" t="s">
        <v>88</v>
      </c>
      <c r="C41" t="s">
        <v>10</v>
      </c>
      <c r="D41" t="s">
        <v>28</v>
      </c>
      <c r="E41" s="20">
        <v>-38.25</v>
      </c>
    </row>
    <row r="42" spans="2:5" x14ac:dyDescent="0.3">
      <c r="B42" s="19" t="s">
        <v>88</v>
      </c>
      <c r="C42" t="s">
        <v>24</v>
      </c>
      <c r="D42" t="s">
        <v>28</v>
      </c>
      <c r="E42" s="20">
        <v>-200</v>
      </c>
    </row>
    <row r="43" spans="2:5" x14ac:dyDescent="0.3">
      <c r="B43" s="19" t="s">
        <v>88</v>
      </c>
      <c r="C43" t="s">
        <v>20</v>
      </c>
      <c r="D43" t="s">
        <v>28</v>
      </c>
      <c r="E43" s="20">
        <v>-128.08000000000001</v>
      </c>
    </row>
    <row r="44" spans="2:5" x14ac:dyDescent="0.3">
      <c r="B44" s="19" t="s">
        <v>88</v>
      </c>
      <c r="C44" t="s">
        <v>16</v>
      </c>
      <c r="D44" t="s">
        <v>28</v>
      </c>
      <c r="E44" s="20">
        <v>-60</v>
      </c>
    </row>
    <row r="45" spans="2:5" x14ac:dyDescent="0.3">
      <c r="B45" s="19" t="s">
        <v>88</v>
      </c>
      <c r="C45" t="s">
        <v>18</v>
      </c>
      <c r="D45" t="s">
        <v>28</v>
      </c>
      <c r="E45" s="20">
        <v>-12.14</v>
      </c>
    </row>
    <row r="46" spans="2:5" x14ac:dyDescent="0.3">
      <c r="B46" s="19" t="s">
        <v>88</v>
      </c>
      <c r="C46" t="s">
        <v>9</v>
      </c>
      <c r="D46" t="s">
        <v>27</v>
      </c>
      <c r="E46" s="20">
        <v>-100</v>
      </c>
    </row>
    <row r="47" spans="2:5" x14ac:dyDescent="0.3">
      <c r="B47" s="19" t="s">
        <v>89</v>
      </c>
      <c r="C47" t="s">
        <v>25</v>
      </c>
      <c r="D47" t="s">
        <v>28</v>
      </c>
      <c r="E47" s="20">
        <v>4450</v>
      </c>
    </row>
    <row r="48" spans="2:5" x14ac:dyDescent="0.3">
      <c r="B48" s="19" t="s">
        <v>89</v>
      </c>
      <c r="C48" t="s">
        <v>9</v>
      </c>
      <c r="D48" t="s">
        <v>28</v>
      </c>
      <c r="E48" s="20">
        <v>-200</v>
      </c>
    </row>
    <row r="49" spans="2:5" x14ac:dyDescent="0.3">
      <c r="B49" s="19" t="s">
        <v>89</v>
      </c>
      <c r="C49" t="s">
        <v>19</v>
      </c>
      <c r="D49" t="s">
        <v>28</v>
      </c>
      <c r="E49" s="20">
        <v>-503.44</v>
      </c>
    </row>
    <row r="50" spans="2:5" x14ac:dyDescent="0.3">
      <c r="B50" s="19" t="s">
        <v>89</v>
      </c>
      <c r="C50" t="s">
        <v>1</v>
      </c>
      <c r="D50" t="s">
        <v>28</v>
      </c>
      <c r="E50" s="20">
        <v>-440</v>
      </c>
    </row>
    <row r="51" spans="2:5" x14ac:dyDescent="0.3">
      <c r="B51" s="19" t="s">
        <v>89</v>
      </c>
      <c r="C51" t="s">
        <v>6</v>
      </c>
      <c r="D51" t="s">
        <v>28</v>
      </c>
      <c r="E51" s="20">
        <v>-200</v>
      </c>
    </row>
    <row r="52" spans="2:5" x14ac:dyDescent="0.3">
      <c r="B52" s="19" t="s">
        <v>89</v>
      </c>
      <c r="C52" t="s">
        <v>2</v>
      </c>
      <c r="D52" t="s">
        <v>28</v>
      </c>
      <c r="E52" s="20">
        <v>-360</v>
      </c>
    </row>
    <row r="53" spans="2:5" x14ac:dyDescent="0.3">
      <c r="B53" s="19" t="s">
        <v>89</v>
      </c>
      <c r="C53" t="s">
        <v>14</v>
      </c>
      <c r="D53" t="s">
        <v>28</v>
      </c>
      <c r="E53" s="20">
        <v>-96.97</v>
      </c>
    </row>
    <row r="54" spans="2:5" x14ac:dyDescent="0.3">
      <c r="B54" s="19" t="s">
        <v>89</v>
      </c>
      <c r="C54" t="s">
        <v>11</v>
      </c>
      <c r="D54" t="s">
        <v>28</v>
      </c>
      <c r="E54" s="20"/>
    </row>
    <row r="55" spans="2:5" x14ac:dyDescent="0.3">
      <c r="B55" s="19" t="s">
        <v>89</v>
      </c>
      <c r="C55" t="s">
        <v>23</v>
      </c>
      <c r="D55" t="s">
        <v>28</v>
      </c>
      <c r="E55" s="20">
        <v>-74</v>
      </c>
    </row>
    <row r="56" spans="2:5" x14ac:dyDescent="0.3">
      <c r="B56" s="19" t="s">
        <v>89</v>
      </c>
      <c r="C56" t="s">
        <v>17</v>
      </c>
      <c r="D56" t="s">
        <v>28</v>
      </c>
      <c r="E56" s="20">
        <v>-61.980000000000004</v>
      </c>
    </row>
    <row r="57" spans="2:5" x14ac:dyDescent="0.3">
      <c r="B57" s="19" t="s">
        <v>89</v>
      </c>
      <c r="C57" t="s">
        <v>0</v>
      </c>
      <c r="D57" t="s">
        <v>28</v>
      </c>
      <c r="E57" s="20">
        <v>-700</v>
      </c>
    </row>
    <row r="58" spans="2:5" x14ac:dyDescent="0.3">
      <c r="B58" s="19" t="s">
        <v>89</v>
      </c>
      <c r="C58" t="s">
        <v>15</v>
      </c>
      <c r="D58" t="s">
        <v>28</v>
      </c>
      <c r="E58" s="20">
        <v>-195</v>
      </c>
    </row>
    <row r="59" spans="2:5" x14ac:dyDescent="0.3">
      <c r="B59" s="19" t="s">
        <v>89</v>
      </c>
      <c r="C59" t="s">
        <v>10</v>
      </c>
      <c r="D59" t="s">
        <v>28</v>
      </c>
      <c r="E59" s="20">
        <v>-38.25</v>
      </c>
    </row>
    <row r="60" spans="2:5" x14ac:dyDescent="0.3">
      <c r="B60" s="19" t="s">
        <v>89</v>
      </c>
      <c r="C60" t="s">
        <v>24</v>
      </c>
      <c r="D60" t="s">
        <v>28</v>
      </c>
      <c r="E60" s="20">
        <v>-200</v>
      </c>
    </row>
    <row r="61" spans="2:5" x14ac:dyDescent="0.3">
      <c r="B61" s="19" t="s">
        <v>89</v>
      </c>
      <c r="C61" t="s">
        <v>20</v>
      </c>
      <c r="D61" t="s">
        <v>28</v>
      </c>
      <c r="E61" s="20">
        <v>-128.08000000000001</v>
      </c>
    </row>
    <row r="62" spans="2:5" x14ac:dyDescent="0.3">
      <c r="B62" s="19" t="s">
        <v>89</v>
      </c>
      <c r="C62" t="s">
        <v>16</v>
      </c>
      <c r="D62" t="s">
        <v>28</v>
      </c>
      <c r="E62" s="20">
        <v>-60</v>
      </c>
    </row>
    <row r="63" spans="2:5" x14ac:dyDescent="0.3">
      <c r="B63" s="19" t="s">
        <v>89</v>
      </c>
      <c r="C63" t="s">
        <v>18</v>
      </c>
      <c r="D63" t="s">
        <v>28</v>
      </c>
      <c r="E63" s="20">
        <v>-12.14</v>
      </c>
    </row>
    <row r="64" spans="2:5" x14ac:dyDescent="0.3">
      <c r="B64" s="19" t="s">
        <v>90</v>
      </c>
      <c r="C64" t="s">
        <v>25</v>
      </c>
      <c r="D64" t="s">
        <v>28</v>
      </c>
      <c r="E64" s="20">
        <v>4450</v>
      </c>
    </row>
    <row r="65" spans="2:5" x14ac:dyDescent="0.3">
      <c r="B65" s="19" t="s">
        <v>90</v>
      </c>
      <c r="C65" t="s">
        <v>9</v>
      </c>
      <c r="D65" t="s">
        <v>28</v>
      </c>
      <c r="E65" s="20">
        <v>-200</v>
      </c>
    </row>
    <row r="66" spans="2:5" x14ac:dyDescent="0.3">
      <c r="B66" s="19" t="s">
        <v>90</v>
      </c>
      <c r="C66" t="s">
        <v>19</v>
      </c>
      <c r="D66" t="s">
        <v>28</v>
      </c>
      <c r="E66" s="20">
        <v>-503.44</v>
      </c>
    </row>
    <row r="67" spans="2:5" x14ac:dyDescent="0.3">
      <c r="B67" s="19" t="s">
        <v>90</v>
      </c>
      <c r="C67" t="s">
        <v>1</v>
      </c>
      <c r="D67" t="s">
        <v>28</v>
      </c>
      <c r="E67" s="20">
        <v>-440</v>
      </c>
    </row>
    <row r="68" spans="2:5" x14ac:dyDescent="0.3">
      <c r="B68" s="19" t="s">
        <v>90</v>
      </c>
      <c r="C68" t="s">
        <v>6</v>
      </c>
      <c r="D68" t="s">
        <v>28</v>
      </c>
      <c r="E68" s="20">
        <v>-200</v>
      </c>
    </row>
    <row r="69" spans="2:5" x14ac:dyDescent="0.3">
      <c r="B69" s="19" t="s">
        <v>90</v>
      </c>
      <c r="C69" t="s">
        <v>2</v>
      </c>
      <c r="D69" t="s">
        <v>28</v>
      </c>
      <c r="E69" s="20">
        <v>-360</v>
      </c>
    </row>
    <row r="70" spans="2:5" x14ac:dyDescent="0.3">
      <c r="B70" s="19" t="s">
        <v>90</v>
      </c>
      <c r="C70" t="s">
        <v>14</v>
      </c>
      <c r="D70" t="s">
        <v>28</v>
      </c>
      <c r="E70" s="20">
        <v>-96.97</v>
      </c>
    </row>
    <row r="71" spans="2:5" x14ac:dyDescent="0.3">
      <c r="B71" s="19" t="s">
        <v>90</v>
      </c>
      <c r="C71" t="s">
        <v>11</v>
      </c>
      <c r="D71" t="s">
        <v>28</v>
      </c>
      <c r="E71" s="20"/>
    </row>
    <row r="72" spans="2:5" x14ac:dyDescent="0.3">
      <c r="B72" s="19" t="s">
        <v>90</v>
      </c>
      <c r="C72" t="s">
        <v>23</v>
      </c>
      <c r="D72" t="s">
        <v>28</v>
      </c>
      <c r="E72" s="20">
        <v>-74</v>
      </c>
    </row>
    <row r="73" spans="2:5" x14ac:dyDescent="0.3">
      <c r="B73" s="19" t="s">
        <v>90</v>
      </c>
      <c r="C73" t="s">
        <v>17</v>
      </c>
      <c r="D73" t="s">
        <v>28</v>
      </c>
      <c r="E73" s="20">
        <v>-61.980000000000004</v>
      </c>
    </row>
    <row r="74" spans="2:5" x14ac:dyDescent="0.3">
      <c r="B74" s="19" t="s">
        <v>90</v>
      </c>
      <c r="C74" t="s">
        <v>0</v>
      </c>
      <c r="D74" t="s">
        <v>28</v>
      </c>
      <c r="E74" s="20">
        <v>-700</v>
      </c>
    </row>
    <row r="75" spans="2:5" x14ac:dyDescent="0.3">
      <c r="B75" s="19" t="s">
        <v>90</v>
      </c>
      <c r="C75" t="s">
        <v>15</v>
      </c>
      <c r="D75" t="s">
        <v>28</v>
      </c>
      <c r="E75" s="20">
        <v>-195</v>
      </c>
    </row>
    <row r="76" spans="2:5" x14ac:dyDescent="0.3">
      <c r="B76" s="19" t="s">
        <v>90</v>
      </c>
      <c r="C76" t="s">
        <v>10</v>
      </c>
      <c r="D76" t="s">
        <v>28</v>
      </c>
      <c r="E76" s="20">
        <v>-38.25</v>
      </c>
    </row>
    <row r="77" spans="2:5" x14ac:dyDescent="0.3">
      <c r="B77" s="19" t="s">
        <v>90</v>
      </c>
      <c r="C77" t="s">
        <v>24</v>
      </c>
      <c r="D77" t="s">
        <v>28</v>
      </c>
      <c r="E77" s="20">
        <v>-200</v>
      </c>
    </row>
    <row r="78" spans="2:5" x14ac:dyDescent="0.3">
      <c r="B78" s="19" t="s">
        <v>90</v>
      </c>
      <c r="C78" t="s">
        <v>20</v>
      </c>
      <c r="D78" t="s">
        <v>28</v>
      </c>
      <c r="E78" s="20">
        <v>-128.08000000000001</v>
      </c>
    </row>
    <row r="79" spans="2:5" x14ac:dyDescent="0.3">
      <c r="B79" s="19" t="s">
        <v>90</v>
      </c>
      <c r="C79" t="s">
        <v>16</v>
      </c>
      <c r="D79" t="s">
        <v>28</v>
      </c>
      <c r="E79" s="20">
        <v>-60</v>
      </c>
    </row>
    <row r="80" spans="2:5" x14ac:dyDescent="0.3">
      <c r="B80" s="19" t="s">
        <v>90</v>
      </c>
      <c r="C80" t="s">
        <v>18</v>
      </c>
      <c r="D80" t="s">
        <v>28</v>
      </c>
      <c r="E80" s="20">
        <v>-12.14</v>
      </c>
    </row>
    <row r="81" spans="2:5" x14ac:dyDescent="0.3">
      <c r="B81" s="19" t="s">
        <v>91</v>
      </c>
      <c r="C81" t="s">
        <v>25</v>
      </c>
      <c r="D81" t="s">
        <v>28</v>
      </c>
      <c r="E81" s="20">
        <v>4450</v>
      </c>
    </row>
    <row r="82" spans="2:5" x14ac:dyDescent="0.3">
      <c r="B82" s="19" t="s">
        <v>91</v>
      </c>
      <c r="C82" t="s">
        <v>9</v>
      </c>
      <c r="D82" t="s">
        <v>28</v>
      </c>
      <c r="E82" s="20">
        <v>-200</v>
      </c>
    </row>
    <row r="83" spans="2:5" x14ac:dyDescent="0.3">
      <c r="B83" s="19" t="s">
        <v>91</v>
      </c>
      <c r="C83" t="s">
        <v>19</v>
      </c>
      <c r="D83" t="s">
        <v>28</v>
      </c>
      <c r="E83" s="20">
        <v>-503.44</v>
      </c>
    </row>
    <row r="84" spans="2:5" x14ac:dyDescent="0.3">
      <c r="B84" s="19" t="s">
        <v>91</v>
      </c>
      <c r="C84" t="s">
        <v>1</v>
      </c>
      <c r="D84" t="s">
        <v>28</v>
      </c>
      <c r="E84" s="20">
        <v>-440</v>
      </c>
    </row>
    <row r="85" spans="2:5" x14ac:dyDescent="0.3">
      <c r="B85" s="19" t="s">
        <v>91</v>
      </c>
      <c r="C85" t="s">
        <v>6</v>
      </c>
      <c r="D85" t="s">
        <v>28</v>
      </c>
      <c r="E85" s="20">
        <v>-200</v>
      </c>
    </row>
    <row r="86" spans="2:5" x14ac:dyDescent="0.3">
      <c r="B86" s="19" t="s">
        <v>91</v>
      </c>
      <c r="C86" t="s">
        <v>2</v>
      </c>
      <c r="D86" t="s">
        <v>28</v>
      </c>
      <c r="E86" s="20">
        <v>-360</v>
      </c>
    </row>
    <row r="87" spans="2:5" x14ac:dyDescent="0.3">
      <c r="B87" s="19" t="s">
        <v>91</v>
      </c>
      <c r="C87" t="s">
        <v>14</v>
      </c>
      <c r="D87" t="s">
        <v>28</v>
      </c>
      <c r="E87" s="20">
        <v>-96.97</v>
      </c>
    </row>
    <row r="88" spans="2:5" x14ac:dyDescent="0.3">
      <c r="B88" s="19" t="s">
        <v>91</v>
      </c>
      <c r="C88" t="s">
        <v>11</v>
      </c>
      <c r="D88" t="s">
        <v>28</v>
      </c>
      <c r="E88" s="20"/>
    </row>
    <row r="89" spans="2:5" x14ac:dyDescent="0.3">
      <c r="B89" s="19" t="s">
        <v>91</v>
      </c>
      <c r="C89" t="s">
        <v>23</v>
      </c>
      <c r="D89" t="s">
        <v>28</v>
      </c>
      <c r="E89" s="20">
        <v>-74</v>
      </c>
    </row>
    <row r="90" spans="2:5" x14ac:dyDescent="0.3">
      <c r="B90" s="19" t="s">
        <v>91</v>
      </c>
      <c r="C90" t="s">
        <v>17</v>
      </c>
      <c r="D90" t="s">
        <v>28</v>
      </c>
      <c r="E90" s="20">
        <v>-61.980000000000004</v>
      </c>
    </row>
    <row r="91" spans="2:5" x14ac:dyDescent="0.3">
      <c r="B91" s="19" t="s">
        <v>91</v>
      </c>
      <c r="C91" t="s">
        <v>0</v>
      </c>
      <c r="D91" t="s">
        <v>28</v>
      </c>
      <c r="E91" s="20">
        <v>-700</v>
      </c>
    </row>
    <row r="92" spans="2:5" x14ac:dyDescent="0.3">
      <c r="B92" s="19" t="s">
        <v>91</v>
      </c>
      <c r="C92" t="s">
        <v>15</v>
      </c>
      <c r="D92" t="s">
        <v>28</v>
      </c>
      <c r="E92" s="20">
        <v>-195</v>
      </c>
    </row>
    <row r="93" spans="2:5" x14ac:dyDescent="0.3">
      <c r="B93" s="19" t="s">
        <v>91</v>
      </c>
      <c r="C93" t="s">
        <v>10</v>
      </c>
      <c r="D93" t="s">
        <v>28</v>
      </c>
      <c r="E93" s="20">
        <v>-38.25</v>
      </c>
    </row>
    <row r="94" spans="2:5" x14ac:dyDescent="0.3">
      <c r="B94" s="19" t="s">
        <v>91</v>
      </c>
      <c r="C94" t="s">
        <v>24</v>
      </c>
      <c r="D94" t="s">
        <v>28</v>
      </c>
      <c r="E94" s="20">
        <v>-200</v>
      </c>
    </row>
    <row r="95" spans="2:5" x14ac:dyDescent="0.3">
      <c r="B95" s="19" t="s">
        <v>91</v>
      </c>
      <c r="C95" t="s">
        <v>20</v>
      </c>
      <c r="D95" t="s">
        <v>28</v>
      </c>
      <c r="E95" s="20">
        <v>-128.08000000000001</v>
      </c>
    </row>
    <row r="96" spans="2:5" x14ac:dyDescent="0.3">
      <c r="B96" s="19" t="s">
        <v>91</v>
      </c>
      <c r="C96" t="s">
        <v>16</v>
      </c>
      <c r="D96" t="s">
        <v>28</v>
      </c>
      <c r="E96" s="20">
        <v>-60</v>
      </c>
    </row>
    <row r="97" spans="2:5" x14ac:dyDescent="0.3">
      <c r="B97" s="19" t="s">
        <v>91</v>
      </c>
      <c r="C97" t="s">
        <v>18</v>
      </c>
      <c r="D97" t="s">
        <v>28</v>
      </c>
      <c r="E97" s="20">
        <v>-12.14</v>
      </c>
    </row>
    <row r="98" spans="2:5" x14ac:dyDescent="0.3">
      <c r="B98" s="19" t="s">
        <v>92</v>
      </c>
      <c r="C98" t="s">
        <v>25</v>
      </c>
      <c r="D98" t="s">
        <v>28</v>
      </c>
      <c r="E98" s="20">
        <v>4450</v>
      </c>
    </row>
    <row r="99" spans="2:5" x14ac:dyDescent="0.3">
      <c r="B99" s="19" t="s">
        <v>92</v>
      </c>
      <c r="C99" t="s">
        <v>9</v>
      </c>
      <c r="D99" t="s">
        <v>28</v>
      </c>
      <c r="E99" s="20">
        <v>-200</v>
      </c>
    </row>
    <row r="100" spans="2:5" x14ac:dyDescent="0.3">
      <c r="B100" s="19" t="s">
        <v>92</v>
      </c>
      <c r="C100" t="s">
        <v>19</v>
      </c>
      <c r="D100" t="s">
        <v>28</v>
      </c>
      <c r="E100" s="20">
        <v>-503.44</v>
      </c>
    </row>
    <row r="101" spans="2:5" x14ac:dyDescent="0.3">
      <c r="B101" s="19" t="s">
        <v>92</v>
      </c>
      <c r="C101" t="s">
        <v>1</v>
      </c>
      <c r="D101" t="s">
        <v>28</v>
      </c>
      <c r="E101" s="20">
        <v>-440</v>
      </c>
    </row>
    <row r="102" spans="2:5" x14ac:dyDescent="0.3">
      <c r="B102" s="19" t="s">
        <v>92</v>
      </c>
      <c r="C102" t="s">
        <v>6</v>
      </c>
      <c r="D102" t="s">
        <v>28</v>
      </c>
      <c r="E102" s="20">
        <v>-200</v>
      </c>
    </row>
    <row r="103" spans="2:5" x14ac:dyDescent="0.3">
      <c r="B103" s="19" t="s">
        <v>92</v>
      </c>
      <c r="C103" t="s">
        <v>2</v>
      </c>
      <c r="D103" t="s">
        <v>28</v>
      </c>
      <c r="E103" s="20">
        <v>-360</v>
      </c>
    </row>
    <row r="104" spans="2:5" x14ac:dyDescent="0.3">
      <c r="B104" s="19" t="s">
        <v>92</v>
      </c>
      <c r="C104" t="s">
        <v>14</v>
      </c>
      <c r="D104" t="s">
        <v>28</v>
      </c>
      <c r="E104" s="20">
        <v>-96.97</v>
      </c>
    </row>
    <row r="105" spans="2:5" x14ac:dyDescent="0.3">
      <c r="B105" s="19" t="s">
        <v>92</v>
      </c>
      <c r="C105" t="s">
        <v>11</v>
      </c>
      <c r="D105" t="s">
        <v>28</v>
      </c>
      <c r="E105" s="20"/>
    </row>
    <row r="106" spans="2:5" x14ac:dyDescent="0.3">
      <c r="B106" s="19" t="s">
        <v>92</v>
      </c>
      <c r="C106" t="s">
        <v>23</v>
      </c>
      <c r="D106" t="s">
        <v>28</v>
      </c>
      <c r="E106" s="20">
        <v>-74</v>
      </c>
    </row>
    <row r="107" spans="2:5" x14ac:dyDescent="0.3">
      <c r="B107" s="19" t="s">
        <v>92</v>
      </c>
      <c r="C107" t="s">
        <v>17</v>
      </c>
      <c r="D107" t="s">
        <v>28</v>
      </c>
      <c r="E107" s="20">
        <v>-61.980000000000004</v>
      </c>
    </row>
    <row r="108" spans="2:5" x14ac:dyDescent="0.3">
      <c r="B108" s="19" t="s">
        <v>92</v>
      </c>
      <c r="C108" t="s">
        <v>0</v>
      </c>
      <c r="D108" t="s">
        <v>28</v>
      </c>
      <c r="E108" s="20">
        <v>-700</v>
      </c>
    </row>
    <row r="109" spans="2:5" x14ac:dyDescent="0.3">
      <c r="B109" s="19" t="s">
        <v>92</v>
      </c>
      <c r="C109" t="s">
        <v>15</v>
      </c>
      <c r="D109" t="s">
        <v>28</v>
      </c>
      <c r="E109" s="20">
        <v>-195</v>
      </c>
    </row>
    <row r="110" spans="2:5" x14ac:dyDescent="0.3">
      <c r="B110" s="19" t="s">
        <v>92</v>
      </c>
      <c r="C110" t="s">
        <v>10</v>
      </c>
      <c r="D110" t="s">
        <v>28</v>
      </c>
      <c r="E110" s="20">
        <v>-38.25</v>
      </c>
    </row>
    <row r="111" spans="2:5" x14ac:dyDescent="0.3">
      <c r="B111" s="19" t="s">
        <v>92</v>
      </c>
      <c r="C111" t="s">
        <v>24</v>
      </c>
      <c r="D111" t="s">
        <v>28</v>
      </c>
      <c r="E111" s="20">
        <v>-200</v>
      </c>
    </row>
    <row r="112" spans="2:5" x14ac:dyDescent="0.3">
      <c r="B112" s="19" t="s">
        <v>92</v>
      </c>
      <c r="C112" t="s">
        <v>20</v>
      </c>
      <c r="D112" t="s">
        <v>28</v>
      </c>
      <c r="E112" s="20">
        <v>-128.08000000000001</v>
      </c>
    </row>
    <row r="113" spans="2:5" x14ac:dyDescent="0.3">
      <c r="B113" s="19" t="s">
        <v>92</v>
      </c>
      <c r="C113" t="s">
        <v>16</v>
      </c>
      <c r="D113" t="s">
        <v>28</v>
      </c>
      <c r="E113" s="20">
        <v>-60</v>
      </c>
    </row>
    <row r="114" spans="2:5" x14ac:dyDescent="0.3">
      <c r="B114" s="19" t="s">
        <v>92</v>
      </c>
      <c r="C114" t="s">
        <v>18</v>
      </c>
      <c r="D114" t="s">
        <v>28</v>
      </c>
      <c r="E114" s="20">
        <v>-12.14</v>
      </c>
    </row>
    <row r="115" spans="2:5" x14ac:dyDescent="0.3">
      <c r="B115" s="19" t="s">
        <v>93</v>
      </c>
      <c r="C115" t="s">
        <v>25</v>
      </c>
      <c r="D115" t="s">
        <v>28</v>
      </c>
      <c r="E115" s="20">
        <v>4450</v>
      </c>
    </row>
    <row r="116" spans="2:5" x14ac:dyDescent="0.3">
      <c r="B116" s="19" t="s">
        <v>93</v>
      </c>
      <c r="C116" t="s">
        <v>9</v>
      </c>
      <c r="D116" t="s">
        <v>28</v>
      </c>
      <c r="E116" s="20">
        <v>-200</v>
      </c>
    </row>
    <row r="117" spans="2:5" x14ac:dyDescent="0.3">
      <c r="B117" s="19" t="s">
        <v>93</v>
      </c>
      <c r="C117" t="s">
        <v>19</v>
      </c>
      <c r="D117" t="s">
        <v>28</v>
      </c>
      <c r="E117" s="20">
        <v>-503.44</v>
      </c>
    </row>
    <row r="118" spans="2:5" x14ac:dyDescent="0.3">
      <c r="B118" s="19" t="s">
        <v>93</v>
      </c>
      <c r="C118" t="s">
        <v>1</v>
      </c>
      <c r="D118" t="s">
        <v>28</v>
      </c>
      <c r="E118" s="20">
        <v>-440</v>
      </c>
    </row>
    <row r="119" spans="2:5" x14ac:dyDescent="0.3">
      <c r="B119" s="19" t="s">
        <v>93</v>
      </c>
      <c r="C119" t="s">
        <v>6</v>
      </c>
      <c r="D119" t="s">
        <v>28</v>
      </c>
      <c r="E119" s="20">
        <v>-200</v>
      </c>
    </row>
    <row r="120" spans="2:5" x14ac:dyDescent="0.3">
      <c r="B120" s="19" t="s">
        <v>93</v>
      </c>
      <c r="C120" t="s">
        <v>2</v>
      </c>
      <c r="D120" t="s">
        <v>28</v>
      </c>
      <c r="E120" s="20">
        <v>-360</v>
      </c>
    </row>
    <row r="121" spans="2:5" x14ac:dyDescent="0.3">
      <c r="B121" s="19" t="s">
        <v>93</v>
      </c>
      <c r="C121" t="s">
        <v>14</v>
      </c>
      <c r="D121" t="s">
        <v>28</v>
      </c>
      <c r="E121" s="20">
        <v>-96.97</v>
      </c>
    </row>
    <row r="122" spans="2:5" x14ac:dyDescent="0.3">
      <c r="B122" s="19" t="s">
        <v>93</v>
      </c>
      <c r="C122" t="s">
        <v>11</v>
      </c>
      <c r="D122" t="s">
        <v>28</v>
      </c>
      <c r="E122" s="20"/>
    </row>
    <row r="123" spans="2:5" x14ac:dyDescent="0.3">
      <c r="B123" s="19" t="s">
        <v>93</v>
      </c>
      <c r="C123" t="s">
        <v>23</v>
      </c>
      <c r="D123" t="s">
        <v>28</v>
      </c>
      <c r="E123" s="20">
        <v>-74</v>
      </c>
    </row>
    <row r="124" spans="2:5" x14ac:dyDescent="0.3">
      <c r="B124" s="19" t="s">
        <v>93</v>
      </c>
      <c r="C124" t="s">
        <v>17</v>
      </c>
      <c r="D124" t="s">
        <v>28</v>
      </c>
      <c r="E124" s="20">
        <v>-61.980000000000004</v>
      </c>
    </row>
    <row r="125" spans="2:5" x14ac:dyDescent="0.3">
      <c r="B125" s="19" t="s">
        <v>93</v>
      </c>
      <c r="C125" t="s">
        <v>0</v>
      </c>
      <c r="D125" t="s">
        <v>28</v>
      </c>
      <c r="E125" s="20">
        <v>-700</v>
      </c>
    </row>
    <row r="126" spans="2:5" x14ac:dyDescent="0.3">
      <c r="B126" s="19" t="s">
        <v>93</v>
      </c>
      <c r="C126" t="s">
        <v>15</v>
      </c>
      <c r="D126" t="s">
        <v>28</v>
      </c>
      <c r="E126" s="20">
        <v>-195</v>
      </c>
    </row>
    <row r="127" spans="2:5" x14ac:dyDescent="0.3">
      <c r="B127" s="19" t="s">
        <v>93</v>
      </c>
      <c r="C127" t="s">
        <v>10</v>
      </c>
      <c r="D127" t="s">
        <v>28</v>
      </c>
      <c r="E127" s="20">
        <v>-38.25</v>
      </c>
    </row>
    <row r="128" spans="2:5" x14ac:dyDescent="0.3">
      <c r="B128" s="19" t="s">
        <v>93</v>
      </c>
      <c r="C128" t="s">
        <v>24</v>
      </c>
      <c r="D128" t="s">
        <v>28</v>
      </c>
      <c r="E128" s="20">
        <v>-200</v>
      </c>
    </row>
    <row r="129" spans="2:5" x14ac:dyDescent="0.3">
      <c r="B129" s="19" t="s">
        <v>93</v>
      </c>
      <c r="C129" t="s">
        <v>20</v>
      </c>
      <c r="D129" t="s">
        <v>28</v>
      </c>
      <c r="E129" s="20">
        <v>-128.08000000000001</v>
      </c>
    </row>
    <row r="130" spans="2:5" x14ac:dyDescent="0.3">
      <c r="B130" s="19" t="s">
        <v>93</v>
      </c>
      <c r="C130" t="s">
        <v>16</v>
      </c>
      <c r="D130" t="s">
        <v>28</v>
      </c>
      <c r="E130" s="20">
        <v>-60</v>
      </c>
    </row>
    <row r="131" spans="2:5" x14ac:dyDescent="0.3">
      <c r="B131" s="19" t="s">
        <v>93</v>
      </c>
      <c r="C131" t="s">
        <v>18</v>
      </c>
      <c r="D131" t="s">
        <v>28</v>
      </c>
      <c r="E131" s="20">
        <v>-12.14</v>
      </c>
    </row>
    <row r="132" spans="2:5" x14ac:dyDescent="0.3">
      <c r="B132" s="19" t="s">
        <v>94</v>
      </c>
      <c r="C132" t="s">
        <v>25</v>
      </c>
      <c r="D132" t="s">
        <v>28</v>
      </c>
      <c r="E132" s="20">
        <v>4450</v>
      </c>
    </row>
    <row r="133" spans="2:5" x14ac:dyDescent="0.3">
      <c r="B133" s="19" t="s">
        <v>94</v>
      </c>
      <c r="C133" t="s">
        <v>9</v>
      </c>
      <c r="D133" t="s">
        <v>28</v>
      </c>
      <c r="E133" s="20">
        <v>-200</v>
      </c>
    </row>
    <row r="134" spans="2:5" x14ac:dyDescent="0.3">
      <c r="B134" s="19" t="s">
        <v>94</v>
      </c>
      <c r="C134" t="s">
        <v>19</v>
      </c>
      <c r="D134" t="s">
        <v>28</v>
      </c>
      <c r="E134" s="20">
        <v>-503.44</v>
      </c>
    </row>
    <row r="135" spans="2:5" x14ac:dyDescent="0.3">
      <c r="B135" s="19" t="s">
        <v>94</v>
      </c>
      <c r="C135" t="s">
        <v>1</v>
      </c>
      <c r="D135" t="s">
        <v>28</v>
      </c>
      <c r="E135" s="20">
        <v>-440</v>
      </c>
    </row>
    <row r="136" spans="2:5" x14ac:dyDescent="0.3">
      <c r="B136" s="19" t="s">
        <v>94</v>
      </c>
      <c r="C136" t="s">
        <v>6</v>
      </c>
      <c r="D136" t="s">
        <v>28</v>
      </c>
      <c r="E136" s="20">
        <v>-200</v>
      </c>
    </row>
    <row r="137" spans="2:5" x14ac:dyDescent="0.3">
      <c r="B137" s="19" t="s">
        <v>94</v>
      </c>
      <c r="C137" t="s">
        <v>2</v>
      </c>
      <c r="D137" t="s">
        <v>28</v>
      </c>
      <c r="E137" s="20">
        <v>-360</v>
      </c>
    </row>
    <row r="138" spans="2:5" x14ac:dyDescent="0.3">
      <c r="B138" s="19" t="s">
        <v>94</v>
      </c>
      <c r="C138" t="s">
        <v>14</v>
      </c>
      <c r="D138" t="s">
        <v>28</v>
      </c>
      <c r="E138" s="20">
        <v>-96.97</v>
      </c>
    </row>
    <row r="139" spans="2:5" x14ac:dyDescent="0.3">
      <c r="B139" s="19" t="s">
        <v>94</v>
      </c>
      <c r="C139" t="s">
        <v>11</v>
      </c>
      <c r="D139" t="s">
        <v>28</v>
      </c>
      <c r="E139" s="20"/>
    </row>
    <row r="140" spans="2:5" x14ac:dyDescent="0.3">
      <c r="B140" s="19" t="s">
        <v>94</v>
      </c>
      <c r="C140" t="s">
        <v>23</v>
      </c>
      <c r="D140" t="s">
        <v>28</v>
      </c>
      <c r="E140" s="20">
        <v>-74</v>
      </c>
    </row>
    <row r="141" spans="2:5" x14ac:dyDescent="0.3">
      <c r="B141" s="19" t="s">
        <v>94</v>
      </c>
      <c r="C141" t="s">
        <v>17</v>
      </c>
      <c r="D141" t="s">
        <v>28</v>
      </c>
      <c r="E141" s="20">
        <v>-61.980000000000004</v>
      </c>
    </row>
    <row r="142" spans="2:5" x14ac:dyDescent="0.3">
      <c r="B142" s="19" t="s">
        <v>94</v>
      </c>
      <c r="C142" t="s">
        <v>0</v>
      </c>
      <c r="D142" t="s">
        <v>28</v>
      </c>
      <c r="E142" s="20">
        <v>-700</v>
      </c>
    </row>
    <row r="143" spans="2:5" x14ac:dyDescent="0.3">
      <c r="B143" s="19" t="s">
        <v>94</v>
      </c>
      <c r="C143" t="s">
        <v>15</v>
      </c>
      <c r="D143" t="s">
        <v>28</v>
      </c>
      <c r="E143" s="20">
        <v>-195</v>
      </c>
    </row>
    <row r="144" spans="2:5" x14ac:dyDescent="0.3">
      <c r="B144" s="19" t="s">
        <v>94</v>
      </c>
      <c r="C144" t="s">
        <v>10</v>
      </c>
      <c r="D144" t="s">
        <v>28</v>
      </c>
      <c r="E144" s="20">
        <v>-38.25</v>
      </c>
    </row>
    <row r="145" spans="2:5" x14ac:dyDescent="0.3">
      <c r="B145" s="19" t="s">
        <v>94</v>
      </c>
      <c r="C145" t="s">
        <v>24</v>
      </c>
      <c r="D145" t="s">
        <v>28</v>
      </c>
      <c r="E145" s="20">
        <v>-200</v>
      </c>
    </row>
    <row r="146" spans="2:5" x14ac:dyDescent="0.3">
      <c r="B146" s="19" t="s">
        <v>94</v>
      </c>
      <c r="C146" t="s">
        <v>20</v>
      </c>
      <c r="D146" t="s">
        <v>28</v>
      </c>
      <c r="E146" s="20">
        <v>-128.08000000000001</v>
      </c>
    </row>
    <row r="147" spans="2:5" x14ac:dyDescent="0.3">
      <c r="B147" s="19" t="s">
        <v>94</v>
      </c>
      <c r="C147" t="s">
        <v>16</v>
      </c>
      <c r="D147" t="s">
        <v>28</v>
      </c>
      <c r="E147" s="20">
        <v>-60</v>
      </c>
    </row>
    <row r="148" spans="2:5" x14ac:dyDescent="0.3">
      <c r="B148" s="19" t="s">
        <v>94</v>
      </c>
      <c r="C148" t="s">
        <v>18</v>
      </c>
      <c r="D148" t="s">
        <v>28</v>
      </c>
      <c r="E148" s="20">
        <v>-12.14</v>
      </c>
    </row>
    <row r="149" spans="2:5" x14ac:dyDescent="0.3">
      <c r="B149" s="19" t="s">
        <v>95</v>
      </c>
      <c r="C149" t="s">
        <v>25</v>
      </c>
      <c r="D149" t="s">
        <v>28</v>
      </c>
      <c r="E149" s="20">
        <v>4450</v>
      </c>
    </row>
    <row r="150" spans="2:5" x14ac:dyDescent="0.3">
      <c r="B150" s="19" t="s">
        <v>95</v>
      </c>
      <c r="C150" t="s">
        <v>9</v>
      </c>
      <c r="D150" t="s">
        <v>28</v>
      </c>
      <c r="E150" s="20">
        <v>-200</v>
      </c>
    </row>
    <row r="151" spans="2:5" x14ac:dyDescent="0.3">
      <c r="B151" s="19" t="s">
        <v>95</v>
      </c>
      <c r="C151" t="s">
        <v>19</v>
      </c>
      <c r="D151" t="s">
        <v>28</v>
      </c>
      <c r="E151" s="20">
        <v>-503.44</v>
      </c>
    </row>
    <row r="152" spans="2:5" x14ac:dyDescent="0.3">
      <c r="B152" s="19" t="s">
        <v>95</v>
      </c>
      <c r="C152" t="s">
        <v>1</v>
      </c>
      <c r="D152" t="s">
        <v>28</v>
      </c>
      <c r="E152" s="20">
        <v>-440</v>
      </c>
    </row>
    <row r="153" spans="2:5" x14ac:dyDescent="0.3">
      <c r="B153" s="19" t="s">
        <v>95</v>
      </c>
      <c r="C153" t="s">
        <v>6</v>
      </c>
      <c r="D153" t="s">
        <v>28</v>
      </c>
      <c r="E153" s="20">
        <v>-200</v>
      </c>
    </row>
    <row r="154" spans="2:5" x14ac:dyDescent="0.3">
      <c r="B154" s="19" t="s">
        <v>95</v>
      </c>
      <c r="C154" t="s">
        <v>2</v>
      </c>
      <c r="D154" t="s">
        <v>28</v>
      </c>
      <c r="E154" s="20">
        <v>-360</v>
      </c>
    </row>
    <row r="155" spans="2:5" x14ac:dyDescent="0.3">
      <c r="B155" s="19" t="s">
        <v>95</v>
      </c>
      <c r="C155" t="s">
        <v>14</v>
      </c>
      <c r="D155" t="s">
        <v>28</v>
      </c>
      <c r="E155" s="20">
        <v>-96.97</v>
      </c>
    </row>
    <row r="156" spans="2:5" x14ac:dyDescent="0.3">
      <c r="B156" s="19" t="s">
        <v>95</v>
      </c>
      <c r="C156" t="s">
        <v>11</v>
      </c>
      <c r="D156" t="s">
        <v>28</v>
      </c>
      <c r="E156" s="20"/>
    </row>
    <row r="157" spans="2:5" x14ac:dyDescent="0.3">
      <c r="B157" s="19" t="s">
        <v>95</v>
      </c>
      <c r="C157" t="s">
        <v>23</v>
      </c>
      <c r="D157" t="s">
        <v>28</v>
      </c>
      <c r="E157" s="20">
        <v>-74</v>
      </c>
    </row>
    <row r="158" spans="2:5" x14ac:dyDescent="0.3">
      <c r="B158" s="19" t="s">
        <v>95</v>
      </c>
      <c r="C158" t="s">
        <v>17</v>
      </c>
      <c r="D158" t="s">
        <v>28</v>
      </c>
      <c r="E158" s="20">
        <v>-61.980000000000004</v>
      </c>
    </row>
    <row r="159" spans="2:5" x14ac:dyDescent="0.3">
      <c r="B159" s="19" t="s">
        <v>95</v>
      </c>
      <c r="C159" t="s">
        <v>0</v>
      </c>
      <c r="D159" t="s">
        <v>28</v>
      </c>
      <c r="E159" s="20">
        <v>-700</v>
      </c>
    </row>
    <row r="160" spans="2:5" x14ac:dyDescent="0.3">
      <c r="B160" s="19" t="s">
        <v>95</v>
      </c>
      <c r="C160" t="s">
        <v>15</v>
      </c>
      <c r="D160" t="s">
        <v>28</v>
      </c>
      <c r="E160" s="20">
        <v>-195</v>
      </c>
    </row>
    <row r="161" spans="2:5" x14ac:dyDescent="0.3">
      <c r="B161" s="19" t="s">
        <v>95</v>
      </c>
      <c r="C161" t="s">
        <v>10</v>
      </c>
      <c r="D161" t="s">
        <v>28</v>
      </c>
      <c r="E161" s="20">
        <v>-38.25</v>
      </c>
    </row>
    <row r="162" spans="2:5" x14ac:dyDescent="0.3">
      <c r="B162" s="19" t="s">
        <v>95</v>
      </c>
      <c r="C162" t="s">
        <v>24</v>
      </c>
      <c r="D162" t="s">
        <v>28</v>
      </c>
      <c r="E162" s="20">
        <v>-200</v>
      </c>
    </row>
    <row r="163" spans="2:5" x14ac:dyDescent="0.3">
      <c r="B163" s="19" t="s">
        <v>95</v>
      </c>
      <c r="C163" t="s">
        <v>20</v>
      </c>
      <c r="D163" t="s">
        <v>28</v>
      </c>
      <c r="E163" s="20">
        <v>-128.08000000000001</v>
      </c>
    </row>
    <row r="164" spans="2:5" x14ac:dyDescent="0.3">
      <c r="B164" s="19" t="s">
        <v>95</v>
      </c>
      <c r="C164" t="s">
        <v>16</v>
      </c>
      <c r="D164" t="s">
        <v>28</v>
      </c>
      <c r="E164" s="20">
        <v>-60</v>
      </c>
    </row>
    <row r="165" spans="2:5" x14ac:dyDescent="0.3">
      <c r="B165" s="19" t="s">
        <v>95</v>
      </c>
      <c r="C165" t="s">
        <v>18</v>
      </c>
      <c r="D165" t="s">
        <v>28</v>
      </c>
      <c r="E165" s="20">
        <v>-12.14</v>
      </c>
    </row>
    <row r="166" spans="2:5" x14ac:dyDescent="0.3">
      <c r="B166" s="19" t="s">
        <v>96</v>
      </c>
      <c r="C166" t="s">
        <v>25</v>
      </c>
      <c r="D166" t="s">
        <v>28</v>
      </c>
      <c r="E166" s="20">
        <v>4450</v>
      </c>
    </row>
    <row r="167" spans="2:5" x14ac:dyDescent="0.3">
      <c r="B167" s="19" t="s">
        <v>96</v>
      </c>
      <c r="C167" t="s">
        <v>9</v>
      </c>
      <c r="D167" t="s">
        <v>28</v>
      </c>
      <c r="E167" s="20">
        <v>-200</v>
      </c>
    </row>
    <row r="168" spans="2:5" x14ac:dyDescent="0.3">
      <c r="B168" s="19" t="s">
        <v>96</v>
      </c>
      <c r="C168" t="s">
        <v>19</v>
      </c>
      <c r="D168" t="s">
        <v>28</v>
      </c>
      <c r="E168" s="20">
        <v>-503.44</v>
      </c>
    </row>
    <row r="169" spans="2:5" x14ac:dyDescent="0.3">
      <c r="B169" s="19" t="s">
        <v>96</v>
      </c>
      <c r="C169" t="s">
        <v>1</v>
      </c>
      <c r="D169" t="s">
        <v>28</v>
      </c>
      <c r="E169" s="20">
        <v>-440</v>
      </c>
    </row>
    <row r="170" spans="2:5" x14ac:dyDescent="0.3">
      <c r="B170" s="19" t="s">
        <v>96</v>
      </c>
      <c r="C170" t="s">
        <v>6</v>
      </c>
      <c r="D170" t="s">
        <v>28</v>
      </c>
      <c r="E170" s="20">
        <v>-200</v>
      </c>
    </row>
    <row r="171" spans="2:5" x14ac:dyDescent="0.3">
      <c r="B171" s="19" t="s">
        <v>96</v>
      </c>
      <c r="C171" t="s">
        <v>2</v>
      </c>
      <c r="D171" t="s">
        <v>28</v>
      </c>
      <c r="E171" s="20">
        <v>-360</v>
      </c>
    </row>
    <row r="172" spans="2:5" x14ac:dyDescent="0.3">
      <c r="B172" s="19" t="s">
        <v>96</v>
      </c>
      <c r="C172" t="s">
        <v>14</v>
      </c>
      <c r="D172" t="s">
        <v>28</v>
      </c>
      <c r="E172" s="20">
        <v>-96.97</v>
      </c>
    </row>
    <row r="173" spans="2:5" x14ac:dyDescent="0.3">
      <c r="B173" s="19" t="s">
        <v>96</v>
      </c>
      <c r="C173" t="s">
        <v>11</v>
      </c>
      <c r="D173" t="s">
        <v>28</v>
      </c>
      <c r="E173" s="20"/>
    </row>
    <row r="174" spans="2:5" x14ac:dyDescent="0.3">
      <c r="B174" s="19" t="s">
        <v>96</v>
      </c>
      <c r="C174" t="s">
        <v>23</v>
      </c>
      <c r="D174" t="s">
        <v>28</v>
      </c>
      <c r="E174" s="20">
        <v>-74</v>
      </c>
    </row>
    <row r="175" spans="2:5" x14ac:dyDescent="0.3">
      <c r="B175" s="19" t="s">
        <v>96</v>
      </c>
      <c r="C175" t="s">
        <v>17</v>
      </c>
      <c r="D175" t="s">
        <v>28</v>
      </c>
      <c r="E175" s="20">
        <v>-61.980000000000004</v>
      </c>
    </row>
    <row r="176" spans="2:5" x14ac:dyDescent="0.3">
      <c r="B176" s="19" t="s">
        <v>96</v>
      </c>
      <c r="C176" t="s">
        <v>0</v>
      </c>
      <c r="D176" t="s">
        <v>28</v>
      </c>
      <c r="E176" s="20">
        <v>-700</v>
      </c>
    </row>
    <row r="177" spans="2:5" x14ac:dyDescent="0.3">
      <c r="B177" s="19" t="s">
        <v>96</v>
      </c>
      <c r="C177" t="s">
        <v>15</v>
      </c>
      <c r="D177" t="s">
        <v>28</v>
      </c>
      <c r="E177" s="20">
        <v>-195</v>
      </c>
    </row>
    <row r="178" spans="2:5" x14ac:dyDescent="0.3">
      <c r="B178" s="19" t="s">
        <v>96</v>
      </c>
      <c r="C178" t="s">
        <v>10</v>
      </c>
      <c r="D178" t="s">
        <v>28</v>
      </c>
      <c r="E178" s="20">
        <v>-38.25</v>
      </c>
    </row>
    <row r="179" spans="2:5" x14ac:dyDescent="0.3">
      <c r="B179" s="19" t="s">
        <v>96</v>
      </c>
      <c r="C179" t="s">
        <v>24</v>
      </c>
      <c r="D179" t="s">
        <v>28</v>
      </c>
      <c r="E179" s="20">
        <v>-200</v>
      </c>
    </row>
    <row r="180" spans="2:5" x14ac:dyDescent="0.3">
      <c r="B180" s="19" t="s">
        <v>96</v>
      </c>
      <c r="C180" t="s">
        <v>20</v>
      </c>
      <c r="D180" t="s">
        <v>28</v>
      </c>
      <c r="E180" s="20">
        <v>-128.08000000000001</v>
      </c>
    </row>
    <row r="181" spans="2:5" x14ac:dyDescent="0.3">
      <c r="B181" s="19" t="s">
        <v>96</v>
      </c>
      <c r="C181" t="s">
        <v>16</v>
      </c>
      <c r="D181" t="s">
        <v>28</v>
      </c>
      <c r="E181" s="20">
        <v>-60</v>
      </c>
    </row>
    <row r="182" spans="2:5" x14ac:dyDescent="0.3">
      <c r="B182" s="19" t="s">
        <v>96</v>
      </c>
      <c r="C182" t="s">
        <v>18</v>
      </c>
      <c r="D182" t="s">
        <v>28</v>
      </c>
      <c r="E182" s="20">
        <v>-12.14</v>
      </c>
    </row>
    <row r="183" spans="2:5" x14ac:dyDescent="0.3">
      <c r="B183" s="19" t="s">
        <v>97</v>
      </c>
      <c r="C183" t="s">
        <v>25</v>
      </c>
      <c r="D183" t="s">
        <v>28</v>
      </c>
      <c r="E183" s="20">
        <v>4450</v>
      </c>
    </row>
    <row r="184" spans="2:5" x14ac:dyDescent="0.3">
      <c r="B184" s="19" t="s">
        <v>97</v>
      </c>
      <c r="C184" t="s">
        <v>9</v>
      </c>
      <c r="D184" t="s">
        <v>28</v>
      </c>
      <c r="E184" s="20">
        <v>-200</v>
      </c>
    </row>
    <row r="185" spans="2:5" x14ac:dyDescent="0.3">
      <c r="B185" s="19" t="s">
        <v>97</v>
      </c>
      <c r="C185" t="s">
        <v>19</v>
      </c>
      <c r="D185" t="s">
        <v>28</v>
      </c>
      <c r="E185" s="20">
        <v>-503.44</v>
      </c>
    </row>
    <row r="186" spans="2:5" x14ac:dyDescent="0.3">
      <c r="B186" s="19" t="s">
        <v>97</v>
      </c>
      <c r="C186" t="s">
        <v>1</v>
      </c>
      <c r="D186" t="s">
        <v>28</v>
      </c>
      <c r="E186" s="20">
        <v>-440</v>
      </c>
    </row>
    <row r="187" spans="2:5" x14ac:dyDescent="0.3">
      <c r="B187" s="19" t="s">
        <v>97</v>
      </c>
      <c r="C187" t="s">
        <v>6</v>
      </c>
      <c r="D187" t="s">
        <v>28</v>
      </c>
      <c r="E187" s="20">
        <v>-200</v>
      </c>
    </row>
    <row r="188" spans="2:5" x14ac:dyDescent="0.3">
      <c r="B188" s="19" t="s">
        <v>97</v>
      </c>
      <c r="C188" t="s">
        <v>2</v>
      </c>
      <c r="D188" t="s">
        <v>28</v>
      </c>
      <c r="E188" s="20">
        <v>-360</v>
      </c>
    </row>
    <row r="189" spans="2:5" x14ac:dyDescent="0.3">
      <c r="B189" s="19" t="s">
        <v>97</v>
      </c>
      <c r="C189" t="s">
        <v>14</v>
      </c>
      <c r="D189" t="s">
        <v>28</v>
      </c>
      <c r="E189" s="20">
        <v>-96.97</v>
      </c>
    </row>
    <row r="190" spans="2:5" x14ac:dyDescent="0.3">
      <c r="B190" s="19" t="s">
        <v>97</v>
      </c>
      <c r="C190" t="s">
        <v>11</v>
      </c>
      <c r="D190" t="s">
        <v>28</v>
      </c>
      <c r="E190" s="20"/>
    </row>
    <row r="191" spans="2:5" x14ac:dyDescent="0.3">
      <c r="B191" s="19" t="s">
        <v>97</v>
      </c>
      <c r="C191" t="s">
        <v>23</v>
      </c>
      <c r="D191" t="s">
        <v>28</v>
      </c>
      <c r="E191" s="20">
        <v>-74</v>
      </c>
    </row>
    <row r="192" spans="2:5" x14ac:dyDescent="0.3">
      <c r="B192" s="19" t="s">
        <v>97</v>
      </c>
      <c r="C192" t="s">
        <v>17</v>
      </c>
      <c r="D192" t="s">
        <v>28</v>
      </c>
      <c r="E192" s="20">
        <v>-61.980000000000004</v>
      </c>
    </row>
    <row r="193" spans="2:5" x14ac:dyDescent="0.3">
      <c r="B193" s="19" t="s">
        <v>97</v>
      </c>
      <c r="C193" t="s">
        <v>0</v>
      </c>
      <c r="D193" t="s">
        <v>28</v>
      </c>
      <c r="E193" s="20">
        <v>-700</v>
      </c>
    </row>
    <row r="194" spans="2:5" x14ac:dyDescent="0.3">
      <c r="B194" s="19" t="s">
        <v>97</v>
      </c>
      <c r="C194" t="s">
        <v>15</v>
      </c>
      <c r="D194" t="s">
        <v>28</v>
      </c>
      <c r="E194" s="20">
        <v>-195</v>
      </c>
    </row>
    <row r="195" spans="2:5" x14ac:dyDescent="0.3">
      <c r="B195" s="19" t="s">
        <v>97</v>
      </c>
      <c r="C195" t="s">
        <v>10</v>
      </c>
      <c r="D195" t="s">
        <v>28</v>
      </c>
      <c r="E195" s="20">
        <v>-38.25</v>
      </c>
    </row>
    <row r="196" spans="2:5" x14ac:dyDescent="0.3">
      <c r="B196" s="19" t="s">
        <v>97</v>
      </c>
      <c r="C196" t="s">
        <v>24</v>
      </c>
      <c r="D196" t="s">
        <v>28</v>
      </c>
      <c r="E196" s="20">
        <v>-200</v>
      </c>
    </row>
    <row r="197" spans="2:5" x14ac:dyDescent="0.3">
      <c r="B197" s="19" t="s">
        <v>97</v>
      </c>
      <c r="C197" t="s">
        <v>20</v>
      </c>
      <c r="D197" t="s">
        <v>28</v>
      </c>
      <c r="E197" s="20">
        <v>-128.08000000000001</v>
      </c>
    </row>
    <row r="198" spans="2:5" x14ac:dyDescent="0.3">
      <c r="B198" s="19" t="s">
        <v>97</v>
      </c>
      <c r="C198" t="s">
        <v>16</v>
      </c>
      <c r="D198" t="s">
        <v>28</v>
      </c>
      <c r="E198" s="20">
        <v>-60</v>
      </c>
    </row>
    <row r="199" spans="2:5" x14ac:dyDescent="0.3">
      <c r="B199" s="19" t="s">
        <v>97</v>
      </c>
      <c r="C199" t="s">
        <v>18</v>
      </c>
      <c r="D199" t="s">
        <v>28</v>
      </c>
      <c r="E199" s="20">
        <v>-12.14</v>
      </c>
    </row>
    <row r="200" spans="2:5" x14ac:dyDescent="0.3">
      <c r="B200" s="19" t="s">
        <v>98</v>
      </c>
      <c r="C200" t="s">
        <v>25</v>
      </c>
      <c r="D200" t="s">
        <v>28</v>
      </c>
      <c r="E200" s="20">
        <v>4450</v>
      </c>
    </row>
    <row r="201" spans="2:5" x14ac:dyDescent="0.3">
      <c r="B201" s="19" t="s">
        <v>98</v>
      </c>
      <c r="C201" t="s">
        <v>9</v>
      </c>
      <c r="D201" t="s">
        <v>28</v>
      </c>
      <c r="E201" s="20">
        <v>-200</v>
      </c>
    </row>
    <row r="202" spans="2:5" x14ac:dyDescent="0.3">
      <c r="B202" s="19" t="s">
        <v>98</v>
      </c>
      <c r="C202" t="s">
        <v>19</v>
      </c>
      <c r="D202" t="s">
        <v>28</v>
      </c>
      <c r="E202" s="20">
        <v>-503.44</v>
      </c>
    </row>
    <row r="203" spans="2:5" x14ac:dyDescent="0.3">
      <c r="B203" s="19" t="s">
        <v>98</v>
      </c>
      <c r="C203" t="s">
        <v>1</v>
      </c>
      <c r="D203" t="s">
        <v>28</v>
      </c>
      <c r="E203" s="20">
        <v>-440</v>
      </c>
    </row>
    <row r="204" spans="2:5" x14ac:dyDescent="0.3">
      <c r="B204" s="19" t="s">
        <v>98</v>
      </c>
      <c r="C204" t="s">
        <v>6</v>
      </c>
      <c r="D204" t="s">
        <v>28</v>
      </c>
      <c r="E204" s="20">
        <v>-200</v>
      </c>
    </row>
    <row r="205" spans="2:5" x14ac:dyDescent="0.3">
      <c r="B205" s="19" t="s">
        <v>98</v>
      </c>
      <c r="C205" t="s">
        <v>2</v>
      </c>
      <c r="D205" t="s">
        <v>28</v>
      </c>
      <c r="E205" s="20">
        <v>-360</v>
      </c>
    </row>
    <row r="206" spans="2:5" x14ac:dyDescent="0.3">
      <c r="B206" s="19" t="s">
        <v>98</v>
      </c>
      <c r="C206" t="s">
        <v>14</v>
      </c>
      <c r="D206" t="s">
        <v>28</v>
      </c>
      <c r="E206" s="20">
        <v>-96.97</v>
      </c>
    </row>
    <row r="207" spans="2:5" x14ac:dyDescent="0.3">
      <c r="B207" s="19" t="s">
        <v>98</v>
      </c>
      <c r="C207" t="s">
        <v>11</v>
      </c>
      <c r="D207" t="s">
        <v>28</v>
      </c>
      <c r="E207" s="20"/>
    </row>
    <row r="208" spans="2:5" x14ac:dyDescent="0.3">
      <c r="B208" s="19" t="s">
        <v>98</v>
      </c>
      <c r="C208" t="s">
        <v>23</v>
      </c>
      <c r="D208" t="s">
        <v>28</v>
      </c>
      <c r="E208" s="20">
        <v>-74</v>
      </c>
    </row>
    <row r="209" spans="2:5" x14ac:dyDescent="0.3">
      <c r="B209" s="19" t="s">
        <v>98</v>
      </c>
      <c r="C209" t="s">
        <v>17</v>
      </c>
      <c r="D209" t="s">
        <v>28</v>
      </c>
      <c r="E209" s="20">
        <v>-61.980000000000004</v>
      </c>
    </row>
    <row r="210" spans="2:5" x14ac:dyDescent="0.3">
      <c r="B210" s="19" t="s">
        <v>98</v>
      </c>
      <c r="C210" t="s">
        <v>0</v>
      </c>
      <c r="D210" t="s">
        <v>28</v>
      </c>
      <c r="E210" s="20">
        <v>-700</v>
      </c>
    </row>
    <row r="211" spans="2:5" x14ac:dyDescent="0.3">
      <c r="B211" s="19" t="s">
        <v>98</v>
      </c>
      <c r="C211" t="s">
        <v>15</v>
      </c>
      <c r="D211" t="s">
        <v>28</v>
      </c>
      <c r="E211" s="20">
        <v>-195</v>
      </c>
    </row>
    <row r="212" spans="2:5" x14ac:dyDescent="0.3">
      <c r="B212" s="19" t="s">
        <v>98</v>
      </c>
      <c r="C212" t="s">
        <v>10</v>
      </c>
      <c r="D212" t="s">
        <v>28</v>
      </c>
      <c r="E212" s="20">
        <v>-38.25</v>
      </c>
    </row>
    <row r="213" spans="2:5" x14ac:dyDescent="0.3">
      <c r="B213" s="19" t="s">
        <v>98</v>
      </c>
      <c r="C213" t="s">
        <v>24</v>
      </c>
      <c r="D213" t="s">
        <v>28</v>
      </c>
      <c r="E213" s="20">
        <v>-200</v>
      </c>
    </row>
    <row r="214" spans="2:5" x14ac:dyDescent="0.3">
      <c r="B214" s="19" t="s">
        <v>98</v>
      </c>
      <c r="C214" t="s">
        <v>20</v>
      </c>
      <c r="D214" t="s">
        <v>28</v>
      </c>
      <c r="E214" s="20">
        <v>-128.08000000000001</v>
      </c>
    </row>
    <row r="215" spans="2:5" x14ac:dyDescent="0.3">
      <c r="B215" s="19" t="s">
        <v>98</v>
      </c>
      <c r="C215" t="s">
        <v>16</v>
      </c>
      <c r="D215" t="s">
        <v>28</v>
      </c>
      <c r="E215" s="20">
        <v>-60</v>
      </c>
    </row>
    <row r="216" spans="2:5" x14ac:dyDescent="0.3">
      <c r="B216" s="19" t="s">
        <v>98</v>
      </c>
      <c r="C216" t="s">
        <v>18</v>
      </c>
      <c r="D216" t="s">
        <v>28</v>
      </c>
      <c r="E216" s="20">
        <v>-12.14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DBD73-B26A-4AF8-8CD2-D72A98A76A8B}">
  <sheetPr codeName="Feuil4"/>
  <dimension ref="A1:B24"/>
  <sheetViews>
    <sheetView topLeftCell="A4" workbookViewId="0">
      <selection activeCell="B6" sqref="B6"/>
    </sheetView>
  </sheetViews>
  <sheetFormatPr baseColWidth="10" defaultRowHeight="14.4" x14ac:dyDescent="0.3"/>
  <cols>
    <col min="1" max="1" width="19.5546875" bestFit="1" customWidth="1"/>
    <col min="2" max="2" width="17.109375" bestFit="1" customWidth="1"/>
  </cols>
  <sheetData>
    <row r="1" spans="1:2" x14ac:dyDescent="0.3">
      <c r="A1" s="8" t="s">
        <v>30</v>
      </c>
      <c r="B1" t="s">
        <v>72</v>
      </c>
    </row>
    <row r="2" spans="1:2" x14ac:dyDescent="0.3">
      <c r="A2" s="8" t="s">
        <v>58</v>
      </c>
      <c r="B2" t="s">
        <v>59</v>
      </c>
    </row>
    <row r="4" spans="1:2" x14ac:dyDescent="0.3">
      <c r="A4" s="8" t="s">
        <v>69</v>
      </c>
      <c r="B4" t="s">
        <v>71</v>
      </c>
    </row>
    <row r="5" spans="1:2" x14ac:dyDescent="0.3">
      <c r="A5" s="7" t="s">
        <v>11</v>
      </c>
      <c r="B5" s="19"/>
    </row>
    <row r="6" spans="1:2" x14ac:dyDescent="0.3">
      <c r="A6" s="7" t="s">
        <v>18</v>
      </c>
      <c r="B6" s="19">
        <v>12.14</v>
      </c>
    </row>
    <row r="7" spans="1:2" x14ac:dyDescent="0.3">
      <c r="A7" s="7" t="s">
        <v>3</v>
      </c>
      <c r="B7" s="19">
        <v>30</v>
      </c>
    </row>
    <row r="8" spans="1:2" x14ac:dyDescent="0.3">
      <c r="A8" s="7" t="s">
        <v>10</v>
      </c>
      <c r="B8" s="19">
        <v>38.25</v>
      </c>
    </row>
    <row r="9" spans="1:2" x14ac:dyDescent="0.3">
      <c r="A9" s="7" t="s">
        <v>17</v>
      </c>
      <c r="B9" s="19">
        <v>61.980000000000004</v>
      </c>
    </row>
    <row r="10" spans="1:2" x14ac:dyDescent="0.3">
      <c r="A10" s="7" t="s">
        <v>23</v>
      </c>
      <c r="B10" s="19">
        <v>62.25</v>
      </c>
    </row>
    <row r="11" spans="1:2" x14ac:dyDescent="0.3">
      <c r="A11" s="7" t="s">
        <v>14</v>
      </c>
      <c r="B11" s="19">
        <v>96.97</v>
      </c>
    </row>
    <row r="12" spans="1:2" x14ac:dyDescent="0.3">
      <c r="A12" s="7" t="s">
        <v>20</v>
      </c>
      <c r="B12" s="19">
        <v>128.08000000000001</v>
      </c>
    </row>
    <row r="13" spans="1:2" x14ac:dyDescent="0.3">
      <c r="A13" s="7" t="s">
        <v>24</v>
      </c>
      <c r="B13" s="19">
        <v>167</v>
      </c>
    </row>
    <row r="14" spans="1:2" x14ac:dyDescent="0.3">
      <c r="A14" s="7" t="s">
        <v>15</v>
      </c>
      <c r="B14" s="19">
        <v>195</v>
      </c>
    </row>
    <row r="15" spans="1:2" x14ac:dyDescent="0.3">
      <c r="A15" s="7" t="s">
        <v>9</v>
      </c>
      <c r="B15" s="19">
        <v>200</v>
      </c>
    </row>
    <row r="16" spans="1:2" x14ac:dyDescent="0.3">
      <c r="A16" s="7" t="s">
        <v>6</v>
      </c>
      <c r="B16" s="19">
        <v>200</v>
      </c>
    </row>
    <row r="17" spans="1:2" x14ac:dyDescent="0.3">
      <c r="A17" s="7" t="s">
        <v>13</v>
      </c>
      <c r="B17" s="19">
        <v>224</v>
      </c>
    </row>
    <row r="18" spans="1:2" x14ac:dyDescent="0.3">
      <c r="A18" s="7" t="s">
        <v>2</v>
      </c>
      <c r="B18" s="19">
        <v>360</v>
      </c>
    </row>
    <row r="19" spans="1:2" x14ac:dyDescent="0.3">
      <c r="A19" s="7" t="s">
        <v>1</v>
      </c>
      <c r="B19" s="19">
        <v>415.24</v>
      </c>
    </row>
    <row r="20" spans="1:2" x14ac:dyDescent="0.3">
      <c r="A20" s="7" t="s">
        <v>16</v>
      </c>
      <c r="B20" s="19">
        <v>440</v>
      </c>
    </row>
    <row r="21" spans="1:2" x14ac:dyDescent="0.3">
      <c r="A21" s="7" t="s">
        <v>19</v>
      </c>
      <c r="B21" s="19">
        <v>503.44</v>
      </c>
    </row>
    <row r="22" spans="1:2" x14ac:dyDescent="0.3">
      <c r="A22" s="7" t="s">
        <v>0</v>
      </c>
      <c r="B22" s="19">
        <v>700</v>
      </c>
    </row>
    <row r="23" spans="1:2" x14ac:dyDescent="0.3">
      <c r="A23" s="7" t="s">
        <v>8</v>
      </c>
      <c r="B23" s="19">
        <v>780</v>
      </c>
    </row>
    <row r="24" spans="1:2" x14ac:dyDescent="0.3">
      <c r="A24" s="7" t="s">
        <v>70</v>
      </c>
      <c r="B24" s="19">
        <v>4614.3500000000004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D8661-96AF-4623-9E06-E3FD2BC97D5C}">
  <sheetPr codeName="Feuil1"/>
  <dimension ref="A1:L47"/>
  <sheetViews>
    <sheetView showGridLines="0" workbookViewId="0">
      <selection activeCell="B12" sqref="B12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8.77734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v>0</v>
      </c>
      <c r="D1" s="13" t="s">
        <v>55</v>
      </c>
      <c r="E1" s="15">
        <f>SUMIFS(G:G,B:B,"Salaire",D:D,"Couple")</f>
        <v>4535.07</v>
      </c>
      <c r="G1" s="5"/>
    </row>
    <row r="2" spans="1:12" x14ac:dyDescent="0.3">
      <c r="A2" s="14" t="s">
        <v>67</v>
      </c>
      <c r="B2" s="15">
        <v>0</v>
      </c>
      <c r="C2"/>
      <c r="D2" s="16" t="s">
        <v>27</v>
      </c>
      <c r="E2" s="16">
        <f>SUMIFS(G:G,B:B,"Salaire",C:C,"MAAF")</f>
        <v>2535.0700000000002</v>
      </c>
      <c r="F2"/>
      <c r="G2" s="6"/>
    </row>
    <row r="3" spans="1:12" x14ac:dyDescent="0.3">
      <c r="A3"/>
      <c r="B3"/>
      <c r="C3"/>
      <c r="D3" s="16" t="s">
        <v>26</v>
      </c>
      <c r="E3" s="16">
        <f>SUMIFS(G:G,B:B,"Salaire",C:C,"Fiée des Lois")</f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SUMIFS(G5:G45,F5:F45,"Crédit",D5:D45,"Couple")-SUMIFS(G5:G45,F5:F45,"Débit",D5:D45,"Couple")</f>
        <v>183.72000000000025</v>
      </c>
    </row>
    <row r="5" spans="1:12" x14ac:dyDescent="0.3">
      <c r="A5" s="5">
        <v>46008</v>
      </c>
      <c r="B5" s="2" t="s">
        <v>8</v>
      </c>
      <c r="C5" s="2" t="s">
        <v>76</v>
      </c>
      <c r="D5" s="2" t="s">
        <v>28</v>
      </c>
      <c r="E5" s="2" t="s">
        <v>8</v>
      </c>
      <c r="F5" s="2" t="s">
        <v>59</v>
      </c>
      <c r="G5" s="3">
        <v>780</v>
      </c>
      <c r="I5" s="12" t="s">
        <v>56</v>
      </c>
      <c r="J5" s="9">
        <f>((E3/$E$1)*$J$4)-SUMIFS(G$5:G$1048576,D$5:D$1048576,"Julien",$F$5:$F$1048576,"Débit")+SUMIFS($G$5:$G$1048576,$D$5:$D$1048576,"Julien",$F$5:$F$1048576,"Crédit")+$B$1</f>
        <v>1081.0219026387686</v>
      </c>
    </row>
    <row r="6" spans="1:12" x14ac:dyDescent="0.3">
      <c r="A6" s="5">
        <v>46013</v>
      </c>
      <c r="B6" s="2" t="s">
        <v>1</v>
      </c>
      <c r="C6" s="2" t="s">
        <v>60</v>
      </c>
      <c r="D6" s="2" t="s">
        <v>28</v>
      </c>
      <c r="E6" s="2" t="s">
        <v>44</v>
      </c>
      <c r="F6" s="2" t="s">
        <v>59</v>
      </c>
      <c r="G6" s="6">
        <v>85.24</v>
      </c>
      <c r="I6" s="10" t="s">
        <v>57</v>
      </c>
      <c r="J6" s="9">
        <f>((E2/$E$1)*$J$4)-SUMIFS(G$5:G$1048576,D$5:D$1048576,"Auriane",$F$5:$F$1048576,"Débit")+SUMIFS($G$5:$G$1048576,$D$5:$D$1048576,"Auriane",$F$5:$F$1048576,"Crédit")+$B$2</f>
        <v>85.698097361231618</v>
      </c>
    </row>
    <row r="7" spans="1:12" x14ac:dyDescent="0.3">
      <c r="A7" s="5">
        <v>46013</v>
      </c>
      <c r="B7" s="2" t="s">
        <v>25</v>
      </c>
      <c r="C7" s="4" t="s">
        <v>63</v>
      </c>
      <c r="D7" s="2" t="s">
        <v>28</v>
      </c>
      <c r="E7" s="2" t="s">
        <v>8</v>
      </c>
      <c r="F7" s="2" t="s">
        <v>19</v>
      </c>
      <c r="G7" s="3">
        <v>2535.0700000000002</v>
      </c>
    </row>
    <row r="8" spans="1:12" x14ac:dyDescent="0.3">
      <c r="A8" s="5">
        <v>46016</v>
      </c>
      <c r="B8" s="2" t="s">
        <v>9</v>
      </c>
      <c r="C8" s="2" t="s">
        <v>68</v>
      </c>
      <c r="D8" s="2" t="s">
        <v>28</v>
      </c>
      <c r="E8" s="2" t="s">
        <v>8</v>
      </c>
      <c r="F8" s="2" t="s">
        <v>59</v>
      </c>
      <c r="G8" s="6">
        <v>200</v>
      </c>
    </row>
    <row r="9" spans="1:12" x14ac:dyDescent="0.3">
      <c r="A9" s="5">
        <v>46018</v>
      </c>
      <c r="B9" s="2" t="s">
        <v>19</v>
      </c>
      <c r="C9" s="2" t="s">
        <v>7</v>
      </c>
      <c r="D9" s="2" t="s">
        <v>28</v>
      </c>
      <c r="E9" s="2" t="s">
        <v>42</v>
      </c>
      <c r="F9" s="2" t="s">
        <v>59</v>
      </c>
      <c r="G9" s="3">
        <v>353.44</v>
      </c>
    </row>
    <row r="10" spans="1:12" x14ac:dyDescent="0.3">
      <c r="A10" s="5">
        <v>46018</v>
      </c>
      <c r="B10" s="2" t="s">
        <v>13</v>
      </c>
      <c r="C10" s="2" t="s">
        <v>86</v>
      </c>
      <c r="D10" s="2" t="s">
        <v>28</v>
      </c>
      <c r="E10" s="2" t="s">
        <v>42</v>
      </c>
      <c r="F10" s="2" t="s">
        <v>59</v>
      </c>
      <c r="G10" s="6">
        <v>224</v>
      </c>
      <c r="J10" s="18" t="s">
        <v>77</v>
      </c>
      <c r="K10" s="18" t="s">
        <v>78</v>
      </c>
      <c r="L10" s="18" t="s">
        <v>79</v>
      </c>
    </row>
    <row r="11" spans="1:12" x14ac:dyDescent="0.3">
      <c r="A11" s="5">
        <v>46018</v>
      </c>
      <c r="B11" s="2" t="s">
        <v>6</v>
      </c>
      <c r="C11" s="2" t="s">
        <v>61</v>
      </c>
      <c r="D11" s="2" t="s">
        <v>28</v>
      </c>
      <c r="E11" s="2" t="s">
        <v>44</v>
      </c>
      <c r="F11" s="2" t="s">
        <v>59</v>
      </c>
      <c r="G11" s="6">
        <v>50</v>
      </c>
      <c r="I11" s="11" t="s">
        <v>1</v>
      </c>
      <c r="J11" s="9">
        <f ca="1">SUMIFS(G:G,B:B,"Courses",A:A,"&lt;=" &amp; TODAY())</f>
        <v>85.24</v>
      </c>
      <c r="K11" s="9">
        <v>440</v>
      </c>
      <c r="L11" s="9">
        <f ca="1">K11-J11</f>
        <v>354.76</v>
      </c>
    </row>
    <row r="12" spans="1:12" x14ac:dyDescent="0.3">
      <c r="A12" s="5">
        <v>46018</v>
      </c>
      <c r="B12" s="2" t="s">
        <v>2</v>
      </c>
      <c r="C12" s="2" t="s">
        <v>62</v>
      </c>
      <c r="D12" s="2" t="s">
        <v>28</v>
      </c>
      <c r="E12" s="2" t="s">
        <v>44</v>
      </c>
      <c r="F12" s="2" t="s">
        <v>59</v>
      </c>
      <c r="G12" s="6">
        <v>80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v>46018</v>
      </c>
      <c r="B13" s="2" t="s">
        <v>2</v>
      </c>
      <c r="C13" s="2" t="s">
        <v>85</v>
      </c>
      <c r="D13" s="2" t="s">
        <v>28</v>
      </c>
      <c r="E13" s="2" t="s">
        <v>44</v>
      </c>
      <c r="F13" s="2" t="s">
        <v>59</v>
      </c>
      <c r="G13" s="6">
        <v>100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46019</v>
      </c>
      <c r="B14" s="2" t="s">
        <v>14</v>
      </c>
      <c r="C14" s="2" t="s">
        <v>36</v>
      </c>
      <c r="D14" s="2" t="s">
        <v>28</v>
      </c>
      <c r="E14" s="2" t="s">
        <v>42</v>
      </c>
      <c r="F14" s="2" t="s">
        <v>59</v>
      </c>
      <c r="G14" s="3">
        <v>42.99</v>
      </c>
      <c r="I14" s="17" t="s">
        <v>3</v>
      </c>
      <c r="J14" s="9">
        <f>SUMIFS(G:G,B:B,"Restos")</f>
        <v>30</v>
      </c>
      <c r="K14" s="9">
        <v>30</v>
      </c>
      <c r="L14" s="9">
        <f t="shared" si="0"/>
        <v>0</v>
      </c>
    </row>
    <row r="15" spans="1:12" x14ac:dyDescent="0.3">
      <c r="A15" s="5">
        <f>WORKDAY(EOMONTH("01/12/2025",0)+1,-1)</f>
        <v>46022</v>
      </c>
      <c r="B15" s="2" t="s">
        <v>25</v>
      </c>
      <c r="C15" s="4" t="s">
        <v>64</v>
      </c>
      <c r="D15" s="2" t="s">
        <v>28</v>
      </c>
      <c r="E15" s="2" t="s">
        <v>8</v>
      </c>
      <c r="F15" s="2" t="s">
        <v>19</v>
      </c>
      <c r="G15" s="3">
        <v>2000</v>
      </c>
    </row>
    <row r="16" spans="1:12" x14ac:dyDescent="0.3">
      <c r="A16" s="5">
        <v>46022</v>
      </c>
      <c r="B16" s="2" t="s">
        <v>25</v>
      </c>
      <c r="C16" s="2" t="s">
        <v>75</v>
      </c>
      <c r="D16" s="2" t="s">
        <v>26</v>
      </c>
      <c r="E16" s="2" t="s">
        <v>8</v>
      </c>
      <c r="F16" s="2" t="s">
        <v>19</v>
      </c>
      <c r="G16" s="3">
        <v>1000</v>
      </c>
    </row>
    <row r="17" spans="1:7" x14ac:dyDescent="0.3">
      <c r="A17" s="5">
        <v>46023</v>
      </c>
      <c r="B17" s="2" t="s">
        <v>11</v>
      </c>
      <c r="C17" s="2" t="s">
        <v>23</v>
      </c>
      <c r="D17" s="2" t="s">
        <v>28</v>
      </c>
      <c r="E17" s="2" t="s">
        <v>8</v>
      </c>
      <c r="F17" s="2" t="s">
        <v>59</v>
      </c>
      <c r="G17" s="6"/>
    </row>
    <row r="18" spans="1:7" x14ac:dyDescent="0.3">
      <c r="A18" s="5">
        <v>46023</v>
      </c>
      <c r="B18" s="2" t="s">
        <v>24</v>
      </c>
      <c r="C18" s="2" t="s">
        <v>74</v>
      </c>
      <c r="D18" s="2" t="s">
        <v>27</v>
      </c>
      <c r="E18" s="2" t="s">
        <v>42</v>
      </c>
      <c r="F18" s="2" t="s">
        <v>59</v>
      </c>
      <c r="G18" s="3">
        <v>167</v>
      </c>
    </row>
    <row r="19" spans="1:7" x14ac:dyDescent="0.3">
      <c r="A19" s="5">
        <v>46023</v>
      </c>
      <c r="B19" s="2" t="s">
        <v>9</v>
      </c>
      <c r="C19" s="2" t="s">
        <v>82</v>
      </c>
      <c r="D19" s="2" t="s">
        <v>27</v>
      </c>
      <c r="E19" s="2" t="s">
        <v>43</v>
      </c>
      <c r="F19" s="2" t="s">
        <v>19</v>
      </c>
      <c r="G19" s="3">
        <v>150</v>
      </c>
    </row>
    <row r="20" spans="1:7" x14ac:dyDescent="0.3">
      <c r="A20" s="5">
        <v>46024</v>
      </c>
      <c r="B20" s="2" t="s">
        <v>19</v>
      </c>
      <c r="C20" s="2" t="s">
        <v>50</v>
      </c>
      <c r="D20" s="2" t="s">
        <v>28</v>
      </c>
      <c r="E20" s="2" t="s">
        <v>42</v>
      </c>
      <c r="F20" s="2" t="s">
        <v>59</v>
      </c>
      <c r="G20" s="3">
        <v>150</v>
      </c>
    </row>
    <row r="21" spans="1:7" x14ac:dyDescent="0.3">
      <c r="A21" s="5">
        <v>46025</v>
      </c>
      <c r="B21" s="2" t="s">
        <v>17</v>
      </c>
      <c r="C21" s="2" t="s">
        <v>38</v>
      </c>
      <c r="D21" s="2" t="s">
        <v>28</v>
      </c>
      <c r="E21" s="2" t="s">
        <v>41</v>
      </c>
      <c r="F21" s="2" t="s">
        <v>59</v>
      </c>
      <c r="G21" s="3">
        <v>7.99</v>
      </c>
    </row>
    <row r="22" spans="1:7" x14ac:dyDescent="0.3">
      <c r="A22" s="5">
        <v>46025</v>
      </c>
      <c r="B22" s="2" t="s">
        <v>1</v>
      </c>
      <c r="C22" s="2" t="s">
        <v>60</v>
      </c>
      <c r="D22" s="2" t="s">
        <v>28</v>
      </c>
      <c r="E22" s="2" t="s">
        <v>44</v>
      </c>
      <c r="F22" s="2" t="s">
        <v>59</v>
      </c>
      <c r="G22" s="6">
        <v>110</v>
      </c>
    </row>
    <row r="23" spans="1:7" x14ac:dyDescent="0.3">
      <c r="A23" s="5">
        <v>46025</v>
      </c>
      <c r="B23" s="2" t="s">
        <v>6</v>
      </c>
      <c r="C23" s="2" t="s">
        <v>61</v>
      </c>
      <c r="D23" s="2" t="s">
        <v>28</v>
      </c>
      <c r="E23" s="2" t="s">
        <v>44</v>
      </c>
      <c r="F23" s="2" t="s">
        <v>59</v>
      </c>
      <c r="G23" s="6">
        <v>50</v>
      </c>
    </row>
    <row r="24" spans="1:7" x14ac:dyDescent="0.3">
      <c r="A24" s="5">
        <v>46026</v>
      </c>
      <c r="B24" s="2" t="s">
        <v>17</v>
      </c>
      <c r="C24" s="2" t="s">
        <v>37</v>
      </c>
      <c r="D24" s="2" t="s">
        <v>28</v>
      </c>
      <c r="E24" s="2" t="s">
        <v>42</v>
      </c>
      <c r="F24" s="2" t="s">
        <v>59</v>
      </c>
      <c r="G24" s="3">
        <v>47.5</v>
      </c>
    </row>
    <row r="25" spans="1:7" x14ac:dyDescent="0.3">
      <c r="A25" s="5">
        <v>46027</v>
      </c>
      <c r="B25" s="2" t="s">
        <v>0</v>
      </c>
      <c r="C25" s="4" t="s">
        <v>65</v>
      </c>
      <c r="D25" s="2" t="s">
        <v>28</v>
      </c>
      <c r="E25" s="2" t="s">
        <v>42</v>
      </c>
      <c r="F25" s="2" t="s">
        <v>59</v>
      </c>
      <c r="G25" s="3">
        <v>700</v>
      </c>
    </row>
    <row r="26" spans="1:7" x14ac:dyDescent="0.3">
      <c r="A26" s="5">
        <v>46027</v>
      </c>
      <c r="B26" s="2" t="s">
        <v>14</v>
      </c>
      <c r="C26" s="2" t="s">
        <v>34</v>
      </c>
      <c r="D26" s="2" t="s">
        <v>28</v>
      </c>
      <c r="E26" s="2" t="s">
        <v>42</v>
      </c>
      <c r="F26" s="2" t="s">
        <v>59</v>
      </c>
      <c r="G26" s="3">
        <v>26.99</v>
      </c>
    </row>
    <row r="27" spans="1:7" x14ac:dyDescent="0.3">
      <c r="A27" s="5">
        <v>46027</v>
      </c>
      <c r="B27" s="2" t="s">
        <v>15</v>
      </c>
      <c r="C27" s="2" t="s">
        <v>46</v>
      </c>
      <c r="D27" s="2" t="s">
        <v>28</v>
      </c>
      <c r="E27" s="2" t="s">
        <v>42</v>
      </c>
      <c r="F27" s="2" t="s">
        <v>59</v>
      </c>
      <c r="G27" s="3">
        <v>195</v>
      </c>
    </row>
    <row r="28" spans="1:7" x14ac:dyDescent="0.3">
      <c r="A28" s="5">
        <v>46027</v>
      </c>
      <c r="B28" s="2" t="s">
        <v>23</v>
      </c>
      <c r="C28" s="2" t="s">
        <v>51</v>
      </c>
      <c r="D28" s="2" t="s">
        <v>28</v>
      </c>
      <c r="E28" s="2" t="s">
        <v>42</v>
      </c>
      <c r="F28" s="2" t="s">
        <v>59</v>
      </c>
      <c r="G28" s="3">
        <v>9</v>
      </c>
    </row>
    <row r="29" spans="1:7" x14ac:dyDescent="0.3">
      <c r="A29" s="5">
        <v>46027</v>
      </c>
      <c r="B29" s="2" t="s">
        <v>23</v>
      </c>
      <c r="C29" s="2" t="s">
        <v>52</v>
      </c>
      <c r="D29" s="2" t="s">
        <v>28</v>
      </c>
      <c r="E29" s="2" t="s">
        <v>42</v>
      </c>
      <c r="F29" s="2" t="s">
        <v>59</v>
      </c>
      <c r="G29" s="3">
        <v>15</v>
      </c>
    </row>
    <row r="30" spans="1:7" x14ac:dyDescent="0.3">
      <c r="A30" s="5">
        <v>46028</v>
      </c>
      <c r="B30" s="2" t="s">
        <v>10</v>
      </c>
      <c r="C30" s="2" t="s">
        <v>23</v>
      </c>
      <c r="D30" s="2" t="s">
        <v>28</v>
      </c>
      <c r="E30" s="2" t="s">
        <v>42</v>
      </c>
      <c r="F30" s="2" t="s">
        <v>59</v>
      </c>
      <c r="G30" s="6">
        <v>38.25</v>
      </c>
    </row>
    <row r="31" spans="1:7" x14ac:dyDescent="0.3">
      <c r="A31" s="5">
        <v>46028</v>
      </c>
      <c r="B31" s="2" t="s">
        <v>23</v>
      </c>
      <c r="C31" s="2" t="s">
        <v>81</v>
      </c>
      <c r="D31" s="2" t="s">
        <v>28</v>
      </c>
      <c r="E31" s="2" t="s">
        <v>42</v>
      </c>
      <c r="F31" s="2" t="s">
        <v>59</v>
      </c>
      <c r="G31" s="3">
        <v>38.25</v>
      </c>
    </row>
    <row r="32" spans="1:7" x14ac:dyDescent="0.3">
      <c r="A32" s="5">
        <v>46032</v>
      </c>
      <c r="B32" s="2" t="s">
        <v>20</v>
      </c>
      <c r="C32" s="2" t="s">
        <v>33</v>
      </c>
      <c r="D32" s="2" t="s">
        <v>28</v>
      </c>
      <c r="E32" s="2" t="s">
        <v>42</v>
      </c>
      <c r="F32" s="2" t="s">
        <v>59</v>
      </c>
      <c r="G32" s="3">
        <v>128.08000000000001</v>
      </c>
    </row>
    <row r="33" spans="1:7" x14ac:dyDescent="0.3">
      <c r="A33" s="5">
        <v>46032</v>
      </c>
      <c r="B33" s="2" t="s">
        <v>16</v>
      </c>
      <c r="C33" s="2" t="s">
        <v>47</v>
      </c>
      <c r="D33" s="2" t="s">
        <v>28</v>
      </c>
      <c r="E33" s="2" t="s">
        <v>42</v>
      </c>
      <c r="F33" s="2" t="s">
        <v>59</v>
      </c>
      <c r="G33" s="3">
        <v>440</v>
      </c>
    </row>
    <row r="34" spans="1:7" x14ac:dyDescent="0.3">
      <c r="A34" s="5">
        <v>46032</v>
      </c>
      <c r="B34" s="2" t="s">
        <v>14</v>
      </c>
      <c r="C34" s="2" t="s">
        <v>48</v>
      </c>
      <c r="D34" s="2" t="s">
        <v>28</v>
      </c>
      <c r="E34" s="2" t="s">
        <v>8</v>
      </c>
      <c r="F34" s="2" t="s">
        <v>59</v>
      </c>
      <c r="G34" s="3">
        <v>15</v>
      </c>
    </row>
    <row r="35" spans="1:7" x14ac:dyDescent="0.3">
      <c r="A35" s="5">
        <v>46032</v>
      </c>
      <c r="B35" s="2" t="s">
        <v>1</v>
      </c>
      <c r="C35" s="2" t="s">
        <v>60</v>
      </c>
      <c r="D35" s="2" t="s">
        <v>28</v>
      </c>
      <c r="E35" s="2" t="s">
        <v>44</v>
      </c>
      <c r="F35" s="2" t="s">
        <v>59</v>
      </c>
      <c r="G35" s="6">
        <v>110</v>
      </c>
    </row>
    <row r="36" spans="1:7" x14ac:dyDescent="0.3">
      <c r="A36" s="5">
        <v>46032</v>
      </c>
      <c r="B36" s="2" t="s">
        <v>6</v>
      </c>
      <c r="C36" s="2" t="s">
        <v>61</v>
      </c>
      <c r="D36" s="2" t="s">
        <v>28</v>
      </c>
      <c r="E36" s="2" t="s">
        <v>44</v>
      </c>
      <c r="F36" s="2" t="s">
        <v>59</v>
      </c>
      <c r="G36" s="6">
        <v>50</v>
      </c>
    </row>
    <row r="37" spans="1:7" x14ac:dyDescent="0.3">
      <c r="A37" s="5">
        <v>46032</v>
      </c>
      <c r="B37" s="2" t="s">
        <v>2</v>
      </c>
      <c r="C37" s="2" t="s">
        <v>62</v>
      </c>
      <c r="D37" s="2" t="s">
        <v>28</v>
      </c>
      <c r="E37" s="2" t="s">
        <v>44</v>
      </c>
      <c r="F37" s="2" t="s">
        <v>59</v>
      </c>
      <c r="G37" s="6">
        <v>80</v>
      </c>
    </row>
    <row r="38" spans="1:7" x14ac:dyDescent="0.3">
      <c r="A38" s="5">
        <v>46032</v>
      </c>
      <c r="B38" s="2" t="s">
        <v>2</v>
      </c>
      <c r="C38" s="2" t="s">
        <v>85</v>
      </c>
      <c r="D38" s="2" t="s">
        <v>28</v>
      </c>
      <c r="E38" s="2" t="s">
        <v>44</v>
      </c>
      <c r="F38" s="2" t="s">
        <v>59</v>
      </c>
      <c r="G38" s="6">
        <v>100</v>
      </c>
    </row>
    <row r="39" spans="1:7" x14ac:dyDescent="0.3">
      <c r="A39" s="5">
        <v>46035</v>
      </c>
      <c r="B39" s="2" t="s">
        <v>17</v>
      </c>
      <c r="C39" s="2" t="s">
        <v>39</v>
      </c>
      <c r="D39" s="2" t="s">
        <v>28</v>
      </c>
      <c r="E39" s="2" t="s">
        <v>41</v>
      </c>
      <c r="F39" s="2" t="s">
        <v>59</v>
      </c>
      <c r="G39" s="3">
        <v>6.49</v>
      </c>
    </row>
    <row r="40" spans="1:7" x14ac:dyDescent="0.3">
      <c r="A40" s="5">
        <v>46036</v>
      </c>
      <c r="B40" s="2" t="s">
        <v>14</v>
      </c>
      <c r="C40" s="2" t="s">
        <v>35</v>
      </c>
      <c r="D40" s="2" t="s">
        <v>28</v>
      </c>
      <c r="E40" s="2" t="s">
        <v>42</v>
      </c>
      <c r="F40" s="2" t="s">
        <v>59</v>
      </c>
      <c r="G40" s="3">
        <v>11.99</v>
      </c>
    </row>
    <row r="41" spans="1:7" x14ac:dyDescent="0.3">
      <c r="A41" s="5">
        <v>46037</v>
      </c>
      <c r="B41" s="2" t="s">
        <v>13</v>
      </c>
      <c r="C41" s="2" t="s">
        <v>80</v>
      </c>
      <c r="D41" s="2" t="s">
        <v>28</v>
      </c>
      <c r="E41" s="2" t="s">
        <v>8</v>
      </c>
      <c r="F41" s="2" t="s">
        <v>19</v>
      </c>
      <c r="G41" s="3">
        <v>96</v>
      </c>
    </row>
    <row r="42" spans="1:7" x14ac:dyDescent="0.3">
      <c r="A42" s="5">
        <v>46039</v>
      </c>
      <c r="B42" s="2" t="s">
        <v>1</v>
      </c>
      <c r="C42" s="2" t="s">
        <v>60</v>
      </c>
      <c r="D42" s="2" t="s">
        <v>28</v>
      </c>
      <c r="E42" s="2" t="s">
        <v>44</v>
      </c>
      <c r="F42" s="2" t="s">
        <v>59</v>
      </c>
      <c r="G42" s="6">
        <v>110</v>
      </c>
    </row>
    <row r="43" spans="1:7" x14ac:dyDescent="0.3">
      <c r="A43" s="5">
        <v>46039</v>
      </c>
      <c r="B43" s="2" t="s">
        <v>6</v>
      </c>
      <c r="C43" s="2" t="s">
        <v>61</v>
      </c>
      <c r="D43" s="2" t="s">
        <v>28</v>
      </c>
      <c r="E43" s="2" t="s">
        <v>44</v>
      </c>
      <c r="F43" s="2" t="s">
        <v>59</v>
      </c>
      <c r="G43" s="6">
        <v>50</v>
      </c>
    </row>
    <row r="44" spans="1:7" x14ac:dyDescent="0.3">
      <c r="A44" s="5">
        <v>46043</v>
      </c>
      <c r="B44" s="2" t="s">
        <v>18</v>
      </c>
      <c r="C44" s="2" t="s">
        <v>49</v>
      </c>
      <c r="D44" s="2" t="s">
        <v>28</v>
      </c>
      <c r="E44" s="2" t="s">
        <v>41</v>
      </c>
      <c r="F44" s="2" t="s">
        <v>59</v>
      </c>
      <c r="G44" s="3">
        <v>12.14</v>
      </c>
    </row>
    <row r="45" spans="1:7" x14ac:dyDescent="0.3">
      <c r="A45" s="5">
        <v>46380</v>
      </c>
      <c r="B45" s="2" t="s">
        <v>3</v>
      </c>
      <c r="C45" s="2" t="s">
        <v>84</v>
      </c>
      <c r="D45" s="2" t="s">
        <v>28</v>
      </c>
      <c r="E45" s="2" t="s">
        <v>44</v>
      </c>
      <c r="F45" s="2" t="s">
        <v>59</v>
      </c>
      <c r="G45" s="3">
        <v>30</v>
      </c>
    </row>
    <row r="46" spans="1:7" x14ac:dyDescent="0.3">
      <c r="A46" s="5"/>
      <c r="E46" s="2"/>
      <c r="F46" s="2"/>
      <c r="G46" s="3"/>
    </row>
    <row r="47" spans="1:7" x14ac:dyDescent="0.3">
      <c r="A47" s="5"/>
      <c r="E47" s="2"/>
      <c r="F47" s="2"/>
      <c r="G47" s="3"/>
    </row>
  </sheetData>
  <sortState xmlns:xlrd2="http://schemas.microsoft.com/office/spreadsheetml/2017/richdata2" ref="A5:G37">
    <sortCondition ref="A5:A37"/>
  </sortState>
  <conditionalFormatting sqref="A5:G47">
    <cfRule type="expression" dxfId="69" priority="1">
      <formula>AND($A5&lt;&gt;"", $A5&lt;=TODAY())</formula>
    </cfRule>
  </conditionalFormatting>
  <conditionalFormatting sqref="G5:G47">
    <cfRule type="cellIs" dxfId="68" priority="2" operator="equal">
      <formula>0</formula>
    </cfRule>
  </conditionalFormatting>
  <dataValidations count="4">
    <dataValidation type="list" allowBlank="1" showInputMessage="1" showErrorMessage="1" sqref="A3 B5:B1048576" xr:uid="{C02BBF71-51A1-483B-BF61-890CAE35FD56}">
      <formula1>famille</formula1>
    </dataValidation>
    <dataValidation type="list" allowBlank="1" showInputMessage="1" showErrorMessage="1" sqref="D5:D1048576" xr:uid="{8FDA260F-EE19-4AB4-836C-3C8A60BA3A86}">
      <formula1>Qui</formula1>
    </dataValidation>
    <dataValidation type="list" allowBlank="1" showInputMessage="1" showErrorMessage="1" sqref="E5:E1048576" xr:uid="{645DC2D1-83A4-4671-9F32-6565CA67F07B}">
      <formula1>Moyen</formula1>
    </dataValidation>
    <dataValidation type="list" allowBlank="1" showInputMessage="1" showErrorMessage="1" sqref="F5:F1048576" xr:uid="{1EB886C2-91C7-43AD-BF6C-BF4A0A2164E5}">
      <formula1>montant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5EA53-0648-4810-8F25-508AB76B860B}">
  <sheetPr codeName="Feuil3"/>
  <dimension ref="A1:L49"/>
  <sheetViews>
    <sheetView showGridLines="0" workbookViewId="0">
      <selection activeCell="B12" sqref="B12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Janvier!J5</f>
        <v>1081.0219026387686</v>
      </c>
      <c r="D1" s="13" t="s">
        <v>55</v>
      </c>
      <c r="E1" s="15">
        <f>SUMIFS(G:G,B:B,"Salaire",D:D,"Couple")</f>
        <v>4450</v>
      </c>
    </row>
    <row r="2" spans="1:12" x14ac:dyDescent="0.3">
      <c r="A2" s="14" t="s">
        <v>67</v>
      </c>
      <c r="B2" s="15">
        <f>Janvier!J6</f>
        <v>85.698097361231618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SUMIFS(G5:G42,F5:F42,"Crédit",D5:D42,"Couple")-SUMIFS(G5:G42,F5:F42,"Débit",D5:D42,"Couple")</f>
        <v>1125.7900000000009</v>
      </c>
    </row>
    <row r="5" spans="1:12" x14ac:dyDescent="0.3">
      <c r="A5" s="5">
        <v>46046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((E3/$E$1)*$J$4)-SUMIFS(G$5:G$1048576,D$5:D$1048576,"Julien",$F$5:$F$1048576,"Débit")+SUMIFS($G$5:$G$1048576,$D$5:$D$1048576,"Julien",$F$5:$F$1048576,"Crédit")+$B$1</f>
        <v>1586.9949363466342</v>
      </c>
    </row>
    <row r="6" spans="1:12" x14ac:dyDescent="0.3">
      <c r="A6" s="5">
        <v>46047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((E2/$E$1)*$J$4)-SUMIFS(G$5:G$1048576,D$5:D$1048576,"Auriane",$F$5:$F$1048576,"Débit")+SUMIFS($G$5:$G$1048576,$D$5:$D$1048576,"Auriane",$F$5:$F$1048576,"Crédit")+$B$2</f>
        <v>438.51506365336695</v>
      </c>
    </row>
    <row r="7" spans="1:12" x14ac:dyDescent="0.3">
      <c r="A7" s="5">
        <v>46049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46049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46049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46049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46049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46050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WORKDAY(EOMONTH("01/01/2026",0)+1,-1)</f>
        <v>46052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46054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46054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46054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46054</v>
      </c>
      <c r="B17" s="2" t="s">
        <v>24</v>
      </c>
      <c r="C17" s="2" t="s">
        <v>74</v>
      </c>
      <c r="D17" s="2" t="s">
        <v>27</v>
      </c>
      <c r="E17" s="2" t="s">
        <v>42</v>
      </c>
      <c r="F17" s="2" t="s">
        <v>59</v>
      </c>
      <c r="G17" s="3">
        <v>167</v>
      </c>
    </row>
    <row r="18" spans="1:7" x14ac:dyDescent="0.3">
      <c r="A18" s="5">
        <v>46056</v>
      </c>
      <c r="B18" s="2" t="s">
        <v>17</v>
      </c>
      <c r="C18" s="2" t="s">
        <v>38</v>
      </c>
      <c r="D18" s="2" t="s">
        <v>28</v>
      </c>
      <c r="E18" s="2" t="s">
        <v>41</v>
      </c>
      <c r="F18" s="2" t="s">
        <v>59</v>
      </c>
      <c r="G18" s="3">
        <v>7.99</v>
      </c>
    </row>
    <row r="19" spans="1:7" x14ac:dyDescent="0.3">
      <c r="A19" s="5">
        <v>46056</v>
      </c>
      <c r="B19" s="2" t="s">
        <v>1</v>
      </c>
      <c r="C19" s="2" t="s">
        <v>60</v>
      </c>
      <c r="D19" s="2" t="s">
        <v>28</v>
      </c>
      <c r="E19" s="2" t="s">
        <v>44</v>
      </c>
      <c r="F19" s="2" t="s">
        <v>59</v>
      </c>
      <c r="G19" s="6">
        <v>110</v>
      </c>
    </row>
    <row r="20" spans="1:7" x14ac:dyDescent="0.3">
      <c r="A20" s="5">
        <v>46056</v>
      </c>
      <c r="B20" s="2" t="s">
        <v>6</v>
      </c>
      <c r="C20" s="2" t="s">
        <v>61</v>
      </c>
      <c r="D20" s="2" t="s">
        <v>28</v>
      </c>
      <c r="E20" s="2" t="s">
        <v>44</v>
      </c>
      <c r="F20" s="2" t="s">
        <v>59</v>
      </c>
      <c r="G20" s="6">
        <v>50</v>
      </c>
    </row>
    <row r="21" spans="1:7" x14ac:dyDescent="0.3">
      <c r="A21" s="5">
        <v>46057</v>
      </c>
      <c r="B21" s="2" t="s">
        <v>17</v>
      </c>
      <c r="C21" s="2" t="s">
        <v>37</v>
      </c>
      <c r="D21" s="2" t="s">
        <v>28</v>
      </c>
      <c r="E21" s="2" t="s">
        <v>42</v>
      </c>
      <c r="F21" s="2" t="s">
        <v>59</v>
      </c>
      <c r="G21" s="3">
        <v>47.5</v>
      </c>
    </row>
    <row r="22" spans="1:7" x14ac:dyDescent="0.3">
      <c r="A22" s="5">
        <v>46058</v>
      </c>
      <c r="B22" s="2" t="s">
        <v>0</v>
      </c>
      <c r="C22" s="4" t="s">
        <v>65</v>
      </c>
      <c r="D22" s="2" t="s">
        <v>28</v>
      </c>
      <c r="E22" s="2" t="s">
        <v>42</v>
      </c>
      <c r="F22" s="2" t="s">
        <v>59</v>
      </c>
      <c r="G22" s="3">
        <v>700</v>
      </c>
    </row>
    <row r="23" spans="1:7" x14ac:dyDescent="0.3">
      <c r="A23" s="5">
        <v>46058</v>
      </c>
      <c r="B23" s="2" t="s">
        <v>14</v>
      </c>
      <c r="C23" s="2" t="s">
        <v>34</v>
      </c>
      <c r="D23" s="2" t="s">
        <v>28</v>
      </c>
      <c r="E23" s="2" t="s">
        <v>42</v>
      </c>
      <c r="F23" s="2" t="s">
        <v>59</v>
      </c>
      <c r="G23" s="3">
        <v>26.99</v>
      </c>
    </row>
    <row r="24" spans="1:7" x14ac:dyDescent="0.3">
      <c r="A24" s="5">
        <v>46058</v>
      </c>
      <c r="B24" s="2" t="s">
        <v>15</v>
      </c>
      <c r="C24" s="2" t="s">
        <v>46</v>
      </c>
      <c r="D24" s="2" t="s">
        <v>28</v>
      </c>
      <c r="E24" s="2" t="s">
        <v>42</v>
      </c>
      <c r="F24" s="2" t="s">
        <v>59</v>
      </c>
      <c r="G24" s="3">
        <v>195</v>
      </c>
    </row>
    <row r="25" spans="1:7" x14ac:dyDescent="0.3">
      <c r="A25" s="5">
        <v>46058</v>
      </c>
      <c r="B25" s="2" t="s">
        <v>23</v>
      </c>
      <c r="C25" s="2" t="s">
        <v>51</v>
      </c>
      <c r="D25" s="2" t="s">
        <v>28</v>
      </c>
      <c r="E25" s="2" t="s">
        <v>42</v>
      </c>
      <c r="F25" s="2" t="s">
        <v>59</v>
      </c>
      <c r="G25" s="3">
        <v>9</v>
      </c>
    </row>
    <row r="26" spans="1:7" x14ac:dyDescent="0.3">
      <c r="A26" s="5">
        <v>46058</v>
      </c>
      <c r="B26" s="2" t="s">
        <v>23</v>
      </c>
      <c r="C26" s="2" t="s">
        <v>52</v>
      </c>
      <c r="D26" s="2" t="s">
        <v>28</v>
      </c>
      <c r="E26" s="2" t="s">
        <v>42</v>
      </c>
      <c r="F26" s="2" t="s">
        <v>59</v>
      </c>
      <c r="G26" s="3">
        <v>15</v>
      </c>
    </row>
    <row r="27" spans="1:7" x14ac:dyDescent="0.3">
      <c r="A27" s="5">
        <v>46059</v>
      </c>
      <c r="B27" s="2" t="s">
        <v>10</v>
      </c>
      <c r="C27" s="2" t="s">
        <v>23</v>
      </c>
      <c r="D27" s="2" t="s">
        <v>28</v>
      </c>
      <c r="E27" s="2" t="s">
        <v>42</v>
      </c>
      <c r="F27" s="2" t="s">
        <v>59</v>
      </c>
      <c r="G27" s="6">
        <v>38.25</v>
      </c>
    </row>
    <row r="28" spans="1:7" x14ac:dyDescent="0.3">
      <c r="A28" s="5">
        <v>46062</v>
      </c>
      <c r="B28" s="2" t="s">
        <v>24</v>
      </c>
      <c r="C28" s="2" t="s">
        <v>74</v>
      </c>
      <c r="D28" s="2" t="s">
        <v>28</v>
      </c>
      <c r="E28" s="3" t="s">
        <v>44</v>
      </c>
      <c r="F28" s="2" t="s">
        <v>59</v>
      </c>
      <c r="G28" s="6">
        <v>200</v>
      </c>
    </row>
    <row r="29" spans="1:7" x14ac:dyDescent="0.3">
      <c r="A29" s="5">
        <v>46063</v>
      </c>
      <c r="B29" s="2" t="s">
        <v>20</v>
      </c>
      <c r="C29" s="2" t="s">
        <v>33</v>
      </c>
      <c r="D29" s="2" t="s">
        <v>28</v>
      </c>
      <c r="E29" s="2" t="s">
        <v>42</v>
      </c>
      <c r="F29" s="2" t="s">
        <v>59</v>
      </c>
      <c r="G29" s="3">
        <v>128.08000000000001</v>
      </c>
    </row>
    <row r="30" spans="1:7" x14ac:dyDescent="0.3">
      <c r="A30" s="5">
        <v>46063</v>
      </c>
      <c r="B30" s="2" t="s">
        <v>16</v>
      </c>
      <c r="C30" s="2" t="s">
        <v>47</v>
      </c>
      <c r="D30" s="2" t="s">
        <v>28</v>
      </c>
      <c r="E30" s="2" t="s">
        <v>42</v>
      </c>
      <c r="F30" s="2" t="s">
        <v>59</v>
      </c>
      <c r="G30" s="3">
        <v>60</v>
      </c>
    </row>
    <row r="31" spans="1:7" x14ac:dyDescent="0.3">
      <c r="A31" s="5">
        <v>46063</v>
      </c>
      <c r="B31" s="2" t="s">
        <v>14</v>
      </c>
      <c r="C31" s="2" t="s">
        <v>48</v>
      </c>
      <c r="D31" s="2" t="s">
        <v>28</v>
      </c>
      <c r="E31" s="2" t="s">
        <v>8</v>
      </c>
      <c r="F31" s="2" t="s">
        <v>59</v>
      </c>
      <c r="G31" s="3">
        <v>15</v>
      </c>
    </row>
    <row r="32" spans="1:7" x14ac:dyDescent="0.3">
      <c r="A32" s="5">
        <v>46063</v>
      </c>
      <c r="B32" s="2" t="s">
        <v>1</v>
      </c>
      <c r="C32" s="2" t="s">
        <v>60</v>
      </c>
      <c r="D32" s="2" t="s">
        <v>28</v>
      </c>
      <c r="E32" s="2" t="s">
        <v>44</v>
      </c>
      <c r="F32" s="2" t="s">
        <v>59</v>
      </c>
      <c r="G32" s="6">
        <v>110</v>
      </c>
    </row>
    <row r="33" spans="1:7" x14ac:dyDescent="0.3">
      <c r="A33" s="5">
        <v>46063</v>
      </c>
      <c r="B33" s="2" t="s">
        <v>6</v>
      </c>
      <c r="C33" s="2" t="s">
        <v>61</v>
      </c>
      <c r="D33" s="2" t="s">
        <v>28</v>
      </c>
      <c r="E33" s="2" t="s">
        <v>44</v>
      </c>
      <c r="F33" s="2" t="s">
        <v>59</v>
      </c>
      <c r="G33" s="6">
        <v>50</v>
      </c>
    </row>
    <row r="34" spans="1:7" x14ac:dyDescent="0.3">
      <c r="A34" s="5">
        <v>46063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80</v>
      </c>
    </row>
    <row r="35" spans="1:7" x14ac:dyDescent="0.3">
      <c r="A35" s="5">
        <v>46063</v>
      </c>
      <c r="B35" s="2" t="s">
        <v>2</v>
      </c>
      <c r="C35" s="2" t="s">
        <v>62</v>
      </c>
      <c r="D35" s="2" t="s">
        <v>28</v>
      </c>
      <c r="E35" s="2" t="s">
        <v>44</v>
      </c>
      <c r="F35" s="2" t="s">
        <v>59</v>
      </c>
      <c r="G35" s="6">
        <v>100</v>
      </c>
    </row>
    <row r="36" spans="1:7" x14ac:dyDescent="0.3">
      <c r="A36" s="5">
        <v>46066</v>
      </c>
      <c r="B36" s="2" t="s">
        <v>17</v>
      </c>
      <c r="C36" s="2" t="s">
        <v>39</v>
      </c>
      <c r="D36" s="2" t="s">
        <v>28</v>
      </c>
      <c r="E36" s="2" t="s">
        <v>41</v>
      </c>
      <c r="F36" s="2" t="s">
        <v>59</v>
      </c>
      <c r="G36" s="3">
        <v>6.49</v>
      </c>
    </row>
    <row r="37" spans="1:7" x14ac:dyDescent="0.3">
      <c r="A37" s="5">
        <v>46067</v>
      </c>
      <c r="B37" s="2" t="s">
        <v>14</v>
      </c>
      <c r="C37" s="2" t="s">
        <v>35</v>
      </c>
      <c r="D37" s="2" t="s">
        <v>28</v>
      </c>
      <c r="E37" s="2" t="s">
        <v>42</v>
      </c>
      <c r="F37" s="2" t="s">
        <v>59</v>
      </c>
      <c r="G37" s="3">
        <v>11.99</v>
      </c>
    </row>
    <row r="38" spans="1:7" x14ac:dyDescent="0.3">
      <c r="A38" s="5">
        <v>46070</v>
      </c>
      <c r="B38" s="2" t="s">
        <v>1</v>
      </c>
      <c r="C38" s="2" t="s">
        <v>60</v>
      </c>
      <c r="D38" s="2" t="s">
        <v>28</v>
      </c>
      <c r="E38" s="2" t="s">
        <v>44</v>
      </c>
      <c r="F38" s="2" t="s">
        <v>59</v>
      </c>
      <c r="G38" s="6">
        <v>110</v>
      </c>
    </row>
    <row r="39" spans="1:7" x14ac:dyDescent="0.3">
      <c r="A39" s="5">
        <v>46070</v>
      </c>
      <c r="B39" s="2" t="s">
        <v>6</v>
      </c>
      <c r="C39" s="2" t="s">
        <v>61</v>
      </c>
      <c r="D39" s="2" t="s">
        <v>28</v>
      </c>
      <c r="E39" s="2" t="s">
        <v>44</v>
      </c>
      <c r="F39" s="2" t="s">
        <v>59</v>
      </c>
      <c r="G39" s="6">
        <v>50</v>
      </c>
    </row>
    <row r="40" spans="1:7" x14ac:dyDescent="0.3">
      <c r="A40" s="5">
        <v>46074</v>
      </c>
      <c r="B40" s="2" t="s">
        <v>18</v>
      </c>
      <c r="C40" s="2" t="s">
        <v>49</v>
      </c>
      <c r="D40" s="2" t="s">
        <v>28</v>
      </c>
      <c r="E40" s="2" t="s">
        <v>41</v>
      </c>
      <c r="F40" s="2" t="s">
        <v>59</v>
      </c>
      <c r="G40" s="3">
        <v>12.14</v>
      </c>
    </row>
    <row r="41" spans="1:7" x14ac:dyDescent="0.3">
      <c r="A41" s="5">
        <v>46059</v>
      </c>
      <c r="B41" s="2" t="s">
        <v>23</v>
      </c>
      <c r="C41" s="2" t="s">
        <v>81</v>
      </c>
      <c r="D41" s="2" t="s">
        <v>28</v>
      </c>
      <c r="E41" s="2" t="s">
        <v>42</v>
      </c>
      <c r="F41" s="2" t="s">
        <v>59</v>
      </c>
      <c r="G41" s="3">
        <v>54.35</v>
      </c>
    </row>
    <row r="42" spans="1:7" x14ac:dyDescent="0.3">
      <c r="A42" s="5">
        <v>46059</v>
      </c>
      <c r="B42" s="2" t="s">
        <v>9</v>
      </c>
      <c r="C42" s="2" t="s">
        <v>83</v>
      </c>
      <c r="D42" s="2" t="s">
        <v>27</v>
      </c>
      <c r="E42" s="2" t="s">
        <v>44</v>
      </c>
      <c r="F42" s="2" t="s">
        <v>59</v>
      </c>
      <c r="G42" s="3">
        <v>100</v>
      </c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2">
    <cfRule type="expression" dxfId="67" priority="3">
      <formula>AND($A38&lt;&gt;"", $A38&lt;TODAY())</formula>
    </cfRule>
  </conditionalFormatting>
  <conditionalFormatting sqref="A43:A49">
    <cfRule type="expression" dxfId="66" priority="5">
      <formula>AND($A43&lt;&gt;"", $A43&lt;TODAY())</formula>
    </cfRule>
  </conditionalFormatting>
  <conditionalFormatting sqref="A5:G21 A22:B37 D22:D37">
    <cfRule type="expression" dxfId="65" priority="8">
      <formula>AND($A5&lt;&gt;"", $A5&lt;TODAY())</formula>
    </cfRule>
  </conditionalFormatting>
  <conditionalFormatting sqref="F22:F24">
    <cfRule type="expression" dxfId="64" priority="7">
      <formula>AND($A22&lt;&gt;"", $A22&lt;TODAY())</formula>
    </cfRule>
  </conditionalFormatting>
  <conditionalFormatting sqref="G5:G42">
    <cfRule type="cellIs" dxfId="63" priority="2" operator="equal">
      <formula>0</formula>
    </cfRule>
  </conditionalFormatting>
  <conditionalFormatting sqref="G23">
    <cfRule type="expression" dxfId="62" priority="1">
      <formula>AND($A23&lt;&gt;"", $A23&lt;TODAY())</formula>
    </cfRule>
  </conditionalFormatting>
  <conditionalFormatting sqref="I6">
    <cfRule type="expression" dxfId="61" priority="9">
      <formula>AND($A6&lt;&gt;"", $A6&lt;TODAY())</formula>
    </cfRule>
  </conditionalFormatting>
  <dataValidations count="4">
    <dataValidation type="list" allowBlank="1" showInputMessage="1" showErrorMessage="1" sqref="A3 B5:B1048576" xr:uid="{7BEA3DE8-5CDD-43EA-BB4A-BD0ABF20520A}">
      <formula1>famille</formula1>
    </dataValidation>
    <dataValidation type="list" allowBlank="1" showInputMessage="1" showErrorMessage="1" sqref="F5:F1048576" xr:uid="{26364F26-6038-419D-AF16-30885F76CE23}">
      <formula1>montant</formula1>
    </dataValidation>
    <dataValidation type="list" allowBlank="1" showInputMessage="1" showErrorMessage="1" sqref="E5:E1048576" xr:uid="{7F836E55-EC5D-475B-90D1-353D0C51F76E}">
      <formula1>Moyen</formula1>
    </dataValidation>
    <dataValidation type="list" allowBlank="1" showInputMessage="1" showErrorMessage="1" sqref="D5:D1048576" xr:uid="{7D86CC5C-19A7-473D-854A-CB366E56E007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F9A5B-EC4F-4975-A95F-4F22FC441338}">
  <sheetPr codeName="Feuil5"/>
  <dimension ref="A1:L49"/>
  <sheetViews>
    <sheetView showGridLines="0" topLeftCell="A4" workbookViewId="0">
      <selection activeCell="C18" sqref="C18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Février!J5</f>
        <v>1586.9949363466342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Février!J6</f>
        <v>438.51506365336695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46077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2117.3949363466345</v>
      </c>
    </row>
    <row r="6" spans="1:12" x14ac:dyDescent="0.3">
      <c r="A6" s="5">
        <v>46078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1088.2550636533674</v>
      </c>
    </row>
    <row r="7" spans="1:12" x14ac:dyDescent="0.3">
      <c r="A7" s="5">
        <v>46080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46080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46080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46080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46080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46081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WORKDAY(EOMONTH("02/02/2026",0)+1,-1)</f>
        <v>46080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46082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46082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46082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46084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46084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46084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46085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46086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46086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46086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46086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46086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46087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46090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46091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46091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46091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46091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46091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46091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46091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46094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46095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46098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46098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46102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60" priority="3">
      <formula>AND($A38&lt;&gt;"", $A38&lt;TODAY())</formula>
    </cfRule>
  </conditionalFormatting>
  <conditionalFormatting sqref="A5:G21 A22:B37 D22:D37">
    <cfRule type="expression" dxfId="59" priority="6">
      <formula>AND($A5&lt;&gt;"", $A5&lt;TODAY())</formula>
    </cfRule>
  </conditionalFormatting>
  <conditionalFormatting sqref="F22:F24">
    <cfRule type="expression" dxfId="58" priority="5">
      <formula>AND($A22&lt;&gt;"", $A22&lt;TODAY())</formula>
    </cfRule>
  </conditionalFormatting>
  <conditionalFormatting sqref="G5:G39">
    <cfRule type="cellIs" dxfId="57" priority="2" operator="equal">
      <formula>0</formula>
    </cfRule>
  </conditionalFormatting>
  <conditionalFormatting sqref="G22">
    <cfRule type="expression" dxfId="56" priority="1">
      <formula>AND($A22&lt;&gt;"", $A22&lt;TODAY())</formula>
    </cfRule>
  </conditionalFormatting>
  <conditionalFormatting sqref="I6">
    <cfRule type="expression" dxfId="55" priority="7">
      <formula>AND($A6&lt;&gt;"", $A6&lt;TODAY())</formula>
    </cfRule>
  </conditionalFormatting>
  <dataValidations count="4">
    <dataValidation type="list" allowBlank="1" showInputMessage="1" showErrorMessage="1" sqref="D5:D1048576" xr:uid="{D79D9321-43F2-49F4-983B-BC8D4702606A}">
      <formula1>Qui</formula1>
    </dataValidation>
    <dataValidation type="list" allowBlank="1" showInputMessage="1" showErrorMessage="1" sqref="E5:E1048576" xr:uid="{A2E5B1FC-44B6-4B41-BB97-9F7A875AF097}">
      <formula1>Moyen</formula1>
    </dataValidation>
    <dataValidation type="list" allowBlank="1" showInputMessage="1" showErrorMessage="1" sqref="F5:F1048576" xr:uid="{A210512A-68B2-4BF7-9DA7-8CA18CBF863E}">
      <formula1>montant</formula1>
    </dataValidation>
    <dataValidation type="list" allowBlank="1" showInputMessage="1" showErrorMessage="1" sqref="A3 B5:B1048576" xr:uid="{F6D1A7BB-D20C-459D-9F97-9951DA06AC4F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6DF1C-7FD5-4514-B4AF-0C87202BE63E}">
  <sheetPr codeName="Feuil6"/>
  <dimension ref="A1:L49"/>
  <sheetViews>
    <sheetView showGridLines="0" workbookViewId="0">
      <selection activeCell="B14" sqref="B14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Mars!J5</f>
        <v>2117.3949363466345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Mars!J6</f>
        <v>1088.2550636533674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46105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2647.794936346635</v>
      </c>
    </row>
    <row r="6" spans="1:12" x14ac:dyDescent="0.3">
      <c r="A6" s="5">
        <v>46106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1737.9950636533679</v>
      </c>
    </row>
    <row r="7" spans="1:12" x14ac:dyDescent="0.3">
      <c r="A7" s="5">
        <v>46108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46108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46108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46108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46108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46109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WORKDAY(EOMONTH("01/03/2026",0)+1,-1)</f>
        <v>46112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46113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46113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46113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46115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46115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46115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46116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46117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46117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46117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46117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46117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46118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46121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46122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46122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46122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46122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46122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46122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46122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46125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46126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46129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46129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46133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54" priority="3">
      <formula>AND($A38&lt;&gt;"", $A38&lt;TODAY())</formula>
    </cfRule>
  </conditionalFormatting>
  <conditionalFormatting sqref="A5:G21 A22:B37 D22:D37">
    <cfRule type="expression" dxfId="53" priority="6">
      <formula>AND($A5&lt;&gt;"", $A5&lt;TODAY())</formula>
    </cfRule>
  </conditionalFormatting>
  <conditionalFormatting sqref="F22:F24">
    <cfRule type="expression" dxfId="52" priority="5">
      <formula>AND($A22&lt;&gt;"", $A22&lt;TODAY())</formula>
    </cfRule>
  </conditionalFormatting>
  <conditionalFormatting sqref="G5:G39">
    <cfRule type="cellIs" dxfId="51" priority="2" operator="equal">
      <formula>0</formula>
    </cfRule>
  </conditionalFormatting>
  <conditionalFormatting sqref="G22">
    <cfRule type="expression" dxfId="50" priority="1">
      <formula>AND($A22&lt;&gt;"", $A22&lt;TODAY())</formula>
    </cfRule>
  </conditionalFormatting>
  <conditionalFormatting sqref="I6">
    <cfRule type="expression" dxfId="49" priority="7">
      <formula>AND($A6&lt;&gt;"", $A6&lt;TODAY())</formula>
    </cfRule>
  </conditionalFormatting>
  <dataValidations count="4">
    <dataValidation type="list" allowBlank="1" showInputMessage="1" showErrorMessage="1" sqref="A3 B5:B1048576" xr:uid="{4826471B-62B1-4D76-8F86-81CC8005984E}">
      <formula1>famille</formula1>
    </dataValidation>
    <dataValidation type="list" allowBlank="1" showInputMessage="1" showErrorMessage="1" sqref="F5:F1048576" xr:uid="{A8DC5836-928D-4357-BBDD-841B3987009F}">
      <formula1>montant</formula1>
    </dataValidation>
    <dataValidation type="list" allowBlank="1" showInputMessage="1" showErrorMessage="1" sqref="E5:E1048576" xr:uid="{C21D16DE-CA69-42B7-AF5C-34965750D088}">
      <formula1>Moyen</formula1>
    </dataValidation>
    <dataValidation type="list" allowBlank="1" showInputMessage="1" showErrorMessage="1" sqref="D5:D1048576" xr:uid="{5849AA3B-1FAE-436C-B3E8-CB3FDAEA53FC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4828E-9487-45E9-89F2-4D6E1D0261EF}">
  <sheetPr codeName="Feuil7"/>
  <dimension ref="A1:L49"/>
  <sheetViews>
    <sheetView showGridLines="0" topLeftCell="A5" workbookViewId="0">
      <selection activeCell="C15" sqref="C15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Avril!J5</f>
        <v>2647.794936346635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Avril!J6</f>
        <v>1737.9950636533679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46136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3178.1949363466356</v>
      </c>
    </row>
    <row r="6" spans="1:12" x14ac:dyDescent="0.3">
      <c r="A6" s="5">
        <v>46137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2387.7350636533683</v>
      </c>
    </row>
    <row r="7" spans="1:12" x14ac:dyDescent="0.3">
      <c r="A7" s="5">
        <v>46139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46139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46139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</row>
    <row r="10" spans="1:12" x14ac:dyDescent="0.3">
      <c r="A10" s="5">
        <v>46139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J10" s="18" t="s">
        <v>77</v>
      </c>
      <c r="K10" s="18" t="s">
        <v>78</v>
      </c>
      <c r="L10" s="18" t="s">
        <v>79</v>
      </c>
    </row>
    <row r="11" spans="1:12" x14ac:dyDescent="0.3">
      <c r="A11" s="5">
        <v>46139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1" t="s">
        <v>1</v>
      </c>
      <c r="J11" s="9">
        <f ca="1">SUMIFS(G:G,B:B,"Courses",A:A,"&lt;=" &amp; TODAY())</f>
        <v>0</v>
      </c>
      <c r="K11" s="9">
        <v>440</v>
      </c>
      <c r="L11" s="9">
        <f ca="1">K11-J11</f>
        <v>440</v>
      </c>
    </row>
    <row r="12" spans="1:12" x14ac:dyDescent="0.3">
      <c r="A12" s="5">
        <v>46140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f>WORKDAY(EOMONTH("01/04/2026",0)+1,-1)</f>
        <v>46142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46143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  <c r="I14" s="17" t="s">
        <v>3</v>
      </c>
      <c r="J14" s="9">
        <f>SUMIFS(G:G,B:B,"Restos")</f>
        <v>0</v>
      </c>
      <c r="K14" s="9">
        <v>30</v>
      </c>
      <c r="L14" s="9">
        <f t="shared" si="0"/>
        <v>30</v>
      </c>
    </row>
    <row r="15" spans="1:12" x14ac:dyDescent="0.3">
      <c r="A15" s="5">
        <v>46143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46143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46145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46145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46145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46146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46147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46147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46147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46147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46147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46148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46151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46152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46152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46152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46152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46152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46152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46152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46155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46156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46159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46159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46163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48" priority="3">
      <formula>AND($A38&lt;&gt;"", $A38&lt;TODAY())</formula>
    </cfRule>
  </conditionalFormatting>
  <conditionalFormatting sqref="A5:G21 A22:B37 D22:D37">
    <cfRule type="expression" dxfId="47" priority="6">
      <formula>AND($A5&lt;&gt;"", $A5&lt;TODAY())</formula>
    </cfRule>
  </conditionalFormatting>
  <conditionalFormatting sqref="F22:F24">
    <cfRule type="expression" dxfId="46" priority="5">
      <formula>AND($A22&lt;&gt;"", $A22&lt;TODAY())</formula>
    </cfRule>
  </conditionalFormatting>
  <conditionalFormatting sqref="G5:G39">
    <cfRule type="cellIs" dxfId="45" priority="2" operator="equal">
      <formula>0</formula>
    </cfRule>
  </conditionalFormatting>
  <conditionalFormatting sqref="G22">
    <cfRule type="expression" dxfId="44" priority="1">
      <formula>AND($A22&lt;&gt;"", $A22&lt;TODAY())</formula>
    </cfRule>
  </conditionalFormatting>
  <conditionalFormatting sqref="I6">
    <cfRule type="expression" dxfId="43" priority="7">
      <formula>AND($A6&lt;&gt;"", $A6&lt;TODAY())</formula>
    </cfRule>
  </conditionalFormatting>
  <dataValidations count="4">
    <dataValidation type="list" allowBlank="1" showInputMessage="1" showErrorMessage="1" sqref="D5:D1048576" xr:uid="{993F8718-A209-479A-94D7-34ABB1874D78}">
      <formula1>Qui</formula1>
    </dataValidation>
    <dataValidation type="list" allowBlank="1" showInputMessage="1" showErrorMessage="1" sqref="E5:E1048576" xr:uid="{43DFF42B-3592-4575-8A26-7055795CE3BF}">
      <formula1>Moyen</formula1>
    </dataValidation>
    <dataValidation type="list" allowBlank="1" showInputMessage="1" showErrorMessage="1" sqref="F5:F1048576" xr:uid="{2F708901-6736-4121-ACCD-ACAAAE66E68A}">
      <formula1>montant</formula1>
    </dataValidation>
    <dataValidation type="list" allowBlank="1" showInputMessage="1" showErrorMessage="1" sqref="A3 B5:B1048576" xr:uid="{04A14729-A53C-4BD6-B4FA-17CA1833B4DA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4444C-ED30-4DAD-A539-E7964E01F144}">
  <sheetPr codeName="Feuil8"/>
  <dimension ref="A1:L49"/>
  <sheetViews>
    <sheetView showGridLines="0" workbookViewId="0">
      <selection activeCell="B10" sqref="B10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Mai!J5</f>
        <v>3178.1949363466356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Mai!J6</f>
        <v>2387.7350636533683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46166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3708.5949363466361</v>
      </c>
    </row>
    <row r="6" spans="1:12" x14ac:dyDescent="0.3">
      <c r="A6" s="5">
        <v>46167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3037.475063653369</v>
      </c>
    </row>
    <row r="7" spans="1:12" x14ac:dyDescent="0.3">
      <c r="A7" s="5">
        <v>46169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46169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46169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46169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46169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46170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WORKDAY(EOMONTH("01/05/2026",0)+1,-1)</f>
        <v>46171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46174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46174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46174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46176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46176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46176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46177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46178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46178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46178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46178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46178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46179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46182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46183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46183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46183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46183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46183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46183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46183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46186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46187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46190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46190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46194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42" priority="3">
      <formula>AND($A38&lt;&gt;"", $A38&lt;TODAY())</formula>
    </cfRule>
  </conditionalFormatting>
  <conditionalFormatting sqref="A5:G21 A22:B37 D22:D37">
    <cfRule type="expression" dxfId="41" priority="6">
      <formula>AND($A5&lt;&gt;"", $A5&lt;TODAY())</formula>
    </cfRule>
  </conditionalFormatting>
  <conditionalFormatting sqref="F22:F24">
    <cfRule type="expression" dxfId="40" priority="5">
      <formula>AND($A22&lt;&gt;"", $A22&lt;TODAY())</formula>
    </cfRule>
  </conditionalFormatting>
  <conditionalFormatting sqref="G5:G39">
    <cfRule type="cellIs" dxfId="39" priority="2" operator="equal">
      <formula>0</formula>
    </cfRule>
  </conditionalFormatting>
  <conditionalFormatting sqref="G22">
    <cfRule type="expression" dxfId="38" priority="1">
      <formula>AND($A22&lt;&gt;"", $A22&lt;TODAY())</formula>
    </cfRule>
  </conditionalFormatting>
  <conditionalFormatting sqref="I6">
    <cfRule type="expression" dxfId="37" priority="7">
      <formula>AND($A6&lt;&gt;"", $A6&lt;TODAY())</formula>
    </cfRule>
  </conditionalFormatting>
  <dataValidations count="4">
    <dataValidation type="list" allowBlank="1" showInputMessage="1" showErrorMessage="1" sqref="A3 B5:B1048576" xr:uid="{B1EC67BB-CB35-4DEC-9075-8ADDFB9A3BC1}">
      <formula1>famille</formula1>
    </dataValidation>
    <dataValidation type="list" allowBlank="1" showInputMessage="1" showErrorMessage="1" sqref="F5:F1048576" xr:uid="{E7C0DADA-A7E1-430C-9C4A-C567C0A694D2}">
      <formula1>montant</formula1>
    </dataValidation>
    <dataValidation type="list" allowBlank="1" showInputMessage="1" showErrorMessage="1" sqref="E5:E1048576" xr:uid="{D2D36543-7020-4CA7-A1C2-FDACD19BDA49}">
      <formula1>Moyen</formula1>
    </dataValidation>
    <dataValidation type="list" allowBlank="1" showInputMessage="1" showErrorMessage="1" sqref="D5:D1048576" xr:uid="{3A486F09-ABDE-4DA5-BE1F-69027156973A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FA1CE-54B3-490B-AFF7-AE0B68A672D2}">
  <sheetPr codeName="Feuil9"/>
  <dimension ref="A1:L49"/>
  <sheetViews>
    <sheetView showGridLines="0" workbookViewId="0">
      <selection activeCell="C14" sqref="C14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Juin!J5</f>
        <v>3708.5949363466361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Juin!J6</f>
        <v>3037.475063653369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46197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4238.9949363466367</v>
      </c>
    </row>
    <row r="6" spans="1:12" x14ac:dyDescent="0.3">
      <c r="A6" s="5">
        <v>46198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3687.2150636533697</v>
      </c>
    </row>
    <row r="7" spans="1:12" x14ac:dyDescent="0.3">
      <c r="A7" s="5">
        <v>46200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46200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46200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</row>
    <row r="10" spans="1:12" x14ac:dyDescent="0.3">
      <c r="A10" s="5">
        <v>46200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J10" s="18" t="s">
        <v>77</v>
      </c>
      <c r="K10" s="18" t="s">
        <v>78</v>
      </c>
      <c r="L10" s="18" t="s">
        <v>79</v>
      </c>
    </row>
    <row r="11" spans="1:12" x14ac:dyDescent="0.3">
      <c r="A11" s="5">
        <v>46200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1" t="s">
        <v>1</v>
      </c>
      <c r="J11" s="9">
        <f ca="1">SUMIFS(G:G,B:B,"Courses",A:A,"&lt;=" &amp; TODAY())</f>
        <v>0</v>
      </c>
      <c r="K11" s="9">
        <v>440</v>
      </c>
      <c r="L11" s="9">
        <f ca="1">K11-J11</f>
        <v>440</v>
      </c>
    </row>
    <row r="12" spans="1:12" x14ac:dyDescent="0.3">
      <c r="A12" s="5">
        <v>46201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f>WORKDAY(EOMONTH("01/06/2026",0)+1,-1)</f>
        <v>46203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46204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  <c r="I14" s="17" t="s">
        <v>3</v>
      </c>
      <c r="J14" s="9">
        <f>SUMIFS(G:G,B:B,"Restos")</f>
        <v>0</v>
      </c>
      <c r="K14" s="9">
        <v>30</v>
      </c>
      <c r="L14" s="9">
        <f t="shared" si="0"/>
        <v>30</v>
      </c>
    </row>
    <row r="15" spans="1:12" x14ac:dyDescent="0.3">
      <c r="A15" s="5">
        <v>46204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46204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46206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46206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46206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46207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46208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46208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46208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46208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46208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46209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46212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46213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46213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46213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46213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46213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46213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46213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46216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46217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46220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46220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46224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36" priority="3">
      <formula>AND($A38&lt;&gt;"", $A38&lt;TODAY())</formula>
    </cfRule>
  </conditionalFormatting>
  <conditionalFormatting sqref="A5:G21 A22:B37 D22:D37">
    <cfRule type="expression" dxfId="35" priority="6">
      <formula>AND($A5&lt;&gt;"", $A5&lt;TODAY())</formula>
    </cfRule>
  </conditionalFormatting>
  <conditionalFormatting sqref="F22:F24">
    <cfRule type="expression" dxfId="34" priority="5">
      <formula>AND($A22&lt;&gt;"", $A22&lt;TODAY())</formula>
    </cfRule>
  </conditionalFormatting>
  <conditionalFormatting sqref="G5:G39">
    <cfRule type="cellIs" dxfId="33" priority="2" operator="equal">
      <formula>0</formula>
    </cfRule>
  </conditionalFormatting>
  <conditionalFormatting sqref="G22">
    <cfRule type="expression" dxfId="32" priority="1">
      <formula>AND($A22&lt;&gt;"", $A22&lt;TODAY())</formula>
    </cfRule>
  </conditionalFormatting>
  <conditionalFormatting sqref="I6">
    <cfRule type="expression" dxfId="31" priority="7">
      <formula>AND($A6&lt;&gt;"", $A6&lt;TODAY())</formula>
    </cfRule>
  </conditionalFormatting>
  <dataValidations count="4">
    <dataValidation type="list" allowBlank="1" showInputMessage="1" showErrorMessage="1" sqref="D5:D1048576" xr:uid="{08BADFE2-FD88-45CF-870F-B8B04EA58D81}">
      <formula1>Qui</formula1>
    </dataValidation>
    <dataValidation type="list" allowBlank="1" showInputMessage="1" showErrorMessage="1" sqref="E5:E1048576" xr:uid="{636426D5-E571-4D04-B61E-650E7D18DFB0}">
      <formula1>Moyen</formula1>
    </dataValidation>
    <dataValidation type="list" allowBlank="1" showInputMessage="1" showErrorMessage="1" sqref="F5:F1048576" xr:uid="{B4891D9E-83D7-4B0B-915F-0A8EB296F77F}">
      <formula1>montant</formula1>
    </dataValidation>
    <dataValidation type="list" allowBlank="1" showInputMessage="1" showErrorMessage="1" sqref="A3 B5:B1048576" xr:uid="{C36EB33B-E5EA-4223-AB7E-06A8CC365471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C06DF-A47B-4F81-9B0D-8FC5DEA4CB2D}">
  <sheetPr codeName="Feuil10"/>
  <dimension ref="A1:L49"/>
  <sheetViews>
    <sheetView showGridLines="0" workbookViewId="0">
      <selection activeCell="C15" sqref="C15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Juillet!J5</f>
        <v>4238.9949363466367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Juillet!J6</f>
        <v>3687.2150636533697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46227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4769.3949363466372</v>
      </c>
    </row>
    <row r="6" spans="1:12" x14ac:dyDescent="0.3">
      <c r="A6" s="5">
        <v>46228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4336.9550636533704</v>
      </c>
    </row>
    <row r="7" spans="1:12" x14ac:dyDescent="0.3">
      <c r="A7" s="5">
        <v>46230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46230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46230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46230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46230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46231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WORKDAY(EOMONTH("01/07/2026",0)+1,-1)</f>
        <v>46234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46235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46235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46235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46237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46237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46237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46238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46239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46239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46239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46239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46239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46240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46243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46244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46244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46244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46244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46244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46244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46244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46247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46248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46251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46251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46255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30" priority="3">
      <formula>AND($A38&lt;&gt;"", $A38&lt;TODAY())</formula>
    </cfRule>
  </conditionalFormatting>
  <conditionalFormatting sqref="A5:G21 A22:B37 D22:D37">
    <cfRule type="expression" dxfId="29" priority="6">
      <formula>AND($A5&lt;&gt;"", $A5&lt;TODAY())</formula>
    </cfRule>
  </conditionalFormatting>
  <conditionalFormatting sqref="F22:F24">
    <cfRule type="expression" dxfId="28" priority="5">
      <formula>AND($A22&lt;&gt;"", $A22&lt;TODAY())</formula>
    </cfRule>
  </conditionalFormatting>
  <conditionalFormatting sqref="G5:G39">
    <cfRule type="cellIs" dxfId="27" priority="2" operator="equal">
      <formula>0</formula>
    </cfRule>
  </conditionalFormatting>
  <conditionalFormatting sqref="G22">
    <cfRule type="expression" dxfId="26" priority="1">
      <formula>AND($A22&lt;&gt;"", $A22&lt;TODAY())</formula>
    </cfRule>
  </conditionalFormatting>
  <conditionalFormatting sqref="I6">
    <cfRule type="expression" dxfId="25" priority="7">
      <formula>AND($A6&lt;&gt;"", $A6&lt;TODAY())</formula>
    </cfRule>
  </conditionalFormatting>
  <dataValidations count="4">
    <dataValidation type="list" allowBlank="1" showInputMessage="1" showErrorMessage="1" sqref="A3 B5:B1048576" xr:uid="{DDF747EE-96F6-4D69-8569-69DE83542A7A}">
      <formula1>famille</formula1>
    </dataValidation>
    <dataValidation type="list" allowBlank="1" showInputMessage="1" showErrorMessage="1" sqref="F5:F1048576" xr:uid="{068DD9B6-9992-4525-9B7B-0B990F398794}">
      <formula1>montant</formula1>
    </dataValidation>
    <dataValidation type="list" allowBlank="1" showInputMessage="1" showErrorMessage="1" sqref="E5:E1048576" xr:uid="{282AEF04-15F2-4152-88D3-DF06A84DD956}">
      <formula1>Moyen</formula1>
    </dataValidation>
    <dataValidation type="list" allowBlank="1" showInputMessage="1" showErrorMessage="1" sqref="D5:D1048576" xr:uid="{96935DBF-BC7D-46F9-84F0-356389AEFF14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2C6D1-71F3-4184-9009-960C8977419B}">
  <sheetPr codeName="Feuil11"/>
  <dimension ref="A1:L49"/>
  <sheetViews>
    <sheetView showGridLines="0" topLeftCell="A5" workbookViewId="0">
      <selection activeCell="B23" sqref="B23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Août!J5</f>
        <v>4769.3949363466372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Août!J6</f>
        <v>4336.9550636533704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46258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5299.7949363466378</v>
      </c>
    </row>
    <row r="6" spans="1:12" x14ac:dyDescent="0.3">
      <c r="A6" s="5">
        <v>46259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4986.6950636533711</v>
      </c>
    </row>
    <row r="7" spans="1:12" x14ac:dyDescent="0.3">
      <c r="A7" s="5">
        <v>46261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46261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46261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46261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46261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46262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WORKDAY(EOMONTH("01/08/2026",0)+1,-1)</f>
        <v>46265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46266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46266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46266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46268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46268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46268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46269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46270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46270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46270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46270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46270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46271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46274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46275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46275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46275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46275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46275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46275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46275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46278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46279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46282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46282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46286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24" priority="3">
      <formula>AND($A38&lt;&gt;"", $A38&lt;TODAY())</formula>
    </cfRule>
  </conditionalFormatting>
  <conditionalFormatting sqref="A5:G21 A22:B37 D22:D37">
    <cfRule type="expression" dxfId="23" priority="6">
      <formula>AND($A5&lt;&gt;"", $A5&lt;TODAY())</formula>
    </cfRule>
  </conditionalFormatting>
  <conditionalFormatting sqref="F22:F24">
    <cfRule type="expression" dxfId="22" priority="5">
      <formula>AND($A22&lt;&gt;"", $A22&lt;TODAY())</formula>
    </cfRule>
  </conditionalFormatting>
  <conditionalFormatting sqref="G5:G39">
    <cfRule type="cellIs" dxfId="21" priority="2" operator="equal">
      <formula>0</formula>
    </cfRule>
  </conditionalFormatting>
  <conditionalFormatting sqref="G22">
    <cfRule type="expression" dxfId="20" priority="1">
      <formula>AND($A22&lt;&gt;"", $A22&lt;TODAY())</formula>
    </cfRule>
  </conditionalFormatting>
  <conditionalFormatting sqref="I6">
    <cfRule type="expression" dxfId="19" priority="7">
      <formula>AND($A6&lt;&gt;"", $A6&lt;TODAY())</formula>
    </cfRule>
  </conditionalFormatting>
  <dataValidations count="4">
    <dataValidation type="list" allowBlank="1" showInputMessage="1" showErrorMessage="1" sqref="D5:D1048576" xr:uid="{BCD1BAB2-4AE8-498B-9948-F66D17BD34C4}">
      <formula1>Qui</formula1>
    </dataValidation>
    <dataValidation type="list" allowBlank="1" showInputMessage="1" showErrorMessage="1" sqref="E5:E1048576" xr:uid="{D8EECB11-E661-4E21-A2C7-71079EE30962}">
      <formula1>Moyen</formula1>
    </dataValidation>
    <dataValidation type="list" allowBlank="1" showInputMessage="1" showErrorMessage="1" sqref="F5:F1048576" xr:uid="{0665F005-5930-4814-A6A1-74C19F570F7A}">
      <formula1>montant</formula1>
    </dataValidation>
    <dataValidation type="list" allowBlank="1" showInputMessage="1" showErrorMessage="1" sqref="A3 B5:B1048576" xr:uid="{BC96D432-9710-4E63-B558-131E3D371266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E1AB9-94BB-4BA2-B1FA-D30BD9DA8159}">
  <sheetPr codeName="Feuil12"/>
  <dimension ref="A1:L49"/>
  <sheetViews>
    <sheetView showGridLines="0" topLeftCell="A4" workbookViewId="0">
      <selection activeCell="A9" sqref="A9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Septembre!J5</f>
        <v>5299.7949363466378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Septembre!J6</f>
        <v>4986.6950636533711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46289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5830.1949363466383</v>
      </c>
    </row>
    <row r="6" spans="1:12" x14ac:dyDescent="0.3">
      <c r="A6" s="5">
        <v>46290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5636.4350636533718</v>
      </c>
    </row>
    <row r="7" spans="1:12" x14ac:dyDescent="0.3">
      <c r="A7" s="5">
        <v>46292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46292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46292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46292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46292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46293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WORKDAY(EOMONTH("01/09/2026",0)+1,-1)</f>
        <v>46295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46296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46296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46296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46298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46298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46298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46299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46300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46300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46300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46300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46300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46301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46304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46305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46305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46305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46305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46305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46305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46305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46308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46309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46312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46312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46316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18" priority="3">
      <formula>AND($A38&lt;&gt;"", $A38&lt;TODAY())</formula>
    </cfRule>
  </conditionalFormatting>
  <conditionalFormatting sqref="A5:G21 A22:B37 D22:D37">
    <cfRule type="expression" dxfId="17" priority="6">
      <formula>AND($A5&lt;&gt;"", $A5&lt;TODAY())</formula>
    </cfRule>
  </conditionalFormatting>
  <conditionalFormatting sqref="F22:F24">
    <cfRule type="expression" dxfId="16" priority="5">
      <formula>AND($A22&lt;&gt;"", $A22&lt;TODAY())</formula>
    </cfRule>
  </conditionalFormatting>
  <conditionalFormatting sqref="G5:G39">
    <cfRule type="cellIs" dxfId="15" priority="2" operator="equal">
      <formula>0</formula>
    </cfRule>
  </conditionalFormatting>
  <conditionalFormatting sqref="G22">
    <cfRule type="expression" dxfId="14" priority="1">
      <formula>AND($A22&lt;&gt;"", $A22&lt;TODAY())</formula>
    </cfRule>
  </conditionalFormatting>
  <conditionalFormatting sqref="I6">
    <cfRule type="expression" dxfId="13" priority="7">
      <formula>AND($A6&lt;&gt;"", $A6&lt;TODAY())</formula>
    </cfRule>
  </conditionalFormatting>
  <dataValidations count="4">
    <dataValidation type="list" allowBlank="1" showInputMessage="1" showErrorMessage="1" sqref="A3 B5:B1048576" xr:uid="{9C703524-5AF3-4B72-BECC-6247B0AD3E3F}">
      <formula1>famille</formula1>
    </dataValidation>
    <dataValidation type="list" allowBlank="1" showInputMessage="1" showErrorMessage="1" sqref="F5:F1048576" xr:uid="{548F9A79-E3FB-4839-A2D3-F0AB5AE69D84}">
      <formula1>montant</formula1>
    </dataValidation>
    <dataValidation type="list" allowBlank="1" showInputMessage="1" showErrorMessage="1" sqref="E5:E1048576" xr:uid="{FB14E19D-FC37-4AFB-8566-DD83C38D332A}">
      <formula1>Moyen</formula1>
    </dataValidation>
    <dataValidation type="list" allowBlank="1" showInputMessage="1" showErrorMessage="1" sqref="D5:D1048576" xr:uid="{2AC86BA7-8E02-48EF-8BC3-0A7E23462925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3333-3F4B-4127-87B7-F5D0E15C3E2B}">
  <sheetPr codeName="Feuil13"/>
  <dimension ref="A1:L49"/>
  <sheetViews>
    <sheetView showGridLines="0" workbookViewId="0">
      <selection activeCell="B8" sqref="B8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Octobre!J5</f>
        <v>5830.1949363466383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Octobre!J6</f>
        <v>5636.4350636533718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46319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6360.5949363466389</v>
      </c>
    </row>
    <row r="6" spans="1:12" x14ac:dyDescent="0.3">
      <c r="A6" s="5">
        <v>46320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6286.1750636533725</v>
      </c>
    </row>
    <row r="7" spans="1:12" x14ac:dyDescent="0.3">
      <c r="A7" s="5">
        <v>46322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46322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46322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77</v>
      </c>
      <c r="K9" s="18" t="s">
        <v>78</v>
      </c>
      <c r="L9" s="18" t="s">
        <v>79</v>
      </c>
    </row>
    <row r="10" spans="1:12" x14ac:dyDescent="0.3">
      <c r="A10" s="5">
        <v>46322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46322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46323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WORKDAY(EOMONTH("01/10/2026",0)+1,-1)</f>
        <v>46325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46327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46327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46327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46329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46329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46329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46330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46331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46331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46331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46331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46331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46332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46335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46336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46336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46336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46336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46336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46336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46336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46339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46340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46343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46343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46347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12" priority="3">
      <formula>AND($A38&lt;&gt;"", $A38&lt;TODAY())</formula>
    </cfRule>
  </conditionalFormatting>
  <conditionalFormatting sqref="A5:G21 A22:B37 D22:D37">
    <cfRule type="expression" dxfId="11" priority="6">
      <formula>AND($A5&lt;&gt;"", $A5&lt;TODAY())</formula>
    </cfRule>
  </conditionalFormatting>
  <conditionalFormatting sqref="F22:F24">
    <cfRule type="expression" dxfId="10" priority="5">
      <formula>AND($A22&lt;&gt;"", $A22&lt;TODAY())</formula>
    </cfRule>
  </conditionalFormatting>
  <conditionalFormatting sqref="G5:G39">
    <cfRule type="cellIs" dxfId="9" priority="2" operator="equal">
      <formula>0</formula>
    </cfRule>
  </conditionalFormatting>
  <conditionalFormatting sqref="G22">
    <cfRule type="expression" dxfId="8" priority="1">
      <formula>AND($A22&lt;&gt;"", $A22&lt;TODAY())</formula>
    </cfRule>
  </conditionalFormatting>
  <conditionalFormatting sqref="I6">
    <cfRule type="expression" dxfId="7" priority="7">
      <formula>AND($A6&lt;&gt;"", $A6&lt;TODAY())</formula>
    </cfRule>
  </conditionalFormatting>
  <dataValidations count="4">
    <dataValidation type="list" allowBlank="1" showInputMessage="1" showErrorMessage="1" sqref="D5:D1048576" xr:uid="{A8414818-C21E-44F5-B848-8330EFD2B078}">
      <formula1>Qui</formula1>
    </dataValidation>
    <dataValidation type="list" allowBlank="1" showInputMessage="1" showErrorMessage="1" sqref="E5:E1048576" xr:uid="{6C57D545-5ACF-42E4-B3D0-6262C9554E70}">
      <formula1>Moyen</formula1>
    </dataValidation>
    <dataValidation type="list" allowBlank="1" showInputMessage="1" showErrorMessage="1" sqref="F5:F1048576" xr:uid="{C1196F01-27E3-4626-BEFE-710919BC821B}">
      <formula1>montant</formula1>
    </dataValidation>
    <dataValidation type="list" allowBlank="1" showInputMessage="1" showErrorMessage="1" sqref="A3 B5:B1048576" xr:uid="{6EAA30C4-F65B-455E-8936-7A0F081EC8F9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617B4-73A2-4A31-A205-9BB840AC6746}">
  <sheetPr codeName="Feuil14"/>
  <dimension ref="A1:L49"/>
  <sheetViews>
    <sheetView showGridLines="0" workbookViewId="0">
      <selection activeCell="J6" sqref="J6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Novembre!J5</f>
        <v>6360.5949363466389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Novembre!J6</f>
        <v>6286.1750636533725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46350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6890.9949363466394</v>
      </c>
    </row>
    <row r="6" spans="1:12" x14ac:dyDescent="0.3">
      <c r="A6" s="5">
        <v>46351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6935.9150636533732</v>
      </c>
    </row>
    <row r="7" spans="1:12" x14ac:dyDescent="0.3">
      <c r="A7" s="5">
        <v>46353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46353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46353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</row>
    <row r="10" spans="1:12" x14ac:dyDescent="0.3">
      <c r="A10" s="5">
        <v>46353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J10" s="18" t="s">
        <v>77</v>
      </c>
      <c r="K10" s="18" t="s">
        <v>78</v>
      </c>
      <c r="L10" s="18" t="s">
        <v>79</v>
      </c>
    </row>
    <row r="11" spans="1:12" x14ac:dyDescent="0.3">
      <c r="A11" s="5">
        <v>46353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1" t="s">
        <v>1</v>
      </c>
      <c r="J11" s="9">
        <f ca="1">SUMIFS(G:G,B:B,"Courses",A:A,"&lt;=" &amp; TODAY())</f>
        <v>0</v>
      </c>
      <c r="K11" s="9">
        <v>440</v>
      </c>
      <c r="L11" s="9">
        <f ca="1">K11-J11</f>
        <v>440</v>
      </c>
    </row>
    <row r="12" spans="1:12" x14ac:dyDescent="0.3">
      <c r="A12" s="5">
        <v>46354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f>WORKDAY(EOMONTH("01/11/2026",0)+1,-1)</f>
        <v>46356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46357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  <c r="I14" s="17" t="s">
        <v>3</v>
      </c>
      <c r="J14" s="9">
        <f>SUMIFS(G:G,B:B,"Restos")</f>
        <v>0</v>
      </c>
      <c r="K14" s="9">
        <v>30</v>
      </c>
      <c r="L14" s="9">
        <f t="shared" si="0"/>
        <v>30</v>
      </c>
    </row>
    <row r="15" spans="1:12" x14ac:dyDescent="0.3">
      <c r="A15" s="5">
        <v>46357</v>
      </c>
      <c r="B15" s="2" t="s">
        <v>23</v>
      </c>
      <c r="C15" s="2" t="s">
        <v>73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46357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46359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46359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46359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46360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46361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46361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46361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46361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46361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46362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46365</v>
      </c>
      <c r="B27" s="2" t="s">
        <v>24</v>
      </c>
      <c r="C27" s="2" t="s">
        <v>74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46366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46366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46366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46366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46366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46366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46366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46369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46370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46373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46373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46377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6" priority="3">
      <formula>AND($A38&lt;&gt;"", $A38&lt;TODAY())</formula>
    </cfRule>
  </conditionalFormatting>
  <conditionalFormatting sqref="A5:G21 A22:B37 D22:D37">
    <cfRule type="expression" dxfId="5" priority="6">
      <formula>AND($A5&lt;&gt;"", $A5&lt;TODAY())</formula>
    </cfRule>
  </conditionalFormatting>
  <conditionalFormatting sqref="F22:F24">
    <cfRule type="expression" dxfId="4" priority="5">
      <formula>AND($A22&lt;&gt;"", $A22&lt;TODAY())</formula>
    </cfRule>
  </conditionalFormatting>
  <conditionalFormatting sqref="G5:G39">
    <cfRule type="cellIs" dxfId="3" priority="2" operator="equal">
      <formula>0</formula>
    </cfRule>
  </conditionalFormatting>
  <conditionalFormatting sqref="G22">
    <cfRule type="expression" dxfId="2" priority="1">
      <formula>AND($A22&lt;&gt;"", $A22&lt;TODAY())</formula>
    </cfRule>
  </conditionalFormatting>
  <conditionalFormatting sqref="I6">
    <cfRule type="expression" dxfId="1" priority="7">
      <formula>AND($A6&lt;&gt;"", $A6&lt;TODAY())</formula>
    </cfRule>
  </conditionalFormatting>
  <dataValidations count="4">
    <dataValidation type="list" allowBlank="1" showInputMessage="1" showErrorMessage="1" sqref="A3 B5:B1048576" xr:uid="{12BF6210-9853-478F-8C63-2AF07782D1E1}">
      <formula1>famille</formula1>
    </dataValidation>
    <dataValidation type="list" allowBlank="1" showInputMessage="1" showErrorMessage="1" sqref="F5:F1048576" xr:uid="{F059C8E7-660C-4274-91E6-1E84619B8F2D}">
      <formula1>montant</formula1>
    </dataValidation>
    <dataValidation type="list" allowBlank="1" showInputMessage="1" showErrorMessage="1" sqref="E5:E1048576" xr:uid="{32A7633B-FE6B-47E5-A639-A601C0B747D0}">
      <formula1>Moyen</formula1>
    </dataValidation>
    <dataValidation type="list" allowBlank="1" showInputMessage="1" showErrorMessage="1" sqref="D5:D1048576" xr:uid="{73E12A92-23FE-43BF-867A-DB0809FF8700}">
      <formula1>Qui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131323-B91D-457E-92D4-834E859309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Listes</vt:lpstr>
      <vt:lpstr>Requête1</vt:lpstr>
      <vt:lpstr>Graphique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famille</vt:lpstr>
      <vt:lpstr>montant</vt:lpstr>
      <vt:lpstr>Moyen</vt:lpstr>
      <vt:lpstr>Qui</vt:lpstr>
    </vt:vector>
  </TitlesOfParts>
  <Company>Covea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POUVREAU Auriane</dc:creator>
  <cp:lastModifiedBy>Damaste .</cp:lastModifiedBy>
  <dcterms:created xsi:type="dcterms:W3CDTF">2025-12-10T13:13:50Z</dcterms:created>
  <dcterms:modified xsi:type="dcterms:W3CDTF">2025-12-22T15:36:47Z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3a33b84-80ad-42de-a720-6b5d1b5c8fd5_Enabled">
    <vt:lpwstr>true</vt:lpwstr>
  </property>
  <property fmtid="{D5CDD505-2E9C-101B-9397-08002B2CF9AE}" pid="3" name="MSIP_Label_13a33b84-80ad-42de-a720-6b5d1b5c8fd5_SetDate">
    <vt:lpwstr>2025-12-10T13:50:22Z</vt:lpwstr>
  </property>
  <property fmtid="{D5CDD505-2E9C-101B-9397-08002B2CF9AE}" pid="4" name="MSIP_Label_13a33b84-80ad-42de-a720-6b5d1b5c8fd5_Method">
    <vt:lpwstr>Standard</vt:lpwstr>
  </property>
  <property fmtid="{D5CDD505-2E9C-101B-9397-08002B2CF9AE}" pid="5" name="MSIP_Label_13a33b84-80ad-42de-a720-6b5d1b5c8fd5_Name">
    <vt:lpwstr>Interne</vt:lpwstr>
  </property>
  <property fmtid="{D5CDD505-2E9C-101B-9397-08002B2CF9AE}" pid="6" name="MSIP_Label_13a33b84-80ad-42de-a720-6b5d1b5c8fd5_SiteId">
    <vt:lpwstr>6113e532-f814-4bb9-ae61-898381e45aec</vt:lpwstr>
  </property>
  <property fmtid="{D5CDD505-2E9C-101B-9397-08002B2CF9AE}" pid="7" name="MSIP_Label_13a33b84-80ad-42de-a720-6b5d1b5c8fd5_ActionId">
    <vt:lpwstr>442a19de-dcc1-404e-a403-9c430ca1c013</vt:lpwstr>
  </property>
  <property fmtid="{D5CDD505-2E9C-101B-9397-08002B2CF9AE}" pid="8" name="MSIP_Label_13a33b84-80ad-42de-a720-6b5d1b5c8fd5_ContentBits">
    <vt:lpwstr>0</vt:lpwstr>
  </property>
  <property fmtid="{D5CDD505-2E9C-101B-9397-08002B2CF9AE}" pid="9" name="MSIP_Label_13a33b84-80ad-42de-a720-6b5d1b5c8fd5_Tag">
    <vt:lpwstr>10, 3, 0, 1</vt:lpwstr>
  </property>
</Properties>
</file>