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906EE11F-7361-4EBE-9F2F-33FE8C5F00EF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actures" sheetId="1" r:id="rId1"/>
    <sheet name="Données fournisseurs" sheetId="2" r:id="rId2"/>
  </sheets>
  <definedNames>
    <definedName name="_xlnm._FilterDatabase" localSheetId="0" hidden="1">Factures!$A$1:$M$1</definedName>
    <definedName name="L_delai_reglement">Liste_delais[Liste]</definedName>
    <definedName name="L_fournisseurs">BDD_fournisseurs[Fournisseur]</definedName>
    <definedName name="L_mode_paiement">Liste_ModesReglement[Mode de règlement]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F22" i="1"/>
  <c r="E5" i="1"/>
  <c r="G5" i="1"/>
  <c r="I5" i="1"/>
  <c r="M5" i="1" s="1"/>
  <c r="K5" i="1"/>
  <c r="L5" i="1"/>
  <c r="N5" i="1"/>
  <c r="O5" i="1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H3" i="2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E4" i="1" l="1"/>
  <c r="G4" i="1"/>
  <c r="I4" i="1"/>
  <c r="K4" i="1"/>
  <c r="L4" i="1"/>
  <c r="N4" i="1"/>
  <c r="O4" i="1"/>
  <c r="M4" i="1" l="1"/>
  <c r="F23" i="1"/>
  <c r="F6" i="1"/>
  <c r="H6" i="1"/>
  <c r="J6" i="1"/>
  <c r="D6" i="1"/>
  <c r="N2" i="1" l="1"/>
  <c r="N3" i="1"/>
  <c r="F21" i="1" l="1"/>
  <c r="O2" i="1" l="1"/>
  <c r="O3" i="1"/>
  <c r="L3" i="1" l="1"/>
  <c r="L2" i="1"/>
  <c r="K3" i="1"/>
  <c r="I3" i="1"/>
  <c r="G3" i="1"/>
  <c r="E3" i="1"/>
  <c r="I2" i="1"/>
  <c r="G2" i="1"/>
  <c r="E2" i="1"/>
  <c r="K2" i="1"/>
  <c r="I6" i="1" l="1"/>
  <c r="E6" i="1"/>
  <c r="K6" i="1"/>
  <c r="L6" i="1"/>
  <c r="G6" i="1"/>
  <c r="M3" i="1"/>
  <c r="M2" i="1"/>
  <c r="M6" i="1" l="1"/>
</calcChain>
</file>

<file path=xl/sharedStrings.xml><?xml version="1.0" encoding="utf-8"?>
<sst xmlns="http://schemas.openxmlformats.org/spreadsheetml/2006/main" count="157" uniqueCount="93">
  <si>
    <t>DATE</t>
  </si>
  <si>
    <t>N°FACTURE</t>
  </si>
  <si>
    <t>FOURNISSEUR</t>
  </si>
  <si>
    <t>TTC</t>
  </si>
  <si>
    <t>ECHEANCE</t>
  </si>
  <si>
    <t>MOYEN DE PAIEMENT</t>
  </si>
  <si>
    <t>PAYE</t>
  </si>
  <si>
    <t>OBSERVATION</t>
  </si>
  <si>
    <t>HT 20%</t>
  </si>
  <si>
    <t>TVA 20%</t>
  </si>
  <si>
    <t>HT 10%</t>
  </si>
  <si>
    <t>TVA 10%</t>
  </si>
  <si>
    <t>HT 5,5%</t>
  </si>
  <si>
    <t>TVA 5,5%</t>
  </si>
  <si>
    <t>HT 0%</t>
  </si>
  <si>
    <t>TVA 0%</t>
  </si>
  <si>
    <t xml:space="preserve"> Somme HT</t>
  </si>
  <si>
    <t>Fournisseur</t>
  </si>
  <si>
    <t>Délai de paiement</t>
  </si>
  <si>
    <t>Liste</t>
  </si>
  <si>
    <t>Mode de paiement</t>
  </si>
  <si>
    <t>Virement</t>
  </si>
  <si>
    <t>Mode de règlement</t>
  </si>
  <si>
    <t>Chèque</t>
  </si>
  <si>
    <t>CB</t>
  </si>
  <si>
    <t>LCR</t>
  </si>
  <si>
    <t>Prélèvement</t>
  </si>
  <si>
    <t>Chèque / CB</t>
  </si>
  <si>
    <t>N° fournisseur</t>
  </si>
  <si>
    <t>C TECHNIQUE</t>
  </si>
  <si>
    <t>DATE BUTOIR REGLEMENT</t>
  </si>
  <si>
    <t>30 JFDM</t>
  </si>
  <si>
    <t>60 JFDM</t>
  </si>
  <si>
    <t>90 JFDM</t>
  </si>
  <si>
    <t>COMPTANT</t>
  </si>
  <si>
    <t>A LA COMMANDE</t>
  </si>
  <si>
    <t>Date facture</t>
  </si>
  <si>
    <t>échéance</t>
  </si>
  <si>
    <t>règlement</t>
  </si>
  <si>
    <t>90 JDFM</t>
  </si>
  <si>
    <t>TOTAL</t>
  </si>
  <si>
    <t>Nb mois</t>
  </si>
  <si>
    <t>DPV</t>
  </si>
  <si>
    <t>OUEST INJECTION</t>
  </si>
  <si>
    <t>CARLEADER</t>
  </si>
  <si>
    <t>Metaly Cars</t>
  </si>
  <si>
    <t>CONCESSION</t>
  </si>
  <si>
    <t>ASA</t>
  </si>
  <si>
    <t>DIRECT BATTERIES</t>
  </si>
  <si>
    <t>OGER TRANSPORTS</t>
  </si>
  <si>
    <t>chèque</t>
  </si>
  <si>
    <t>ANIEL</t>
  </si>
  <si>
    <t>TYRE 24</t>
  </si>
  <si>
    <t>OCCASION</t>
  </si>
  <si>
    <t>INTERNET</t>
  </si>
  <si>
    <t>COTROLIA</t>
  </si>
  <si>
    <t>ANTHO</t>
  </si>
  <si>
    <t>ASTIKOTO</t>
  </si>
  <si>
    <t>SPASO</t>
  </si>
  <si>
    <t>TAILLEUR AUTO</t>
  </si>
  <si>
    <t>CKS</t>
  </si>
  <si>
    <t>VULCANET</t>
  </si>
  <si>
    <t>FLEXFUEL</t>
  </si>
  <si>
    <t>FAORCH</t>
  </si>
  <si>
    <t>E-REPAR</t>
  </si>
  <si>
    <t>IGOL</t>
  </si>
  <si>
    <t>SNV</t>
  </si>
  <si>
    <t>50 FACTORY</t>
  </si>
  <si>
    <t>WURTH</t>
  </si>
  <si>
    <t>GARANTIE M</t>
  </si>
  <si>
    <t>BLINKER</t>
  </si>
  <si>
    <t>BRESCH</t>
  </si>
  <si>
    <t>ECOTEC</t>
  </si>
  <si>
    <t>TECHNIK COOL</t>
  </si>
  <si>
    <t>ASPL/VSPIEDS/SFP</t>
  </si>
  <si>
    <t>BARDHAL</t>
  </si>
  <si>
    <t>VROOMLY</t>
  </si>
  <si>
    <t>MGE INDUSTRIE</t>
  </si>
  <si>
    <t>BOUCARD EMBALLAGE</t>
  </si>
  <si>
    <t>ATLANTIQUE ELECTRO SERVICE</t>
  </si>
  <si>
    <t>BARRAULT</t>
  </si>
  <si>
    <t>SOCODEP</t>
  </si>
  <si>
    <t>LAD LEROY</t>
  </si>
  <si>
    <t>VSF - VITRO SERVICE France</t>
  </si>
  <si>
    <t>RENAULT JRA</t>
  </si>
  <si>
    <t>ARMORINE</t>
  </si>
  <si>
    <t>FERRON / RABJEAU</t>
  </si>
  <si>
    <t>=SI([@ECHEANCE]="A LA COMMANDE";"-";SI([@ECHEANCE]="COMPTANT";[@DATE];FIN.MOIS([@DATE];INDEX(BDD_fournisseurs[Nb mois];EQUIV([@FOURNISSEUR];BDD_fournisseurs[Fournisseur])))))</t>
  </si>
  <si>
    <t>Gloups</t>
  </si>
  <si>
    <t>Piotr</t>
  </si>
  <si>
    <t>tagada</t>
  </si>
  <si>
    <t>pouet</t>
  </si>
  <si>
    <t>zip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</si>
</sst>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0"/>
      <color theme="1"/>
      <name val="Arial Unicode MS"/>
    </font>
    <font>
      <sz val="11"/>
      <color rgb="FFFF0000"/>
      <name val="Calibri"/>
      <family val="2"/>
      <scheme val="minor"/>
    </font>
    <font>
      <sz val="10"/>
      <color rgb="FFFF0000"/>
      <name val="Arial Unicode MS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164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16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164" fontId="12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0" fillId="0" borderId="0" xfId="0" applyAlignment="1">
      <alignment wrapText="1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5" xfId="1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5" xfId="1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5" xfId="1" applyNumberFormat="1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0" borderId="0" xfId="0" quotePrefix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wrapText="1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14" fontId="13" fillId="0" borderId="0" xfId="0" applyNumberFormat="1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 applyProtection="1">
      <protection locked="0"/>
    </xf>
    <xf numFmtId="0" fontId="14" fillId="0" borderId="1" xfId="0" applyFont="1" applyBorder="1" applyAlignment="1">
      <alignment horizontal="center"/>
    </xf>
    <xf numFmtId="14" fontId="15" fillId="0" borderId="0" xfId="0" applyNumberFormat="1" applyFont="1" applyAlignment="1">
      <alignment horizontal="center" vertical="center"/>
    </xf>
    <xf numFmtId="14" fontId="8" fillId="0" borderId="0" xfId="0" quotePrefix="1" applyNumberFormat="1" applyFont="1" applyAlignment="1">
      <alignment wrapText="1"/>
    </xf>
  </cellXfs>
  <cellStyles count="2">
    <cellStyle name="Monétaire" xfId="1" builtinId="4"/>
    <cellStyle name="Normal" xfId="0" builtinId="0"/>
  </cellStyles>
  <dxfs count="29"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</dxf>
    <dxf>
      <protection locked="0" hidden="0"/>
    </dxf>
    <dxf>
      <alignment horizont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466724</xdr:colOff>
      <xdr:row>0</xdr:row>
      <xdr:rowOff>190499</xdr:rowOff>
    </xdr:from>
    <xdr:to>
      <xdr:col>21</xdr:col>
      <xdr:colOff>533400</xdr:colOff>
      <xdr:row>8</xdr:row>
      <xdr:rowOff>28574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2696824" y="190499"/>
          <a:ext cx="3114676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les tableaux "formatés", </a:t>
          </a:r>
          <a:r>
            <a:rPr lang="fr-FR" sz="1100" i="1"/>
            <a:t>qui possèdent</a:t>
          </a:r>
          <a:r>
            <a:rPr lang="fr-FR" sz="1100" i="1" baseline="0"/>
            <a:t> un nom modifiable dans l'onglet menu supérieur "Outils de tableau Création"</a:t>
          </a:r>
          <a:r>
            <a:rPr lang="fr-FR" sz="1100"/>
            <a:t>, </a:t>
          </a:r>
          <a:br>
            <a:rPr lang="fr-FR" sz="1100"/>
          </a:br>
          <a:r>
            <a:rPr lang="fr-FR" sz="1100"/>
            <a:t>Pour que les données saisies sur la ligne suivante soient intégrées dans le tableau, =&gt; </a:t>
          </a:r>
          <a:r>
            <a:rPr lang="fr-FR" sz="1100" b="1">
              <a:solidFill>
                <a:srgbClr val="FF0000"/>
              </a:solidFill>
            </a:rPr>
            <a:t>NE PAS UTILISER la touche ENTREE mais la touche TABULATION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Suivi_Fact_Fournisseurs" displayName="Suivi_Fact_Fournisseurs" ref="A1:R5" totalsRowShown="0" headerRowDxfId="28" headerRowBorderDxfId="27" tableBorderDxfId="26" totalsRowBorderDxfId="25">
  <autoFilter ref="A1:R5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00000000-0010-0000-0000-000001000000}" name="DATE" dataDxfId="24"/>
    <tableColumn id="2" xr3:uid="{00000000-0010-0000-0000-000002000000}" name="N°FACTURE" dataDxfId="23"/>
    <tableColumn id="3" xr3:uid="{00000000-0010-0000-0000-000003000000}" name="FOURNISSEUR" dataDxfId="22"/>
    <tableColumn id="4" xr3:uid="{00000000-0010-0000-0000-000004000000}" name="HT 20%" dataDxfId="21"/>
    <tableColumn id="5" xr3:uid="{00000000-0010-0000-0000-000005000000}" name="TVA 20%" dataDxfId="20">
      <calculatedColumnFormula>D2*20%</calculatedColumnFormula>
    </tableColumn>
    <tableColumn id="6" xr3:uid="{00000000-0010-0000-0000-000006000000}" name="HT 0%" dataDxfId="19"/>
    <tableColumn id="7" xr3:uid="{00000000-0010-0000-0000-000007000000}" name="TVA 0%" dataDxfId="18">
      <calculatedColumnFormula>F2*0%</calculatedColumnFormula>
    </tableColumn>
    <tableColumn id="8" xr3:uid="{00000000-0010-0000-0000-000008000000}" name="HT 5,5%" dataDxfId="17"/>
    <tableColumn id="9" xr3:uid="{00000000-0010-0000-0000-000009000000}" name="TVA 5,5%" dataDxfId="16">
      <calculatedColumnFormula>H2*5.5%</calculatedColumnFormula>
    </tableColumn>
    <tableColumn id="10" xr3:uid="{00000000-0010-0000-0000-00000A000000}" name="HT 10%" dataDxfId="15"/>
    <tableColumn id="11" xr3:uid="{00000000-0010-0000-0000-00000B000000}" name="TVA 10%" dataDxfId="14">
      <calculatedColumnFormula>J2*10%</calculatedColumnFormula>
    </tableColumn>
    <tableColumn id="12" xr3:uid="{00000000-0010-0000-0000-00000C000000}" name=" Somme HT" dataDxfId="13">
      <calculatedColumnFormula>J2+H2+F2+D2</calculatedColumnFormula>
    </tableColumn>
    <tableColumn id="13" xr3:uid="{00000000-0010-0000-0000-00000D000000}" name="TTC" dataDxfId="12">
      <calculatedColumnFormula>SUM(D2:K2)</calculatedColumnFormula>
    </tableColumn>
    <tableColumn id="14" xr3:uid="{00000000-0010-0000-0000-00000E000000}" name="ECHEANCE" dataDxfId="11">
      <calculatedColumnFormula>IFERROR(INDEX(BDD_fournisseurs[Délai de paiement], MATCH(Suivi_Fact_Fournisseurs[[#This Row],[FOURNISSEUR]],BDD_fournisseurs[Fournisseur],0)),"")</calculatedColumnFormula>
    </tableColumn>
    <tableColumn id="15" xr3:uid="{00000000-0010-0000-0000-00000F000000}" name="MOYEN DE PAIEMENT" dataDxfId="10">
      <calculatedColumnFormula>IFERROR(INDEX(BDD_fournisseurs[Mode de paiement], MATCH(Suivi_Fact_Fournisseurs[[#This Row],[FOURNISSEUR]],BDD_fournisseurs[Fournisseur],0)),"")</calculatedColumnFormula>
    </tableColumn>
    <tableColumn id="18" xr3:uid="{00000000-0010-0000-0000-000012000000}" name="DATE BUTOIR REGLEMENT" dataDxfId="0">
      <calculatedColumnFormula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Row],[FOURNISSEUR]],BDD_fournisseurs[Fournisseur],0))))))</calculatedColumnFormula>
    </tableColumn>
    <tableColumn id="16" xr3:uid="{00000000-0010-0000-0000-000010000000}" name="PAYE" dataDxfId="9"/>
    <tableColumn id="17" xr3:uid="{00000000-0010-0000-0000-000011000000}" name="OBSERVATION" dataDxfId="8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Liste_delais" displayName="Liste_delais" ref="B1:C6" totalsRowShown="0">
  <autoFilter ref="B1:C6" xr:uid="{00000000-0009-0000-0100-000001000000}"/>
  <sortState xmlns:xlrd2="http://schemas.microsoft.com/office/spreadsheetml/2017/richdata2" ref="B2:B4">
    <sortCondition ref="B1:B4"/>
  </sortState>
  <tableColumns count="2">
    <tableColumn id="1" xr3:uid="{00000000-0010-0000-0100-000001000000}" name="Liste"/>
    <tableColumn id="2" xr3:uid="{00000000-0010-0000-0100-000002000000}" name="Nb moi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Liste_ModesReglement" displayName="Liste_ModesReglement" ref="F1:F7" totalsRowShown="0">
  <autoFilter ref="F1:F7" xr:uid="{00000000-0009-0000-0100-000002000000}"/>
  <sortState xmlns:xlrd2="http://schemas.microsoft.com/office/spreadsheetml/2017/richdata2" ref="F2:F7">
    <sortCondition ref="F1:F7"/>
  </sortState>
  <tableColumns count="1">
    <tableColumn id="1" xr3:uid="{00000000-0010-0000-0200-000001000000}" name="Mode de règlem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BDD_fournisseurs" displayName="BDD_fournisseurs" ref="H1:L50" totalsRowShown="0" headerRowDxfId="7" dataDxfId="6">
  <autoFilter ref="H1:L5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4" xr3:uid="{00000000-0010-0000-0300-000004000000}" name="N° fournisseur" dataDxfId="5"/>
    <tableColumn id="1" xr3:uid="{00000000-0010-0000-0300-000001000000}" name="Fournisseur" dataDxfId="4"/>
    <tableColumn id="2" xr3:uid="{00000000-0010-0000-0300-000002000000}" name="Délai de paiement" dataDxfId="3"/>
    <tableColumn id="3" xr3:uid="{00000000-0010-0000-0300-000003000000}" name="Mode de paiement" dataDxfId="2"/>
    <tableColumn id="5" xr3:uid="{00000000-0010-0000-0300-000005000000}" name="Nb mois" dataDxfId="1">
      <calculatedColumnFormula>IFERROR(INDEX(Liste_delais[Nb mois], MATCH(BDD_fournisseurs[[#This Row],[Délai de paiement]],Liste_delais[Liste],0)),"")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showGridLines="0" workbookViewId="0">
      <selection activeCell="C4" sqref="C4"/>
    </sheetView>
  </sheetViews>
  <sheetFormatPr baseColWidth="10" defaultRowHeight="14.4"/>
  <cols>
    <col min="1" max="1" width="16.44140625" bestFit="1" customWidth="1"/>
    <col min="2" max="2" width="13.33203125" customWidth="1"/>
    <col min="3" max="3" width="34.6640625" customWidth="1"/>
    <col min="4" max="5" width="12.88671875" style="6" customWidth="1"/>
    <col min="6" max="7" width="12.88671875" style="8" customWidth="1"/>
    <col min="8" max="9" width="12.88671875" style="12" customWidth="1"/>
    <col min="10" max="11" width="12.88671875" style="14" customWidth="1"/>
    <col min="12" max="12" width="13" style="10" customWidth="1"/>
    <col min="13" max="13" width="12.88671875" customWidth="1"/>
    <col min="14" max="14" width="16.44140625" bestFit="1" customWidth="1"/>
    <col min="15" max="16" width="22.44140625" customWidth="1"/>
    <col min="17" max="17" width="12.88671875" customWidth="1"/>
    <col min="18" max="18" width="57" customWidth="1"/>
  </cols>
  <sheetData>
    <row r="1" spans="1:18" s="15" customFormat="1" ht="28.8">
      <c r="A1" s="18" t="s">
        <v>0</v>
      </c>
      <c r="B1" s="19" t="s">
        <v>1</v>
      </c>
      <c r="C1" s="19" t="s">
        <v>2</v>
      </c>
      <c r="D1" s="20" t="s">
        <v>8</v>
      </c>
      <c r="E1" s="21" t="s">
        <v>9</v>
      </c>
      <c r="F1" s="22" t="s">
        <v>14</v>
      </c>
      <c r="G1" s="23" t="s">
        <v>15</v>
      </c>
      <c r="H1" s="24" t="s">
        <v>12</v>
      </c>
      <c r="I1" s="25" t="s">
        <v>13</v>
      </c>
      <c r="J1" s="26" t="s">
        <v>10</v>
      </c>
      <c r="K1" s="27" t="s">
        <v>11</v>
      </c>
      <c r="L1" s="28" t="s">
        <v>16</v>
      </c>
      <c r="M1" s="29" t="s">
        <v>3</v>
      </c>
      <c r="N1" s="30" t="s">
        <v>4</v>
      </c>
      <c r="O1" s="19" t="s">
        <v>5</v>
      </c>
      <c r="P1" s="19" t="s">
        <v>30</v>
      </c>
      <c r="Q1" s="19" t="s">
        <v>6</v>
      </c>
      <c r="R1" s="31" t="s">
        <v>7</v>
      </c>
    </row>
    <row r="2" spans="1:18">
      <c r="A2" s="16">
        <v>45658</v>
      </c>
      <c r="B2" s="1"/>
      <c r="C2" s="1" t="s">
        <v>78</v>
      </c>
      <c r="D2" s="4"/>
      <c r="E2" s="5">
        <f>D2*20%</f>
        <v>0</v>
      </c>
      <c r="F2" s="7"/>
      <c r="G2" s="7">
        <f>F2*0%</f>
        <v>0</v>
      </c>
      <c r="H2" s="11"/>
      <c r="I2" s="11">
        <f>H2*5.5%</f>
        <v>0</v>
      </c>
      <c r="J2" s="13"/>
      <c r="K2" s="13">
        <f>J2*10%</f>
        <v>0</v>
      </c>
      <c r="L2" s="9">
        <f>J2+H2+F2+D2</f>
        <v>0</v>
      </c>
      <c r="M2" s="2">
        <f>SUM(D2:K2)</f>
        <v>0</v>
      </c>
      <c r="N2" s="47" t="str">
        <f>IFERROR(INDEX(BDD_fournisseurs[Délai de paiement], MATCH(Suivi_Fact_Fournisseurs[[#This Row],[FOURNISSEUR]],BDD_fournisseurs[Fournisseur],0)),"")</f>
        <v>30 JFDM</v>
      </c>
      <c r="O2" s="47" t="str">
        <f>IFERROR(INDEX(BDD_fournisseurs[Mode de paiement], MATCH(Suivi_Fact_Fournisseurs[[#This Row],[FOURNISSEUR]],BDD_fournisseurs[Fournisseur],0)),"")</f>
        <v>Virement</v>
      </c>
      <c r="P2" s="48">
        <f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Row],[FOURNISSEUR]],BDD_fournisseurs[Fournisseur],0))))))</f>
        <v>45716</v>
      </c>
      <c r="Q2" s="3"/>
      <c r="R2" s="17"/>
    </row>
    <row r="3" spans="1:18">
      <c r="A3" s="16">
        <v>45658</v>
      </c>
      <c r="B3" s="1"/>
      <c r="C3" s="1" t="s">
        <v>80</v>
      </c>
      <c r="D3" s="4"/>
      <c r="E3" s="5">
        <f t="shared" ref="E3" si="0">D3*20%</f>
        <v>0</v>
      </c>
      <c r="F3" s="7"/>
      <c r="G3" s="7">
        <f t="shared" ref="G3" si="1">F3*0%</f>
        <v>0</v>
      </c>
      <c r="H3" s="11"/>
      <c r="I3" s="11">
        <f t="shared" ref="I3" si="2">H3*5.5%</f>
        <v>0</v>
      </c>
      <c r="J3" s="13"/>
      <c r="K3" s="13">
        <f t="shared" ref="K3" si="3">J3*10%</f>
        <v>0</v>
      </c>
      <c r="L3" s="9">
        <f t="shared" ref="L3" si="4">J3+H3+F3+D3</f>
        <v>0</v>
      </c>
      <c r="M3" s="2">
        <f t="shared" ref="M3" si="5">SUM(D3:K3)</f>
        <v>0</v>
      </c>
      <c r="N3" s="3">
        <f>IFERROR(INDEX(BDD_fournisseurs[Délai de paiement], MATCH(Suivi_Fact_Fournisseurs[[#This Row],[FOURNISSEUR]],BDD_fournisseurs[Fournisseur],0)),"")</f>
        <v>0</v>
      </c>
      <c r="O3" s="3" t="str">
        <f>IFERROR(INDEX(BDD_fournisseurs[Mode de paiement], MATCH(Suivi_Fact_Fournisseurs[[#This Row],[FOURNISSEUR]],BDD_fournisseurs[Fournisseur],0)),"")</f>
        <v>LCR</v>
      </c>
      <c r="P3" s="39">
        <f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Row],[FOURNISSEUR]],BDD_fournisseurs[Fournisseur],0))))))</f>
        <v>45658</v>
      </c>
      <c r="Q3" s="3"/>
      <c r="R3" s="17"/>
    </row>
    <row r="4" spans="1:18">
      <c r="A4" s="16">
        <v>45658</v>
      </c>
      <c r="B4" s="1"/>
      <c r="C4" s="1" t="s">
        <v>45</v>
      </c>
      <c r="D4" s="4"/>
      <c r="E4" s="5">
        <f>D4*20%</f>
        <v>0</v>
      </c>
      <c r="F4" s="7"/>
      <c r="G4" s="7">
        <f>F4*0%</f>
        <v>0</v>
      </c>
      <c r="H4" s="11"/>
      <c r="I4" s="11">
        <f>H4*5.5%</f>
        <v>0</v>
      </c>
      <c r="J4" s="13"/>
      <c r="K4" s="13">
        <f>J4*10%</f>
        <v>0</v>
      </c>
      <c r="L4" s="9">
        <f>J4+H4+F4+D4</f>
        <v>0</v>
      </c>
      <c r="M4" s="2">
        <f>SUM(D4:K4)</f>
        <v>0</v>
      </c>
      <c r="N4" s="3" t="str">
        <f>IFERROR(INDEX(BDD_fournisseurs[Délai de paiement], MATCH(Suivi_Fact_Fournisseurs[[#This Row],[FOURNISSEUR]],BDD_fournisseurs[Fournisseur],0)),"")</f>
        <v/>
      </c>
      <c r="O4" s="3" t="str">
        <f>IFERROR(INDEX(BDD_fournisseurs[Mode de paiement], MATCH(Suivi_Fact_Fournisseurs[[#This Row],[FOURNISSEUR]],BDD_fournisseurs[Fournisseur],0)),"")</f>
        <v/>
      </c>
      <c r="P4" s="39" t="e">
        <f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Row],[FOURNISSEUR]],BDD_fournisseurs[Fournisseur],0))))))</f>
        <v>#N/A</v>
      </c>
      <c r="Q4" s="3"/>
      <c r="R4" s="17"/>
    </row>
    <row r="5" spans="1:18">
      <c r="A5" s="16"/>
      <c r="B5" s="1"/>
      <c r="C5" s="1"/>
      <c r="D5" s="4"/>
      <c r="E5" s="5">
        <f>D5*20%</f>
        <v>0</v>
      </c>
      <c r="F5" s="7"/>
      <c r="G5" s="7">
        <f>F5*0%</f>
        <v>0</v>
      </c>
      <c r="H5" s="11"/>
      <c r="I5" s="11">
        <f>H5*5.5%</f>
        <v>0</v>
      </c>
      <c r="J5" s="13"/>
      <c r="K5" s="13">
        <f>J5*10%</f>
        <v>0</v>
      </c>
      <c r="L5" s="9">
        <f>J5+H5+F5+D5</f>
        <v>0</v>
      </c>
      <c r="M5" s="2">
        <f>SUM(D5:K5)</f>
        <v>0</v>
      </c>
      <c r="N5" s="3" t="str">
        <f>IFERROR(INDEX(BDD_fournisseurs[Délai de paiement], MATCH(Suivi_Fact_Fournisseurs[[#This Row],[FOURNISSEUR]],BDD_fournisseurs[Fournisseur],0)),"")</f>
        <v/>
      </c>
      <c r="O5" s="3" t="str">
        <f>IFERROR(INDEX(BDD_fournisseurs[Mode de paiement], MATCH(Suivi_Fact_Fournisseurs[[#This Row],[FOURNISSEUR]],BDD_fournisseurs[Fournisseur],0)),"")</f>
        <v/>
      </c>
      <c r="P5" s="39" t="e">
        <f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Row],[FOURNISSEUR]],BDD_fournisseurs[Fournisseur],0))))))</f>
        <v>#N/A</v>
      </c>
      <c r="Q5" s="3"/>
      <c r="R5" s="17"/>
    </row>
    <row r="6" spans="1:18">
      <c r="A6" s="40" t="s">
        <v>40</v>
      </c>
      <c r="B6" s="41"/>
      <c r="C6" s="41"/>
      <c r="D6" s="42">
        <f t="shared" ref="D6:M6" si="6">SUM(D2:D3)</f>
        <v>0</v>
      </c>
      <c r="E6" s="42">
        <f t="shared" si="6"/>
        <v>0</v>
      </c>
      <c r="F6" s="42">
        <f t="shared" si="6"/>
        <v>0</v>
      </c>
      <c r="G6" s="42">
        <f t="shared" si="6"/>
        <v>0</v>
      </c>
      <c r="H6" s="42">
        <f t="shared" si="6"/>
        <v>0</v>
      </c>
      <c r="I6" s="42">
        <f t="shared" si="6"/>
        <v>0</v>
      </c>
      <c r="J6" s="42">
        <f t="shared" si="6"/>
        <v>0</v>
      </c>
      <c r="K6" s="42">
        <f t="shared" si="6"/>
        <v>0</v>
      </c>
      <c r="L6" s="42">
        <f t="shared" si="6"/>
        <v>0</v>
      </c>
      <c r="M6" s="42">
        <f t="shared" si="6"/>
        <v>0</v>
      </c>
      <c r="N6" s="43"/>
      <c r="O6" s="44"/>
      <c r="P6" s="44"/>
      <c r="Q6" s="44"/>
      <c r="R6" s="45"/>
    </row>
    <row r="9" spans="1:18" ht="57" customHeight="1"/>
    <row r="10" spans="1:18">
      <c r="P10" s="49"/>
      <c r="Q10" s="49"/>
      <c r="R10" s="49"/>
    </row>
    <row r="12" spans="1:18">
      <c r="I12" s="32"/>
    </row>
    <row r="13" spans="1:18">
      <c r="P13" s="36"/>
    </row>
    <row r="19" spans="4:6">
      <c r="D19"/>
      <c r="E19"/>
      <c r="F19"/>
    </row>
    <row r="20" spans="4:6">
      <c r="D20" s="37" t="s">
        <v>36</v>
      </c>
      <c r="E20" s="37" t="s">
        <v>37</v>
      </c>
      <c r="F20" s="37" t="s">
        <v>38</v>
      </c>
    </row>
    <row r="21" spans="4:6">
      <c r="D21" s="38">
        <v>45677</v>
      </c>
      <c r="E21" s="37" t="s">
        <v>31</v>
      </c>
      <c r="F21" s="38">
        <f>EOMONTH(D21, 1)</f>
        <v>45716</v>
      </c>
    </row>
    <row r="22" spans="4:6">
      <c r="D22" s="38">
        <v>45678</v>
      </c>
      <c r="E22" s="37" t="s">
        <v>32</v>
      </c>
      <c r="F22" s="38">
        <f>EOMONTH(D22,2)</f>
        <v>45747</v>
      </c>
    </row>
    <row r="23" spans="4:6">
      <c r="D23" s="38">
        <v>45679</v>
      </c>
      <c r="E23" s="37" t="s">
        <v>39</v>
      </c>
      <c r="F23" s="38">
        <f>EOMONTH(D23,3)</f>
        <v>45777</v>
      </c>
    </row>
    <row r="24" spans="4:6">
      <c r="D24" s="38">
        <v>45680</v>
      </c>
      <c r="E24" s="37"/>
      <c r="F24" s="38"/>
    </row>
  </sheetData>
  <mergeCells count="1">
    <mergeCell ref="P10:R10"/>
  </mergeCells>
  <dataValidations count="1">
    <dataValidation type="list" allowBlank="1" showInputMessage="1" showErrorMessage="1" sqref="C2:C5" xr:uid="{00000000-0002-0000-0000-000000000000}">
      <formula1>L_fournisseurs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50"/>
  <sheetViews>
    <sheetView showGridLines="0" tabSelected="1" zoomScaleNormal="100" workbookViewId="0">
      <selection activeCell="I42" sqref="I42"/>
    </sheetView>
  </sheetViews>
  <sheetFormatPr baseColWidth="10" defaultRowHeight="14.4"/>
  <cols>
    <col min="1" max="1" width="3.6640625" customWidth="1"/>
    <col min="2" max="2" width="21.109375" bestFit="1" customWidth="1"/>
    <col min="3" max="3" width="10.5546875" bestFit="1" customWidth="1"/>
    <col min="4" max="5" width="3.6640625" customWidth="1"/>
    <col min="6" max="6" width="19.88671875" bestFit="1" customWidth="1"/>
    <col min="7" max="7" width="3.6640625" customWidth="1"/>
    <col min="8" max="8" width="17.33203125" bestFit="1" customWidth="1"/>
    <col min="9" max="9" width="28.109375" style="33" bestFit="1" customWidth="1"/>
    <col min="10" max="10" width="17.44140625" bestFit="1" customWidth="1"/>
    <col min="11" max="11" width="19.44140625" customWidth="1"/>
    <col min="12" max="12" width="12.33203125" bestFit="1" customWidth="1"/>
    <col min="13" max="13" width="8.33203125" customWidth="1"/>
    <col min="14" max="14" width="10.6640625" customWidth="1"/>
  </cols>
  <sheetData>
    <row r="1" spans="2:15">
      <c r="B1" t="s">
        <v>19</v>
      </c>
      <c r="C1" t="s">
        <v>41</v>
      </c>
      <c r="F1" t="s">
        <v>22</v>
      </c>
      <c r="H1" s="33" t="s">
        <v>28</v>
      </c>
      <c r="I1" s="34" t="s">
        <v>17</v>
      </c>
      <c r="J1" s="34" t="s">
        <v>18</v>
      </c>
      <c r="K1" s="34" t="s">
        <v>20</v>
      </c>
      <c r="L1" s="34" t="s">
        <v>41</v>
      </c>
      <c r="M1" s="35"/>
    </row>
    <row r="2" spans="2:15">
      <c r="B2" t="s">
        <v>31</v>
      </c>
      <c r="C2">
        <v>1</v>
      </c>
      <c r="F2" t="s">
        <v>24</v>
      </c>
      <c r="H2" s="33">
        <v>0</v>
      </c>
      <c r="I2" s="46" t="s">
        <v>89</v>
      </c>
      <c r="J2" s="46" t="s">
        <v>33</v>
      </c>
      <c r="K2" s="46" t="s">
        <v>21</v>
      </c>
      <c r="L2">
        <f>IFERROR(INDEX(Liste_delais[Nb mois], MATCH(BDD_fournisseurs[[#This Row],[Délai de paiement]],Liste_delais[Liste],0)),"")</f>
        <v>3</v>
      </c>
    </row>
    <row r="3" spans="2:15">
      <c r="B3" t="s">
        <v>32</v>
      </c>
      <c r="C3">
        <v>2</v>
      </c>
      <c r="F3" t="s">
        <v>23</v>
      </c>
      <c r="H3" s="33">
        <f>H2+1</f>
        <v>1</v>
      </c>
      <c r="I3" s="46" t="s">
        <v>42</v>
      </c>
      <c r="J3" s="46" t="s">
        <v>34</v>
      </c>
      <c r="K3" s="46" t="s">
        <v>25</v>
      </c>
      <c r="L3">
        <f>IFERROR(INDEX(Liste_delais[Nb mois], MATCH(BDD_fournisseurs[[#This Row],[Délai de paiement]],Liste_delais[Liste],0)),"")</f>
        <v>0</v>
      </c>
    </row>
    <row r="4" spans="2:15">
      <c r="B4" t="s">
        <v>33</v>
      </c>
      <c r="C4">
        <v>3</v>
      </c>
      <c r="F4" t="s">
        <v>27</v>
      </c>
      <c r="H4" s="33">
        <f t="shared" ref="H4:H50" si="0">H3+1</f>
        <v>2</v>
      </c>
      <c r="I4" s="46" t="s">
        <v>43</v>
      </c>
      <c r="J4" s="46" t="s">
        <v>34</v>
      </c>
      <c r="K4" s="46" t="s">
        <v>25</v>
      </c>
      <c r="L4">
        <f>IFERROR(INDEX(Liste_delais[Nb mois], MATCH(BDD_fournisseurs[[#This Row],[Délai de paiement]],Liste_delais[Liste],0)),"")</f>
        <v>0</v>
      </c>
    </row>
    <row r="5" spans="2:15">
      <c r="B5" t="s">
        <v>34</v>
      </c>
      <c r="C5">
        <v>0</v>
      </c>
      <c r="F5" t="s">
        <v>25</v>
      </c>
      <c r="H5" s="33">
        <f t="shared" si="0"/>
        <v>3</v>
      </c>
      <c r="I5" s="46" t="s">
        <v>44</v>
      </c>
      <c r="J5" s="46" t="s">
        <v>34</v>
      </c>
      <c r="K5" s="46" t="s">
        <v>25</v>
      </c>
      <c r="L5">
        <f>IFERROR(INDEX(Liste_delais[Nb mois], MATCH(BDD_fournisseurs[[#This Row],[Délai de paiement]],Liste_delais[Liste],0)),"")</f>
        <v>0</v>
      </c>
    </row>
    <row r="6" spans="2:15">
      <c r="B6" t="s">
        <v>35</v>
      </c>
      <c r="C6">
        <v>-1</v>
      </c>
      <c r="F6" t="s">
        <v>26</v>
      </c>
      <c r="H6" s="33">
        <f t="shared" si="0"/>
        <v>4</v>
      </c>
      <c r="I6" s="46" t="s">
        <v>29</v>
      </c>
      <c r="J6" s="46" t="s">
        <v>32</v>
      </c>
      <c r="K6" s="46" t="s">
        <v>23</v>
      </c>
      <c r="L6">
        <f>IFERROR(INDEX(Liste_delais[Nb mois], MATCH(BDD_fournisseurs[[#This Row],[Délai de paiement]],Liste_delais[Liste],0)),"")</f>
        <v>2</v>
      </c>
    </row>
    <row r="7" spans="2:15">
      <c r="F7" t="s">
        <v>21</v>
      </c>
      <c r="H7" s="33">
        <f t="shared" si="0"/>
        <v>5</v>
      </c>
      <c r="I7" s="46" t="s">
        <v>88</v>
      </c>
      <c r="J7" s="46" t="s">
        <v>34</v>
      </c>
      <c r="K7" s="46"/>
      <c r="L7">
        <f>IFERROR(INDEX(Liste_delais[Nb mois], MATCH(BDD_fournisseurs[[#This Row],[Délai de paiement]],Liste_delais[Liste],0)),"")</f>
        <v>0</v>
      </c>
    </row>
    <row r="8" spans="2:15">
      <c r="H8" s="33">
        <f t="shared" si="0"/>
        <v>6</v>
      </c>
      <c r="I8" s="46" t="s">
        <v>46</v>
      </c>
      <c r="J8" s="46"/>
      <c r="K8" s="46" t="s">
        <v>27</v>
      </c>
      <c r="L8" t="str">
        <f>IFERROR(INDEX(Liste_delais[Nb mois], MATCH(BDD_fournisseurs[[#This Row],[Délai de paiement]],Liste_delais[Liste],0)),"")</f>
        <v/>
      </c>
    </row>
    <row r="9" spans="2:15">
      <c r="H9" s="33">
        <f t="shared" si="0"/>
        <v>7</v>
      </c>
      <c r="I9" s="46" t="s">
        <v>47</v>
      </c>
      <c r="J9" s="46"/>
      <c r="K9" s="46" t="s">
        <v>26</v>
      </c>
      <c r="L9" t="str">
        <f>IFERROR(INDEX(Liste_delais[Nb mois], MATCH(BDD_fournisseurs[[#This Row],[Délai de paiement]],Liste_delais[Liste],0)),"")</f>
        <v/>
      </c>
    </row>
    <row r="10" spans="2:15">
      <c r="H10" s="33">
        <f t="shared" si="0"/>
        <v>8</v>
      </c>
      <c r="I10" s="46" t="s">
        <v>48</v>
      </c>
      <c r="J10" s="46"/>
      <c r="K10" s="46"/>
      <c r="L10" t="str">
        <f>IFERROR(INDEX(Liste_delais[Nb mois], MATCH(BDD_fournisseurs[[#This Row],[Délai de paiement]],Liste_delais[Liste],0)),"")</f>
        <v/>
      </c>
    </row>
    <row r="11" spans="2:15">
      <c r="H11" s="33">
        <f t="shared" si="0"/>
        <v>9</v>
      </c>
      <c r="I11" s="46" t="s">
        <v>49</v>
      </c>
      <c r="J11" s="46"/>
      <c r="K11" s="46" t="s">
        <v>50</v>
      </c>
      <c r="L11" t="str">
        <f>IFERROR(INDEX(Liste_delais[Nb mois], MATCH(BDD_fournisseurs[[#This Row],[Délai de paiement]],Liste_delais[Liste],0)),"")</f>
        <v/>
      </c>
    </row>
    <row r="12" spans="2:15">
      <c r="H12" s="33">
        <f t="shared" si="0"/>
        <v>10</v>
      </c>
      <c r="I12" s="46" t="s">
        <v>51</v>
      </c>
      <c r="J12" s="46" t="s">
        <v>34</v>
      </c>
      <c r="K12" s="46" t="s">
        <v>25</v>
      </c>
      <c r="L12">
        <f>IFERROR(INDEX(Liste_delais[Nb mois], MATCH(BDD_fournisseurs[[#This Row],[Délai de paiement]],Liste_delais[Liste],0)),"")</f>
        <v>0</v>
      </c>
      <c r="O12" t="s">
        <v>87</v>
      </c>
    </row>
    <row r="13" spans="2:15">
      <c r="H13" s="33">
        <f t="shared" si="0"/>
        <v>11</v>
      </c>
      <c r="I13" s="46" t="s">
        <v>52</v>
      </c>
      <c r="J13" s="46" t="s">
        <v>34</v>
      </c>
      <c r="K13" s="46" t="s">
        <v>25</v>
      </c>
      <c r="L13">
        <f>IFERROR(INDEX(Liste_delais[Nb mois], MATCH(BDD_fournisseurs[[#This Row],[Délai de paiement]],Liste_delais[Liste],0)),"")</f>
        <v>0</v>
      </c>
    </row>
    <row r="14" spans="2:15">
      <c r="H14" s="33">
        <f t="shared" si="0"/>
        <v>12</v>
      </c>
      <c r="I14" s="46" t="s">
        <v>53</v>
      </c>
      <c r="J14" s="46" t="s">
        <v>34</v>
      </c>
      <c r="K14" s="46" t="s">
        <v>24</v>
      </c>
      <c r="L14">
        <f>IFERROR(INDEX(Liste_delais[Nb mois], MATCH(BDD_fournisseurs[[#This Row],[Délai de paiement]],Liste_delais[Liste],0)),"")</f>
        <v>0</v>
      </c>
    </row>
    <row r="15" spans="2:15">
      <c r="H15" s="33">
        <f t="shared" si="0"/>
        <v>13</v>
      </c>
      <c r="I15" s="46" t="s">
        <v>54</v>
      </c>
      <c r="J15" s="46" t="s">
        <v>34</v>
      </c>
      <c r="K15" s="46" t="s">
        <v>24</v>
      </c>
      <c r="L15">
        <f>IFERROR(INDEX(Liste_delais[Nb mois], MATCH(BDD_fournisseurs[[#This Row],[Délai de paiement]],Liste_delais[Liste],0)),"")</f>
        <v>0</v>
      </c>
    </row>
    <row r="16" spans="2:15">
      <c r="H16" s="33">
        <f t="shared" si="0"/>
        <v>14</v>
      </c>
      <c r="I16" s="46" t="s">
        <v>55</v>
      </c>
      <c r="J16" s="46" t="s">
        <v>34</v>
      </c>
      <c r="K16" s="46" t="s">
        <v>24</v>
      </c>
      <c r="L16">
        <f>IFERROR(INDEX(Liste_delais[Nb mois], MATCH(BDD_fournisseurs[[#This Row],[Délai de paiement]],Liste_delais[Liste],0)),"")</f>
        <v>0</v>
      </c>
    </row>
    <row r="17" spans="8:12">
      <c r="H17" s="33">
        <f t="shared" si="0"/>
        <v>15</v>
      </c>
      <c r="I17" s="46" t="s">
        <v>56</v>
      </c>
      <c r="J17" s="46"/>
      <c r="K17" s="46"/>
      <c r="L17" t="str">
        <f>IFERROR(INDEX(Liste_delais[Nb mois], MATCH(BDD_fournisseurs[[#This Row],[Délai de paiement]],Liste_delais[Liste],0)),"")</f>
        <v/>
      </c>
    </row>
    <row r="18" spans="8:12">
      <c r="H18" s="33">
        <f t="shared" si="0"/>
        <v>16</v>
      </c>
      <c r="I18" s="46" t="s">
        <v>57</v>
      </c>
      <c r="J18" s="46" t="s">
        <v>32</v>
      </c>
      <c r="K18" s="46" t="s">
        <v>23</v>
      </c>
      <c r="L18">
        <f>IFERROR(INDEX(Liste_delais[Nb mois], MATCH(BDD_fournisseurs[[#This Row],[Délai de paiement]],Liste_delais[Liste],0)),"")</f>
        <v>2</v>
      </c>
    </row>
    <row r="19" spans="8:12">
      <c r="H19" s="33">
        <f t="shared" si="0"/>
        <v>17</v>
      </c>
      <c r="I19" s="46" t="s">
        <v>58</v>
      </c>
      <c r="J19" s="46" t="s">
        <v>34</v>
      </c>
      <c r="K19" s="46" t="s">
        <v>25</v>
      </c>
      <c r="L19">
        <f>IFERROR(INDEX(Liste_delais[Nb mois], MATCH(BDD_fournisseurs[[#This Row],[Délai de paiement]],Liste_delais[Liste],0)),"")</f>
        <v>0</v>
      </c>
    </row>
    <row r="20" spans="8:12">
      <c r="H20" s="33">
        <f t="shared" si="0"/>
        <v>18</v>
      </c>
      <c r="I20" s="46" t="s">
        <v>59</v>
      </c>
      <c r="J20" s="46"/>
      <c r="K20" s="46"/>
      <c r="L20" t="str">
        <f>IFERROR(INDEX(Liste_delais[Nb mois], MATCH(BDD_fournisseurs[[#This Row],[Délai de paiement]],Liste_delais[Liste],0)),"")</f>
        <v/>
      </c>
    </row>
    <row r="21" spans="8:12">
      <c r="H21" s="33">
        <f t="shared" si="0"/>
        <v>19</v>
      </c>
      <c r="I21" s="46" t="s">
        <v>60</v>
      </c>
      <c r="J21" s="46" t="s">
        <v>32</v>
      </c>
      <c r="K21" s="46" t="s">
        <v>23</v>
      </c>
      <c r="L21">
        <f>IFERROR(INDEX(Liste_delais[Nb mois], MATCH(BDD_fournisseurs[[#This Row],[Délai de paiement]],Liste_delais[Liste],0)),"")</f>
        <v>2</v>
      </c>
    </row>
    <row r="22" spans="8:12">
      <c r="H22" s="33">
        <f t="shared" si="0"/>
        <v>20</v>
      </c>
      <c r="I22" s="46" t="s">
        <v>61</v>
      </c>
      <c r="J22" s="46"/>
      <c r="K22" s="46"/>
      <c r="L22" t="str">
        <f>IFERROR(INDEX(Liste_delais[Nb mois], MATCH(BDD_fournisseurs[[#This Row],[Délai de paiement]],Liste_delais[Liste],0)),"")</f>
        <v/>
      </c>
    </row>
    <row r="23" spans="8:12">
      <c r="H23" s="33">
        <f t="shared" si="0"/>
        <v>21</v>
      </c>
      <c r="I23" s="46" t="s">
        <v>62</v>
      </c>
      <c r="J23" s="46"/>
      <c r="K23" s="46" t="s">
        <v>26</v>
      </c>
      <c r="L23" t="str">
        <f>IFERROR(INDEX(Liste_delais[Nb mois], MATCH(BDD_fournisseurs[[#This Row],[Délai de paiement]],Liste_delais[Liste],0)),"")</f>
        <v/>
      </c>
    </row>
    <row r="24" spans="8:12">
      <c r="H24" s="33">
        <f t="shared" si="0"/>
        <v>22</v>
      </c>
      <c r="I24" s="46" t="s">
        <v>90</v>
      </c>
      <c r="J24" s="46"/>
      <c r="K24" s="46" t="s">
        <v>26</v>
      </c>
      <c r="L24" t="str">
        <f>IFERROR(INDEX(Liste_delais[Nb mois], MATCH(BDD_fournisseurs[[#This Row],[Délai de paiement]],Liste_delais[Liste],0)),"")</f>
        <v/>
      </c>
    </row>
    <row r="25" spans="8:12">
      <c r="H25" s="33">
        <f t="shared" si="0"/>
        <v>23</v>
      </c>
      <c r="I25" s="46" t="s">
        <v>63</v>
      </c>
      <c r="J25" s="46"/>
      <c r="K25" s="46"/>
      <c r="L25" t="str">
        <f>IFERROR(INDEX(Liste_delais[Nb mois], MATCH(BDD_fournisseurs[[#This Row],[Délai de paiement]],Liste_delais[Liste],0)),"")</f>
        <v/>
      </c>
    </row>
    <row r="26" spans="8:12">
      <c r="H26" s="33">
        <f t="shared" si="0"/>
        <v>24</v>
      </c>
      <c r="I26" s="46" t="s">
        <v>64</v>
      </c>
      <c r="J26" s="46"/>
      <c r="K26" s="46"/>
      <c r="L26" t="str">
        <f>IFERROR(INDEX(Liste_delais[Nb mois], MATCH(BDD_fournisseurs[[#This Row],[Délai de paiement]],Liste_delais[Liste],0)),"")</f>
        <v/>
      </c>
    </row>
    <row r="27" spans="8:12">
      <c r="H27" s="33">
        <f t="shared" si="0"/>
        <v>25</v>
      </c>
      <c r="I27" s="46" t="s">
        <v>65</v>
      </c>
      <c r="J27" s="46"/>
      <c r="K27" s="46" t="s">
        <v>26</v>
      </c>
      <c r="L27" t="str">
        <f>IFERROR(INDEX(Liste_delais[Nb mois], MATCH(BDD_fournisseurs[[#This Row],[Délai de paiement]],Liste_delais[Liste],0)),"")</f>
        <v/>
      </c>
    </row>
    <row r="28" spans="8:12">
      <c r="H28" s="33">
        <f t="shared" si="0"/>
        <v>26</v>
      </c>
      <c r="I28" s="46" t="s">
        <v>66</v>
      </c>
      <c r="J28" s="46"/>
      <c r="K28" s="46" t="s">
        <v>23</v>
      </c>
      <c r="L28" t="str">
        <f>IFERROR(INDEX(Liste_delais[Nb mois], MATCH(BDD_fournisseurs[[#This Row],[Délai de paiement]],Liste_delais[Liste],0)),"")</f>
        <v/>
      </c>
    </row>
    <row r="29" spans="8:12">
      <c r="H29" s="33">
        <f t="shared" si="0"/>
        <v>27</v>
      </c>
      <c r="I29" s="46" t="s">
        <v>67</v>
      </c>
      <c r="J29" s="46"/>
      <c r="K29" s="46"/>
      <c r="L29" t="str">
        <f>IFERROR(INDEX(Liste_delais[Nb mois], MATCH(BDD_fournisseurs[[#This Row],[Délai de paiement]],Liste_delais[Liste],0)),"")</f>
        <v/>
      </c>
    </row>
    <row r="30" spans="8:12">
      <c r="H30" s="33">
        <f t="shared" si="0"/>
        <v>28</v>
      </c>
      <c r="I30" s="46" t="s">
        <v>68</v>
      </c>
      <c r="J30" s="46"/>
      <c r="K30" s="46" t="s">
        <v>26</v>
      </c>
      <c r="L30" t="str">
        <f>IFERROR(INDEX(Liste_delais[Nb mois], MATCH(BDD_fournisseurs[[#This Row],[Délai de paiement]],Liste_delais[Liste],0)),"")</f>
        <v/>
      </c>
    </row>
    <row r="31" spans="8:12">
      <c r="H31" s="33">
        <f t="shared" si="0"/>
        <v>29</v>
      </c>
      <c r="I31" s="46" t="s">
        <v>69</v>
      </c>
      <c r="J31" s="46"/>
      <c r="K31" s="46" t="s">
        <v>26</v>
      </c>
      <c r="L31" t="str">
        <f>IFERROR(INDEX(Liste_delais[Nb mois], MATCH(BDD_fournisseurs[[#This Row],[Délai de paiement]],Liste_delais[Liste],0)),"")</f>
        <v/>
      </c>
    </row>
    <row r="32" spans="8:12">
      <c r="H32" s="33">
        <f t="shared" si="0"/>
        <v>30</v>
      </c>
      <c r="I32" s="46" t="s">
        <v>70</v>
      </c>
      <c r="J32" s="46"/>
      <c r="K32" s="46" t="s">
        <v>26</v>
      </c>
      <c r="L32" t="str">
        <f>IFERROR(INDEX(Liste_delais[Nb mois], MATCH(BDD_fournisseurs[[#This Row],[Délai de paiement]],Liste_delais[Liste],0)),"")</f>
        <v/>
      </c>
    </row>
    <row r="33" spans="8:12">
      <c r="H33" s="33">
        <f t="shared" si="0"/>
        <v>31</v>
      </c>
      <c r="I33" s="46" t="s">
        <v>71</v>
      </c>
      <c r="J33" s="46"/>
      <c r="K33" s="46" t="s">
        <v>26</v>
      </c>
      <c r="L33" t="str">
        <f>IFERROR(INDEX(Liste_delais[Nb mois], MATCH(BDD_fournisseurs[[#This Row],[Délai de paiement]],Liste_delais[Liste],0)),"")</f>
        <v/>
      </c>
    </row>
    <row r="34" spans="8:12">
      <c r="H34" s="33">
        <f t="shared" si="0"/>
        <v>32</v>
      </c>
      <c r="I34" s="46" t="s">
        <v>72</v>
      </c>
      <c r="J34" s="46"/>
      <c r="K34" s="46" t="s">
        <v>26</v>
      </c>
      <c r="L34" t="str">
        <f>IFERROR(INDEX(Liste_delais[Nb mois], MATCH(BDD_fournisseurs[[#This Row],[Délai de paiement]],Liste_delais[Liste],0)),"")</f>
        <v/>
      </c>
    </row>
    <row r="35" spans="8:12">
      <c r="H35" s="33">
        <f t="shared" si="0"/>
        <v>33</v>
      </c>
      <c r="I35" s="46" t="s">
        <v>73</v>
      </c>
      <c r="J35" s="46"/>
      <c r="K35" s="46"/>
      <c r="L35" t="str">
        <f>IFERROR(INDEX(Liste_delais[Nb mois], MATCH(BDD_fournisseurs[[#This Row],[Délai de paiement]],Liste_delais[Liste],0)),"")</f>
        <v/>
      </c>
    </row>
    <row r="36" spans="8:12">
      <c r="H36" s="33">
        <f t="shared" si="0"/>
        <v>34</v>
      </c>
      <c r="I36" s="46" t="s">
        <v>74</v>
      </c>
      <c r="J36" s="46"/>
      <c r="K36" s="46" t="s">
        <v>26</v>
      </c>
      <c r="L36" t="str">
        <f>IFERROR(INDEX(Liste_delais[Nb mois], MATCH(BDD_fournisseurs[[#This Row],[Délai de paiement]],Liste_delais[Liste],0)),"")</f>
        <v/>
      </c>
    </row>
    <row r="37" spans="8:12">
      <c r="H37" s="33">
        <f t="shared" si="0"/>
        <v>35</v>
      </c>
      <c r="I37" s="46" t="s">
        <v>75</v>
      </c>
      <c r="J37" s="46"/>
      <c r="K37" s="46"/>
      <c r="L37" t="str">
        <f>IFERROR(INDEX(Liste_delais[Nb mois], MATCH(BDD_fournisseurs[[#This Row],[Délai de paiement]],Liste_delais[Liste],0)),"")</f>
        <v/>
      </c>
    </row>
    <row r="38" spans="8:12">
      <c r="H38" s="33">
        <f t="shared" si="0"/>
        <v>36</v>
      </c>
      <c r="I38" s="46" t="s">
        <v>76</v>
      </c>
      <c r="J38" s="46"/>
      <c r="K38" s="46" t="s">
        <v>26</v>
      </c>
      <c r="L38" t="str">
        <f>IFERROR(INDEX(Liste_delais[Nb mois], MATCH(BDD_fournisseurs[[#This Row],[Délai de paiement]],Liste_delais[Liste],0)),"")</f>
        <v/>
      </c>
    </row>
    <row r="39" spans="8:12">
      <c r="H39" s="33">
        <f t="shared" si="0"/>
        <v>37</v>
      </c>
      <c r="I39" s="46" t="s">
        <v>91</v>
      </c>
      <c r="J39" s="46" t="s">
        <v>34</v>
      </c>
      <c r="K39" s="46" t="s">
        <v>24</v>
      </c>
      <c r="L39">
        <f>IFERROR(INDEX(Liste_delais[Nb mois], MATCH(BDD_fournisseurs[[#This Row],[Délai de paiement]],Liste_delais[Liste],0)),"")</f>
        <v>0</v>
      </c>
    </row>
    <row r="40" spans="8:12">
      <c r="H40" s="33">
        <f t="shared" si="0"/>
        <v>38</v>
      </c>
      <c r="I40" s="46" t="s">
        <v>77</v>
      </c>
      <c r="J40" s="46"/>
      <c r="K40" s="46" t="s">
        <v>26</v>
      </c>
      <c r="L40" t="str">
        <f>IFERROR(INDEX(Liste_delais[Nb mois], MATCH(BDD_fournisseurs[[#This Row],[Délai de paiement]],Liste_delais[Liste],0)),"")</f>
        <v/>
      </c>
    </row>
    <row r="41" spans="8:12">
      <c r="H41" s="33">
        <f t="shared" si="0"/>
        <v>39</v>
      </c>
      <c r="I41" s="46" t="s">
        <v>78</v>
      </c>
      <c r="J41" s="46" t="s">
        <v>31</v>
      </c>
      <c r="K41" s="46" t="s">
        <v>21</v>
      </c>
      <c r="L41">
        <f>IFERROR(INDEX(Liste_delais[Nb mois], MATCH(BDD_fournisseurs[[#This Row],[Délai de paiement]],Liste_delais[Liste],0)),"")</f>
        <v>1</v>
      </c>
    </row>
    <row r="42" spans="8:12">
      <c r="H42" s="33">
        <f t="shared" si="0"/>
        <v>40</v>
      </c>
      <c r="I42" s="46" t="s">
        <v>79</v>
      </c>
      <c r="J42" s="46" t="s">
        <v>34</v>
      </c>
      <c r="K42" s="46" t="s">
        <v>24</v>
      </c>
      <c r="L42">
        <f>IFERROR(INDEX(Liste_delais[Nb mois], MATCH(BDD_fournisseurs[[#This Row],[Délai de paiement]],Liste_delais[Liste],0)),"")</f>
        <v>0</v>
      </c>
    </row>
    <row r="43" spans="8:12">
      <c r="H43" s="33">
        <f t="shared" si="0"/>
        <v>41</v>
      </c>
      <c r="I43" s="46" t="s">
        <v>80</v>
      </c>
      <c r="J43" s="46"/>
      <c r="K43" s="46" t="s">
        <v>25</v>
      </c>
      <c r="L43" t="str">
        <f>IFERROR(INDEX(Liste_delais[Nb mois], MATCH(BDD_fournisseurs[[#This Row],[Délai de paiement]],Liste_delais[Liste],0)),"")</f>
        <v/>
      </c>
    </row>
    <row r="44" spans="8:12">
      <c r="H44" s="33">
        <f t="shared" si="0"/>
        <v>42</v>
      </c>
      <c r="I44" s="46" t="s">
        <v>92</v>
      </c>
      <c r="J44" s="46"/>
      <c r="K44" s="46" t="s">
        <v>27</v>
      </c>
      <c r="L44" t="str">
        <f>IFERROR(INDEX(Liste_delais[Nb mois], MATCH(BDD_fournisseurs[[#This Row],[Délai de paiement]],Liste_delais[Liste],0)),"")</f>
        <v/>
      </c>
    </row>
    <row r="45" spans="8:12">
      <c r="H45" s="33">
        <f t="shared" si="0"/>
        <v>43</v>
      </c>
      <c r="I45" s="46" t="s">
        <v>81</v>
      </c>
      <c r="J45" s="46"/>
      <c r="K45" s="46" t="s">
        <v>27</v>
      </c>
      <c r="L45" t="str">
        <f>IFERROR(INDEX(Liste_delais[Nb mois], MATCH(BDD_fournisseurs[[#This Row],[Délai de paiement]],Liste_delais[Liste],0)),"")</f>
        <v/>
      </c>
    </row>
    <row r="46" spans="8:12">
      <c r="H46" s="33">
        <f t="shared" si="0"/>
        <v>44</v>
      </c>
      <c r="I46" s="46" t="s">
        <v>82</v>
      </c>
      <c r="J46" s="46"/>
      <c r="K46" s="46" t="s">
        <v>25</v>
      </c>
      <c r="L46" t="str">
        <f>IFERROR(INDEX(Liste_delais[Nb mois], MATCH(BDD_fournisseurs[[#This Row],[Délai de paiement]],Liste_delais[Liste],0)),"")</f>
        <v/>
      </c>
    </row>
    <row r="47" spans="8:12">
      <c r="H47" s="33">
        <f t="shared" si="0"/>
        <v>45</v>
      </c>
      <c r="I47" s="46" t="s">
        <v>83</v>
      </c>
      <c r="J47" s="46" t="s">
        <v>34</v>
      </c>
      <c r="K47" s="46" t="s">
        <v>24</v>
      </c>
      <c r="L47">
        <f>IFERROR(INDEX(Liste_delais[Nb mois], MATCH(BDD_fournisseurs[[#This Row],[Délai de paiement]],Liste_delais[Liste],0)),"")</f>
        <v>0</v>
      </c>
    </row>
    <row r="48" spans="8:12">
      <c r="H48" s="33">
        <f t="shared" si="0"/>
        <v>46</v>
      </c>
      <c r="I48" s="46" t="s">
        <v>84</v>
      </c>
      <c r="J48" s="46" t="s">
        <v>34</v>
      </c>
      <c r="K48" s="46" t="s">
        <v>25</v>
      </c>
      <c r="L48">
        <f>IFERROR(INDEX(Liste_delais[Nb mois], MATCH(BDD_fournisseurs[[#This Row],[Délai de paiement]],Liste_delais[Liste],0)),"")</f>
        <v>0</v>
      </c>
    </row>
    <row r="49" spans="8:12">
      <c r="H49" s="33">
        <f t="shared" si="0"/>
        <v>47</v>
      </c>
      <c r="I49" s="46" t="s">
        <v>85</v>
      </c>
      <c r="J49" s="46" t="s">
        <v>34</v>
      </c>
      <c r="K49" s="46" t="s">
        <v>25</v>
      </c>
      <c r="L49">
        <f>IFERROR(INDEX(Liste_delais[Nb mois], MATCH(BDD_fournisseurs[[#This Row],[Délai de paiement]],Liste_delais[Liste],0)),"")</f>
        <v>0</v>
      </c>
    </row>
    <row r="50" spans="8:12">
      <c r="H50" s="33">
        <f t="shared" si="0"/>
        <v>48</v>
      </c>
      <c r="I50" s="46" t="s">
        <v>86</v>
      </c>
      <c r="J50" s="46" t="s">
        <v>34</v>
      </c>
      <c r="K50" s="46" t="s">
        <v>25</v>
      </c>
      <c r="L50">
        <f>IFERROR(INDEX(Liste_delais[Nb mois], MATCH(BDD_fournisseurs[[#This Row],[Délai de paiement]],Liste_delais[Liste],0)),"")</f>
        <v>0</v>
      </c>
    </row>
  </sheetData>
  <dataValidations disablePrompts="1" count="2">
    <dataValidation type="list" allowBlank="1" showInputMessage="1" showErrorMessage="1" sqref="J2:J50" xr:uid="{00000000-0002-0000-0100-000000000000}">
      <formula1>L_delai_reglement</formula1>
    </dataValidation>
    <dataValidation type="list" allowBlank="1" showInputMessage="1" showErrorMessage="1" sqref="K2:K50" xr:uid="{00000000-0002-0000-0100-000001000000}">
      <formula1>L_mode_paiement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Factures</vt:lpstr>
      <vt:lpstr>Données fournisseurs</vt:lpstr>
      <vt:lpstr>L_delai_reglement</vt:lpstr>
      <vt:lpstr>L_fournisseurs</vt:lpstr>
      <vt:lpstr>L_mode_paiement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METALY CARS 00</dc:creator>
  <cp:lastModifiedBy>Damaste .</cp:lastModifiedBy>
  <dcterms:created xsi:type="dcterms:W3CDTF">2024-03-30T08:17:21Z</dcterms:created>
  <dcterms:modified xsi:type="dcterms:W3CDTF">2025-11-07T11:42:01Z</dcterms:modified>
</cp:coreProperties>
</file>