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4F4DC3E5-9158-4DA6-A928-1438729319F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actures" sheetId="1" r:id="rId1"/>
    <sheet name="Données fournisseurs" sheetId="2" r:id="rId2"/>
  </sheets>
  <definedNames>
    <definedName name="_xlnm._FilterDatabase" localSheetId="0" hidden="1">Factures!$A$1:$M$1</definedName>
    <definedName name="L_delai_reglement">Liste_delais[Liste]</definedName>
    <definedName name="L_fournisseurs">BDD_fournisseurs[Fournisseur]</definedName>
    <definedName name="L_mode_paiement">Liste_ModesReglement[Mode de règlement]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H7" i="1"/>
  <c r="J7" i="1"/>
  <c r="D7" i="1"/>
  <c r="O4" i="1" l="1"/>
  <c r="O6" i="1"/>
  <c r="N2" i="1"/>
  <c r="Q2" i="1" s="1"/>
  <c r="N3" i="1"/>
  <c r="Q3" i="1" s="1"/>
  <c r="N4" i="1"/>
  <c r="Q4" i="1" s="1"/>
  <c r="N5" i="1"/>
  <c r="Q5" i="1" s="1"/>
  <c r="N6" i="1"/>
  <c r="Q6" i="1" s="1"/>
  <c r="H3" i="2"/>
  <c r="O3" i="1" s="1"/>
  <c r="H4" i="2"/>
  <c r="H5" i="2"/>
  <c r="H6" i="2"/>
  <c r="O5" i="1" s="1"/>
  <c r="H2" i="2"/>
  <c r="O2" i="1" s="1"/>
  <c r="F23" i="1" l="1"/>
  <c r="F22" i="1"/>
  <c r="Q14" i="1"/>
  <c r="P2" i="1" l="1"/>
  <c r="P3" i="1"/>
  <c r="P4" i="1"/>
  <c r="P5" i="1"/>
  <c r="P6" i="1"/>
  <c r="D3" i="2" l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L3" i="1" l="1"/>
  <c r="L4" i="1"/>
  <c r="L5" i="1"/>
  <c r="L6" i="1"/>
  <c r="L2" i="1"/>
  <c r="K3" i="1"/>
  <c r="K4" i="1"/>
  <c r="K5" i="1"/>
  <c r="K6" i="1"/>
  <c r="I3" i="1"/>
  <c r="I4" i="1"/>
  <c r="I5" i="1"/>
  <c r="I6" i="1"/>
  <c r="G3" i="1"/>
  <c r="G4" i="1"/>
  <c r="G5" i="1"/>
  <c r="G6" i="1"/>
  <c r="E3" i="1"/>
  <c r="E4" i="1"/>
  <c r="E5" i="1"/>
  <c r="E6" i="1"/>
  <c r="I2" i="1"/>
  <c r="I7" i="1" s="1"/>
  <c r="G2" i="1"/>
  <c r="E2" i="1"/>
  <c r="K2" i="1"/>
  <c r="E7" i="1" l="1"/>
  <c r="K7" i="1"/>
  <c r="L7" i="1"/>
  <c r="G7" i="1"/>
  <c r="M5" i="1"/>
  <c r="M4" i="1"/>
  <c r="M6" i="1"/>
  <c r="M3" i="1"/>
  <c r="M2" i="1"/>
  <c r="M7" i="1" l="1"/>
</calcChain>
</file>

<file path=xl/sharedStrings.xml><?xml version="1.0" encoding="utf-8"?>
<sst xmlns="http://schemas.openxmlformats.org/spreadsheetml/2006/main" count="66" uniqueCount="47">
  <si>
    <t>DATE</t>
  </si>
  <si>
    <t>N°FACTURE</t>
  </si>
  <si>
    <t>FOURNISSEUR</t>
  </si>
  <si>
    <t>TTC</t>
  </si>
  <si>
    <t>ECHEANCE</t>
  </si>
  <si>
    <t>MOYEN DE PAIEMENT</t>
  </si>
  <si>
    <t>PAYE</t>
  </si>
  <si>
    <t>OBSERVATION</t>
  </si>
  <si>
    <t>HT 20%</t>
  </si>
  <si>
    <t>TVA 20%</t>
  </si>
  <si>
    <t>HT 10%</t>
  </si>
  <si>
    <t>TVA 10%</t>
  </si>
  <si>
    <t>HT 5,5%</t>
  </si>
  <si>
    <t>TVA 5,5%</t>
  </si>
  <si>
    <t>HT 0%</t>
  </si>
  <si>
    <t>TVA 0%</t>
  </si>
  <si>
    <t xml:space="preserve"> Somme HT</t>
  </si>
  <si>
    <t>Fournisseur</t>
  </si>
  <si>
    <t>Délai de paiement</t>
  </si>
  <si>
    <t>Liste</t>
  </si>
  <si>
    <t>Mode de paiement</t>
  </si>
  <si>
    <t>Virement</t>
  </si>
  <si>
    <t>Mode de règlement</t>
  </si>
  <si>
    <t>Chèque</t>
  </si>
  <si>
    <t>CB</t>
  </si>
  <si>
    <t>LCR</t>
  </si>
  <si>
    <t>Prélèvement</t>
  </si>
  <si>
    <t>Chèque / CB</t>
  </si>
  <si>
    <t>N° fournisseur</t>
  </si>
  <si>
    <t>C TECHNIQUE</t>
  </si>
  <si>
    <t>DATE BUTOIR REGLEMENT</t>
  </si>
  <si>
    <t>30 JFDM</t>
  </si>
  <si>
    <t>60 JFDM</t>
  </si>
  <si>
    <t>90 JFDM</t>
  </si>
  <si>
    <t>COMPTANT</t>
  </si>
  <si>
    <t>A LA COMMANDE</t>
  </si>
  <si>
    <t>Date facture</t>
  </si>
  <si>
    <t>échéance</t>
  </si>
  <si>
    <t>règlement</t>
  </si>
  <si>
    <t>90 JDFM</t>
  </si>
  <si>
    <t>TOTAL</t>
  </si>
  <si>
    <t>Valeur</t>
  </si>
  <si>
    <t>=SI.CONDITIONS(O2=1; FIN.MOIS(A2; 1); (Suivi_Fact_Fournisseurs[VALEUR]=2; FIN.MOIS(Suivi_Fact_Fournisseurs[DATE]; 2); (Suivi_Fact_Fournisseurs[VALEUR]=3; FIN.MOIS(Suivi_Fact_Fournisseurs[DATE]; 3); 0; ""))</t>
  </si>
  <si>
    <t>Fournisseur 1</t>
  </si>
  <si>
    <t>Fournisseur 2</t>
  </si>
  <si>
    <t>Fournisseur 3</t>
  </si>
  <si>
    <t>Fournisseur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</si>
</sst>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164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0" xfId="0" applyFont="1"/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/>
    <xf numFmtId="164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16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164" fontId="12" fillId="0" borderId="1" xfId="0" applyNumberFormat="1" applyFont="1" applyBorder="1" applyAlignment="1">
      <alignment horizontal="center" vertical="center"/>
    </xf>
    <xf numFmtId="0" fontId="12" fillId="0" borderId="0" xfId="0" applyFont="1"/>
    <xf numFmtId="0" fontId="0" fillId="0" borderId="0" xfId="0" applyAlignment="1">
      <alignment wrapText="1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left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5" fillId="0" borderId="6" xfId="1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164" fontId="9" fillId="0" borderId="6" xfId="1" applyNumberFormat="1" applyFont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164" fontId="11" fillId="0" borderId="6" xfId="1" applyNumberFormat="1" applyFont="1" applyBorder="1" applyAlignment="1">
      <alignment horizontal="center" vertical="center" wrapText="1"/>
    </xf>
    <xf numFmtId="164" fontId="7" fillId="0" borderId="6" xfId="1" applyNumberFormat="1" applyFont="1" applyBorder="1" applyAlignment="1">
      <alignment horizontal="center" vertical="center" wrapText="1"/>
    </xf>
    <xf numFmtId="164" fontId="2" fillId="0" borderId="6" xfId="1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0" fillId="0" borderId="0" xfId="0" quotePrefix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wrapText="1"/>
    </xf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vertical="center"/>
    </xf>
    <xf numFmtId="14" fontId="8" fillId="0" borderId="0" xfId="0" quotePrefix="1" applyNumberFormat="1" applyFont="1" applyAlignment="1">
      <alignment wrapText="1"/>
    </xf>
    <xf numFmtId="14" fontId="13" fillId="0" borderId="0" xfId="0" applyNumberFormat="1" applyFont="1" applyAlignment="1">
      <alignment horizontal="center" vertical="center"/>
    </xf>
    <xf numFmtId="164" fontId="0" fillId="0" borderId="2" xfId="0" applyNumberFormat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27"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466724</xdr:colOff>
      <xdr:row>0</xdr:row>
      <xdr:rowOff>190499</xdr:rowOff>
    </xdr:from>
    <xdr:to>
      <xdr:col>16</xdr:col>
      <xdr:colOff>533400</xdr:colOff>
      <xdr:row>8</xdr:row>
      <xdr:rowOff>28574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2696824" y="190499"/>
          <a:ext cx="3114676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 les tableaux "formatés", </a:t>
          </a:r>
          <a:r>
            <a:rPr lang="fr-FR" sz="1100" i="1"/>
            <a:t>qui possèdent</a:t>
          </a:r>
          <a:r>
            <a:rPr lang="fr-FR" sz="1100" i="1" baseline="0"/>
            <a:t> un nom modifiable dans l'onglet menu supérieur "Outils de tableau Création"</a:t>
          </a:r>
          <a:r>
            <a:rPr lang="fr-FR" sz="1100"/>
            <a:t>, </a:t>
          </a:r>
          <a:br>
            <a:rPr lang="fr-FR" sz="1100"/>
          </a:br>
          <a:r>
            <a:rPr lang="fr-FR" sz="1100"/>
            <a:t>Pour que les données saisies sur la ligne suivante soient intégrées dans le tableau, =&gt; </a:t>
          </a:r>
          <a:r>
            <a:rPr lang="fr-FR" sz="1100" b="1">
              <a:solidFill>
                <a:srgbClr val="FF0000"/>
              </a:solidFill>
            </a:rPr>
            <a:t>NE PAS UTILISER la touche ENTREE mais la touche TABULATION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Suivi_Fact_Fournisseurs" displayName="Suivi_Fact_Fournisseurs" ref="A1:S6" totalsRowShown="0" headerRowDxfId="26" headerRowBorderDxfId="25" tableBorderDxfId="24" totalsRowBorderDxfId="23">
  <autoFilter ref="A1:S6" xr:uid="{00000000-0009-0000-0100-000004000000}"/>
  <tableColumns count="19">
    <tableColumn id="1" xr3:uid="{00000000-0010-0000-0000-000001000000}" name="DATE" dataDxfId="22"/>
    <tableColumn id="2" xr3:uid="{00000000-0010-0000-0000-000002000000}" name="N°FACTURE" dataDxfId="21"/>
    <tableColumn id="3" xr3:uid="{00000000-0010-0000-0000-000003000000}" name="FOURNISSEUR" dataDxfId="20"/>
    <tableColumn id="4" xr3:uid="{00000000-0010-0000-0000-000004000000}" name="HT 20%" dataDxfId="19"/>
    <tableColumn id="5" xr3:uid="{00000000-0010-0000-0000-000005000000}" name="TVA 20%" dataDxfId="18">
      <calculatedColumnFormula>D2*20%</calculatedColumnFormula>
    </tableColumn>
    <tableColumn id="6" xr3:uid="{00000000-0010-0000-0000-000006000000}" name="HT 0%" dataDxfId="17"/>
    <tableColumn id="7" xr3:uid="{00000000-0010-0000-0000-000007000000}" name="TVA 0%" dataDxfId="16">
      <calculatedColumnFormula>F2*0%</calculatedColumnFormula>
    </tableColumn>
    <tableColumn id="8" xr3:uid="{00000000-0010-0000-0000-000008000000}" name="HT 5,5%" dataDxfId="15"/>
    <tableColumn id="9" xr3:uid="{00000000-0010-0000-0000-000009000000}" name="TVA 5,5%" dataDxfId="14">
      <calculatedColumnFormula>H2*5.5%</calculatedColumnFormula>
    </tableColumn>
    <tableColumn id="10" xr3:uid="{00000000-0010-0000-0000-00000A000000}" name="HT 10%" dataDxfId="13"/>
    <tableColumn id="11" xr3:uid="{00000000-0010-0000-0000-00000B000000}" name="TVA 10%" dataDxfId="12">
      <calculatedColumnFormula>J2*10%</calculatedColumnFormula>
    </tableColumn>
    <tableColumn id="12" xr3:uid="{00000000-0010-0000-0000-00000C000000}" name=" Somme HT" dataDxfId="11">
      <calculatedColumnFormula>J2+H2+F2+D2</calculatedColumnFormula>
    </tableColumn>
    <tableColumn id="13" xr3:uid="{00000000-0010-0000-0000-00000D000000}" name="TTC" dataDxfId="10">
      <calculatedColumnFormula>SUM(D2:K2)</calculatedColumnFormula>
    </tableColumn>
    <tableColumn id="14" xr3:uid="{00000000-0010-0000-0000-00000E000000}" name="ECHEANCE" dataDxfId="9">
      <calculatedColumnFormula>IFERROR(INDEX(BDD_fournisseurs[Délai de paiement], MATCH(Suivi_Fact_Fournisseurs[[#This Row],[FOURNISSEUR]],BDD_fournisseurs[Fournisseur],0)),"")</calculatedColumnFormula>
    </tableColumn>
    <tableColumn id="19" xr3:uid="{00000000-0010-0000-0000-000013000000}" name="Valeur" dataDxfId="8">
      <calculatedColumnFormula>IFERROR(INDEX(BDD_fournisseurs[Valeur], MATCH(Suivi_Fact_Fournisseurs[[#This Row],[FOURNISSEUR]],BDD_fournisseurs[Fournisseur],0)),"")</calculatedColumnFormula>
    </tableColumn>
    <tableColumn id="15" xr3:uid="{00000000-0010-0000-0000-00000F000000}" name="MOYEN DE PAIEMENT" dataDxfId="7">
      <calculatedColumnFormula>IFERROR(INDEX(BDD_fournisseurs[Mode de paiement], MATCH(Suivi_Fact_Fournisseurs[[#This Row],[FOURNISSEUR]],BDD_fournisseurs[Fournisseur],0)),"")</calculatedColumnFormula>
    </tableColumn>
    <tableColumn id="18" xr3:uid="{00000000-0010-0000-0000-000012000000}" name="DATE BUTOIR REGLEMENT" dataDxfId="0">
      <calculatedColumnFormula>IF(Suivi_Fact_Fournisseurs[[#This Row],[ECHEANCE]]&lt;&gt;"A LA COMMANDE",EOMONTH(Suivi_Fact_Fournisseurs[[#This Row],[DATE]],INDEX(BDD_fournisseurs[Valeur],MATCH(Suivi_Fact_Fournisseurs[[#This Row],[FOURNISSEUR]],BDD_fournisseurs[Fournisseur],0))),"")</calculatedColumnFormula>
    </tableColumn>
    <tableColumn id="16" xr3:uid="{00000000-0010-0000-0000-000010000000}" name="PAYE" dataDxfId="6"/>
    <tableColumn id="17" xr3:uid="{00000000-0010-0000-0000-000011000000}" name="OBSERVATION" dataDxfId="5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Liste_delais" displayName="Liste_delais" ref="A1:B6" totalsRowShown="0">
  <autoFilter ref="A1:B6" xr:uid="{00000000-0009-0000-0100-000001000000}"/>
  <sortState xmlns:xlrd2="http://schemas.microsoft.com/office/spreadsheetml/2017/richdata2" ref="A2:A4">
    <sortCondition ref="A1:A4"/>
  </sortState>
  <tableColumns count="2">
    <tableColumn id="1" xr3:uid="{00000000-0010-0000-0100-000001000000}" name="Liste"/>
    <tableColumn id="2" xr3:uid="{00000000-0010-0000-0100-000002000000}" name="Valeur" dataDxfId="4">
      <calculatedColumnFormula>EOMONTH(Suivi_Fact_Fournisseurs[DATE], 1)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Liste_ModesReglement" displayName="Liste_ModesReglement" ref="A10:A16" totalsRowShown="0">
  <autoFilter ref="A10:A16" xr:uid="{00000000-0009-0000-0100-000002000000}"/>
  <sortState xmlns:xlrd2="http://schemas.microsoft.com/office/spreadsheetml/2017/richdata2" ref="A11:A16">
    <sortCondition ref="A10:A16"/>
  </sortState>
  <tableColumns count="1">
    <tableColumn id="1" xr3:uid="{00000000-0010-0000-0200-000001000000}" name="Mode de règleme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BDD_fournisseurs" displayName="BDD_fournisseurs" ref="D1:H51" totalsRowShown="0" headerRowDxfId="3">
  <autoFilter ref="D1:H51" xr:uid="{00000000-0009-0000-0100-000003000000}"/>
  <tableColumns count="5">
    <tableColumn id="4" xr3:uid="{00000000-0010-0000-0300-000004000000}" name="N° fournisseur" dataDxfId="2">
      <calculatedColumnFormula>D1+1</calculatedColumnFormula>
    </tableColumn>
    <tableColumn id="1" xr3:uid="{00000000-0010-0000-0300-000001000000}" name="Fournisseur"/>
    <tableColumn id="2" xr3:uid="{00000000-0010-0000-0300-000002000000}" name="Délai de paiement"/>
    <tableColumn id="3" xr3:uid="{00000000-0010-0000-0300-000003000000}" name="Mode de paiement"/>
    <tableColumn id="5" xr3:uid="{00000000-0010-0000-0300-000005000000}" name="Valeur" dataDxfId="1">
      <calculatedColumnFormula>IFERROR(INDEX(Liste_delais[Valeur], MATCH(BDD_fournisseurs[[#This Row],[Délai de paiement]],Liste_delais[Liste],0)),"")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5"/>
  <sheetViews>
    <sheetView showGridLines="0" tabSelected="1" workbookViewId="0">
      <selection activeCell="C10" sqref="C10"/>
    </sheetView>
  </sheetViews>
  <sheetFormatPr baseColWidth="10" defaultRowHeight="14.4"/>
  <cols>
    <col min="1" max="1" width="16.44140625" bestFit="1" customWidth="1"/>
    <col min="2" max="2" width="13.33203125" customWidth="1"/>
    <col min="3" max="3" width="34.6640625" customWidth="1"/>
    <col min="4" max="5" width="12.88671875" style="12" customWidth="1"/>
    <col min="6" max="7" width="12.88671875" style="14" customWidth="1"/>
    <col min="8" max="9" width="12.88671875" style="18" customWidth="1"/>
    <col min="10" max="11" width="12.88671875" style="20" customWidth="1"/>
    <col min="12" max="12" width="13" style="16" customWidth="1"/>
    <col min="13" max="13" width="12.88671875" customWidth="1"/>
    <col min="14" max="14" width="14.88671875" bestFit="1" customWidth="1"/>
    <col min="15" max="15" width="11.44140625" bestFit="1" customWidth="1"/>
    <col min="16" max="17" width="22.44140625" customWidth="1"/>
    <col min="18" max="18" width="12.88671875" customWidth="1"/>
    <col min="19" max="19" width="57" customWidth="1"/>
  </cols>
  <sheetData>
    <row r="1" spans="1:19" s="21" customFormat="1" ht="28.8">
      <c r="A1" s="24" t="s">
        <v>0</v>
      </c>
      <c r="B1" s="25" t="s">
        <v>1</v>
      </c>
      <c r="C1" s="25" t="s">
        <v>2</v>
      </c>
      <c r="D1" s="26" t="s">
        <v>8</v>
      </c>
      <c r="E1" s="27" t="s">
        <v>9</v>
      </c>
      <c r="F1" s="28" t="s">
        <v>14</v>
      </c>
      <c r="G1" s="29" t="s">
        <v>15</v>
      </c>
      <c r="H1" s="30" t="s">
        <v>12</v>
      </c>
      <c r="I1" s="31" t="s">
        <v>13</v>
      </c>
      <c r="J1" s="32" t="s">
        <v>10</v>
      </c>
      <c r="K1" s="33" t="s">
        <v>11</v>
      </c>
      <c r="L1" s="34" t="s">
        <v>16</v>
      </c>
      <c r="M1" s="35" t="s">
        <v>3</v>
      </c>
      <c r="N1" s="36" t="s">
        <v>4</v>
      </c>
      <c r="O1" s="36" t="s">
        <v>41</v>
      </c>
      <c r="P1" s="25" t="s">
        <v>5</v>
      </c>
      <c r="Q1" s="25" t="s">
        <v>30</v>
      </c>
      <c r="R1" s="25" t="s">
        <v>6</v>
      </c>
      <c r="S1" s="37" t="s">
        <v>7</v>
      </c>
    </row>
    <row r="2" spans="1:19">
      <c r="A2" s="22">
        <v>45658</v>
      </c>
      <c r="B2" s="1"/>
      <c r="C2" s="1" t="s">
        <v>43</v>
      </c>
      <c r="D2" s="10"/>
      <c r="E2" s="11">
        <f>D2*20%</f>
        <v>0</v>
      </c>
      <c r="F2" s="13"/>
      <c r="G2" s="13">
        <f>F2*0%</f>
        <v>0</v>
      </c>
      <c r="H2" s="17"/>
      <c r="I2" s="17">
        <f>H2*5.5%</f>
        <v>0</v>
      </c>
      <c r="J2" s="19"/>
      <c r="K2" s="19">
        <f>J2*10%</f>
        <v>0</v>
      </c>
      <c r="L2" s="15">
        <f>J2+H2+F2+D2</f>
        <v>0</v>
      </c>
      <c r="M2" s="2">
        <f>SUM(D2:K2)</f>
        <v>0</v>
      </c>
      <c r="N2" s="4" t="str">
        <f>IFERROR(INDEX(BDD_fournisseurs[Délai de paiement], MATCH(Suivi_Fact_Fournisseurs[[#This Row],[FOURNISSEUR]],BDD_fournisseurs[Fournisseur],0)),"")</f>
        <v>30 JFDM</v>
      </c>
      <c r="O2" s="4">
        <f>IFERROR(INDEX(BDD_fournisseurs[Valeur], MATCH(Suivi_Fact_Fournisseurs[[#This Row],[FOURNISSEUR]],BDD_fournisseurs[Fournisseur],0)),"")</f>
        <v>1</v>
      </c>
      <c r="P2" s="4" t="str">
        <f>IFERROR(INDEX(BDD_fournisseurs[Mode de paiement], MATCH(Suivi_Fact_Fournisseurs[[#This Row],[FOURNISSEUR]],BDD_fournisseurs[Fournisseur],0)),"")</f>
        <v>Virement</v>
      </c>
      <c r="Q2" s="47">
        <f>IF(Suivi_Fact_Fournisseurs[[#This Row],[ECHEANCE]]&lt;&gt;"A LA COMMANDE",EOMONTH(Suivi_Fact_Fournisseurs[[#This Row],[DATE]],INDEX(BDD_fournisseurs[Valeur],MATCH(Suivi_Fact_Fournisseurs[[#This Row],[FOURNISSEUR]],BDD_fournisseurs[Fournisseur],0))),"")</f>
        <v>45716</v>
      </c>
      <c r="R2" s="4"/>
      <c r="S2" s="23"/>
    </row>
    <row r="3" spans="1:19">
      <c r="A3" s="22">
        <v>45658</v>
      </c>
      <c r="B3" s="1"/>
      <c r="C3" s="1" t="s">
        <v>44</v>
      </c>
      <c r="D3" s="10"/>
      <c r="E3" s="11">
        <f t="shared" ref="E3:E6" si="0">D3*20%</f>
        <v>0</v>
      </c>
      <c r="F3" s="13"/>
      <c r="G3" s="13">
        <f t="shared" ref="G3:G6" si="1">F3*0%</f>
        <v>0</v>
      </c>
      <c r="H3" s="17"/>
      <c r="I3" s="17">
        <f t="shared" ref="I3:I6" si="2">H3*5.5%</f>
        <v>0</v>
      </c>
      <c r="J3" s="19"/>
      <c r="K3" s="19">
        <f t="shared" ref="K3:K6" si="3">J3*10%</f>
        <v>0</v>
      </c>
      <c r="L3" s="15">
        <f t="shared" ref="L3:L6" si="4">J3+H3+F3+D3</f>
        <v>0</v>
      </c>
      <c r="M3" s="2">
        <f t="shared" ref="M3:M6" si="5">SUM(D3:K3)</f>
        <v>0</v>
      </c>
      <c r="N3" s="4" t="str">
        <f>IFERROR(INDEX(BDD_fournisseurs[Délai de paiement], MATCH(Suivi_Fact_Fournisseurs[[#This Row],[FOURNISSEUR]],BDD_fournisseurs[Fournisseur],0)),"")</f>
        <v>60 JFDM</v>
      </c>
      <c r="O3" s="4">
        <f>IFERROR(INDEX(BDD_fournisseurs[Valeur], MATCH(Suivi_Fact_Fournisseurs[[#This Row],[FOURNISSEUR]],BDD_fournisseurs[Fournisseur],0)),"")</f>
        <v>2</v>
      </c>
      <c r="P3" s="4" t="str">
        <f>IFERROR(INDEX(BDD_fournisseurs[Mode de paiement], MATCH(Suivi_Fact_Fournisseurs[[#This Row],[FOURNISSEUR]],BDD_fournisseurs[Fournisseur],0)),"")</f>
        <v>Chèque</v>
      </c>
      <c r="Q3" s="3">
        <f>IF(Suivi_Fact_Fournisseurs[[#This Row],[ECHEANCE]]&lt;&gt;"A LA COMMANDE",EOMONTH(Suivi_Fact_Fournisseurs[[#This Row],[DATE]],INDEX(BDD_fournisseurs[Valeur],MATCH(Suivi_Fact_Fournisseurs[[#This Row],[FOURNISSEUR]],BDD_fournisseurs[Fournisseur],0))),"")</f>
        <v>45747</v>
      </c>
      <c r="R3" s="4"/>
      <c r="S3" s="23"/>
    </row>
    <row r="4" spans="1:19">
      <c r="A4" s="22">
        <v>45658</v>
      </c>
      <c r="B4" s="1"/>
      <c r="C4" s="1" t="s">
        <v>45</v>
      </c>
      <c r="D4" s="10"/>
      <c r="E4" s="11">
        <f t="shared" si="0"/>
        <v>0</v>
      </c>
      <c r="F4" s="13"/>
      <c r="G4" s="13">
        <f t="shared" si="1"/>
        <v>0</v>
      </c>
      <c r="H4" s="17"/>
      <c r="I4" s="17">
        <f t="shared" si="2"/>
        <v>0</v>
      </c>
      <c r="J4" s="19"/>
      <c r="K4" s="19">
        <f t="shared" si="3"/>
        <v>0</v>
      </c>
      <c r="L4" s="15">
        <f t="shared" si="4"/>
        <v>0</v>
      </c>
      <c r="M4" s="2">
        <f t="shared" si="5"/>
        <v>0</v>
      </c>
      <c r="N4" s="4" t="str">
        <f>IFERROR(INDEX(BDD_fournisseurs[Délai de paiement], MATCH(Suivi_Fact_Fournisseurs[[#This Row],[FOURNISSEUR]],BDD_fournisseurs[Fournisseur],0)),"")</f>
        <v>90 JFDM</v>
      </c>
      <c r="O4" s="4">
        <f>IFERROR(INDEX(BDD_fournisseurs[Valeur], MATCH(Suivi_Fact_Fournisseurs[[#This Row],[FOURNISSEUR]],BDD_fournisseurs[Fournisseur],0)),"")</f>
        <v>3</v>
      </c>
      <c r="P4" s="4" t="str">
        <f>IFERROR(INDEX(BDD_fournisseurs[Mode de paiement], MATCH(Suivi_Fact_Fournisseurs[[#This Row],[FOURNISSEUR]],BDD_fournisseurs[Fournisseur],0)),"")</f>
        <v>Chèque / CB</v>
      </c>
      <c r="Q4" s="3">
        <f>IF(Suivi_Fact_Fournisseurs[[#This Row],[ECHEANCE]]&lt;&gt;"A LA COMMANDE",EOMONTH(Suivi_Fact_Fournisseurs[[#This Row],[DATE]],INDEX(BDD_fournisseurs[Valeur],MATCH(Suivi_Fact_Fournisseurs[[#This Row],[FOURNISSEUR]],BDD_fournisseurs[Fournisseur],0))),"")</f>
        <v>45777</v>
      </c>
      <c r="R4" s="4"/>
      <c r="S4" s="23"/>
    </row>
    <row r="5" spans="1:19">
      <c r="A5" s="22">
        <v>45658</v>
      </c>
      <c r="B5" s="1"/>
      <c r="C5" s="1" t="s">
        <v>46</v>
      </c>
      <c r="D5" s="10"/>
      <c r="E5" s="11">
        <f t="shared" si="0"/>
        <v>0</v>
      </c>
      <c r="F5" s="13"/>
      <c r="G5" s="13">
        <f t="shared" si="1"/>
        <v>0</v>
      </c>
      <c r="H5" s="17"/>
      <c r="I5" s="17">
        <f t="shared" si="2"/>
        <v>0</v>
      </c>
      <c r="J5" s="19"/>
      <c r="K5" s="19">
        <f t="shared" si="3"/>
        <v>0</v>
      </c>
      <c r="L5" s="15">
        <f t="shared" si="4"/>
        <v>0</v>
      </c>
      <c r="M5" s="2">
        <f t="shared" si="5"/>
        <v>0</v>
      </c>
      <c r="N5" s="4" t="str">
        <f>IFERROR(INDEX(BDD_fournisseurs[Délai de paiement], MATCH(Suivi_Fact_Fournisseurs[[#This Row],[FOURNISSEUR]],BDD_fournisseurs[Fournisseur],0)),"")</f>
        <v>COMPTANT</v>
      </c>
      <c r="O5" s="4">
        <f>IFERROR(INDEX(BDD_fournisseurs[Valeur], MATCH(Suivi_Fact_Fournisseurs[[#This Row],[FOURNISSEUR]],BDD_fournisseurs[Fournisseur],0)),"")</f>
        <v>0</v>
      </c>
      <c r="P5" s="4" t="str">
        <f>IFERROR(INDEX(BDD_fournisseurs[Mode de paiement], MATCH(Suivi_Fact_Fournisseurs[[#This Row],[FOURNISSEUR]],BDD_fournisseurs[Fournisseur],0)),"")</f>
        <v>Prélèvement</v>
      </c>
      <c r="Q5" s="3">
        <f>IF(Suivi_Fact_Fournisseurs[[#This Row],[ECHEANCE]]&lt;&gt;"A LA COMMANDE",EOMONTH(Suivi_Fact_Fournisseurs[[#This Row],[DATE]],INDEX(BDD_fournisseurs[Valeur],MATCH(Suivi_Fact_Fournisseurs[[#This Row],[FOURNISSEUR]],BDD_fournisseurs[Fournisseur],0))),"")</f>
        <v>45688</v>
      </c>
      <c r="R5" s="4"/>
      <c r="S5" s="23"/>
    </row>
    <row r="6" spans="1:19">
      <c r="A6" s="22">
        <v>45658</v>
      </c>
      <c r="B6" s="1"/>
      <c r="C6" s="1" t="s">
        <v>29</v>
      </c>
      <c r="D6" s="10"/>
      <c r="E6" s="11">
        <f t="shared" si="0"/>
        <v>0</v>
      </c>
      <c r="F6" s="13"/>
      <c r="G6" s="13">
        <f t="shared" si="1"/>
        <v>0</v>
      </c>
      <c r="H6" s="17"/>
      <c r="I6" s="17">
        <f t="shared" si="2"/>
        <v>0</v>
      </c>
      <c r="J6" s="19"/>
      <c r="K6" s="19">
        <f t="shared" si="3"/>
        <v>0</v>
      </c>
      <c r="L6" s="15">
        <f t="shared" si="4"/>
        <v>0</v>
      </c>
      <c r="M6" s="2">
        <f t="shared" si="5"/>
        <v>0</v>
      </c>
      <c r="N6" s="4" t="str">
        <f>IFERROR(INDEX(BDD_fournisseurs[Délai de paiement], MATCH(Suivi_Fact_Fournisseurs[[#This Row],[FOURNISSEUR]],BDD_fournisseurs[Fournisseur],0)),"")</f>
        <v>A LA COMMANDE</v>
      </c>
      <c r="O6" s="4">
        <f>IFERROR(INDEX(BDD_fournisseurs[Valeur], MATCH(Suivi_Fact_Fournisseurs[[#This Row],[FOURNISSEUR]],BDD_fournisseurs[Fournisseur],0)),"")</f>
        <v>-1</v>
      </c>
      <c r="P6" s="4" t="str">
        <f>IFERROR(INDEX(BDD_fournisseurs[Mode de paiement], MATCH(Suivi_Fact_Fournisseurs[[#This Row],[FOURNISSEUR]],BDD_fournisseurs[Fournisseur],0)),"")</f>
        <v>CB</v>
      </c>
      <c r="Q6" s="3" t="str">
        <f>IF(Suivi_Fact_Fournisseurs[[#This Row],[ECHEANCE]]&lt;&gt;"A LA COMMANDE",EOMONTH(Suivi_Fact_Fournisseurs[[#This Row],[DATE]],INDEX(BDD_fournisseurs[Valeur],MATCH(Suivi_Fact_Fournisseurs[[#This Row],[FOURNISSEUR]],BDD_fournisseurs[Fournisseur],0))),"")</f>
        <v/>
      </c>
      <c r="R6" s="4"/>
      <c r="S6" s="23"/>
    </row>
    <row r="7" spans="1:19">
      <c r="A7" s="6" t="s">
        <v>40</v>
      </c>
      <c r="B7" s="5"/>
      <c r="C7" s="5"/>
      <c r="D7" s="48">
        <f>SUM(D2:D6)</f>
        <v>0</v>
      </c>
      <c r="E7" s="48">
        <f>SUM(E2:E6)</f>
        <v>0</v>
      </c>
      <c r="F7" s="48">
        <f>SUM(F2:F6)</f>
        <v>0</v>
      </c>
      <c r="G7" s="48">
        <f>SUM(G2:G6)</f>
        <v>0</v>
      </c>
      <c r="H7" s="48">
        <f>SUM(H2:H6)</f>
        <v>0</v>
      </c>
      <c r="I7" s="48">
        <f>SUM(I2:I6)</f>
        <v>0</v>
      </c>
      <c r="J7" s="48">
        <f>SUM(J2:J6)</f>
        <v>0</v>
      </c>
      <c r="K7" s="48">
        <f>SUM(K2:K6)</f>
        <v>0</v>
      </c>
      <c r="L7" s="48">
        <f>SUM(L2:L6)</f>
        <v>0</v>
      </c>
      <c r="M7" s="48">
        <f>SUM(M2:M6)</f>
        <v>0</v>
      </c>
      <c r="N7" s="7"/>
      <c r="O7" s="7"/>
      <c r="P7" s="8"/>
      <c r="Q7" s="8"/>
      <c r="R7" s="8"/>
      <c r="S7" s="9"/>
    </row>
    <row r="11" spans="1:19">
      <c r="Q11" s="46" t="s">
        <v>42</v>
      </c>
      <c r="R11" s="46"/>
      <c r="S11" s="46"/>
    </row>
    <row r="12" spans="1:19" ht="57" customHeight="1"/>
    <row r="13" spans="1:19">
      <c r="I13" s="38"/>
    </row>
    <row r="14" spans="1:19">
      <c r="Q14" s="42" t="e">
        <f ca="1">SI.CONDITIONS(Suivi_Fact_Fournisseurs[[#This Row],[ECHEANCE]]="30 JFDM", EOMONTH(Suivi_Fact_Fournisseurs[DATE], 1), Suivi_Fact_Fournisseurs[[#This Row],[ECHEANCE]]="60 JFDM", EOMONTH(Suivi_Fact_Fournisseurs[DATE], 2), Suivi_Fact_Fournisseurs[[#This Row],[ECHEANCE]]="90 JFDM", EOMONTH(Suivi_Fact_Fournisseurs[DATE], 3))</f>
        <v>#NAME?</v>
      </c>
    </row>
    <row r="20" spans="4:6">
      <c r="D20"/>
      <c r="E20"/>
      <c r="F20"/>
    </row>
    <row r="21" spans="4:6">
      <c r="D21" s="43" t="s">
        <v>36</v>
      </c>
      <c r="E21" s="43" t="s">
        <v>37</v>
      </c>
      <c r="F21" s="43" t="s">
        <v>38</v>
      </c>
    </row>
    <row r="22" spans="4:6">
      <c r="D22" s="44">
        <v>45677</v>
      </c>
      <c r="E22" s="43" t="s">
        <v>31</v>
      </c>
      <c r="F22" s="44">
        <f>EOMONTH(D22, 1)</f>
        <v>45716</v>
      </c>
    </row>
    <row r="23" spans="4:6">
      <c r="D23" s="44">
        <v>45678</v>
      </c>
      <c r="E23" t="s">
        <v>32</v>
      </c>
      <c r="F23" s="42" t="e">
        <f>IF(E23, EOMONTH(D23,2))</f>
        <v>#VALUE!</v>
      </c>
    </row>
    <row r="24" spans="4:6">
      <c r="D24" s="44">
        <v>45679</v>
      </c>
      <c r="E24" t="s">
        <v>39</v>
      </c>
      <c r="F24"/>
    </row>
    <row r="25" spans="4:6">
      <c r="D25" s="44">
        <v>45680</v>
      </c>
      <c r="E25"/>
      <c r="F25"/>
    </row>
  </sheetData>
  <mergeCells count="1">
    <mergeCell ref="Q11:S11"/>
  </mergeCells>
  <dataValidations disablePrompts="1" count="1">
    <dataValidation type="list" allowBlank="1" showInputMessage="1" showErrorMessage="1" sqref="C2:C6" xr:uid="{00000000-0002-0000-0000-000000000000}">
      <formula1>L_fournisseurs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1"/>
  <sheetViews>
    <sheetView showGridLines="0" workbookViewId="0">
      <selection activeCell="G8" sqref="G8"/>
    </sheetView>
  </sheetViews>
  <sheetFormatPr baseColWidth="10" defaultRowHeight="14.4"/>
  <cols>
    <col min="1" max="1" width="21.109375" bestFit="1" customWidth="1"/>
    <col min="2" max="2" width="6.88671875" customWidth="1"/>
    <col min="4" max="4" width="16" style="39" bestFit="1" customWidth="1"/>
    <col min="5" max="5" width="28.109375" bestFit="1" customWidth="1"/>
    <col min="6" max="6" width="19.44140625" customWidth="1"/>
    <col min="7" max="7" width="20.109375" customWidth="1"/>
    <col min="8" max="8" width="8.33203125" customWidth="1"/>
    <col min="9" max="9" width="10.6640625" customWidth="1"/>
  </cols>
  <sheetData>
    <row r="1" spans="1:9">
      <c r="A1" t="s">
        <v>19</v>
      </c>
      <c r="B1" t="s">
        <v>41</v>
      </c>
      <c r="D1" s="39" t="s">
        <v>28</v>
      </c>
      <c r="E1" s="40" t="s">
        <v>17</v>
      </c>
      <c r="F1" s="40" t="s">
        <v>18</v>
      </c>
      <c r="G1" s="40" t="s">
        <v>20</v>
      </c>
      <c r="H1" s="40" t="s">
        <v>41</v>
      </c>
      <c r="I1" s="41"/>
    </row>
    <row r="2" spans="1:9">
      <c r="A2" t="s">
        <v>31</v>
      </c>
      <c r="B2" s="45">
        <v>1</v>
      </c>
      <c r="D2" s="39">
        <v>0</v>
      </c>
      <c r="E2" t="s">
        <v>43</v>
      </c>
      <c r="F2" t="s">
        <v>31</v>
      </c>
      <c r="G2" t="s">
        <v>21</v>
      </c>
      <c r="H2">
        <f>IFERROR(INDEX(Liste_delais[Valeur], MATCH(BDD_fournisseurs[[#This Row],[Délai de paiement]],Liste_delais[Liste],0)),"")</f>
        <v>1</v>
      </c>
    </row>
    <row r="3" spans="1:9">
      <c r="A3" t="s">
        <v>32</v>
      </c>
      <c r="B3" s="45">
        <v>2</v>
      </c>
      <c r="D3" s="39">
        <f>D2+1</f>
        <v>1</v>
      </c>
      <c r="E3" t="s">
        <v>44</v>
      </c>
      <c r="F3" t="s">
        <v>32</v>
      </c>
      <c r="G3" t="s">
        <v>23</v>
      </c>
      <c r="H3">
        <f>IFERROR(INDEX(Liste_delais[Valeur], MATCH(BDD_fournisseurs[[#This Row],[Délai de paiement]],Liste_delais[Liste],0)),"")</f>
        <v>2</v>
      </c>
    </row>
    <row r="4" spans="1:9">
      <c r="A4" t="s">
        <v>33</v>
      </c>
      <c r="B4" s="45">
        <v>3</v>
      </c>
      <c r="D4" s="39">
        <f t="shared" ref="D4:D10" si="0">D3+1</f>
        <v>2</v>
      </c>
      <c r="E4" t="s">
        <v>45</v>
      </c>
      <c r="F4" t="s">
        <v>33</v>
      </c>
      <c r="G4" t="s">
        <v>27</v>
      </c>
      <c r="H4">
        <f>IFERROR(INDEX(Liste_delais[Valeur], MATCH(BDD_fournisseurs[[#This Row],[Délai de paiement]],Liste_delais[Liste],0)),"")</f>
        <v>3</v>
      </c>
    </row>
    <row r="5" spans="1:9">
      <c r="A5" t="s">
        <v>34</v>
      </c>
      <c r="B5" s="45">
        <v>0</v>
      </c>
      <c r="D5" s="39">
        <f t="shared" si="0"/>
        <v>3</v>
      </c>
      <c r="E5" t="s">
        <v>46</v>
      </c>
      <c r="F5" t="s">
        <v>34</v>
      </c>
      <c r="G5" t="s">
        <v>26</v>
      </c>
      <c r="H5">
        <f>IFERROR(INDEX(Liste_delais[Valeur], MATCH(BDD_fournisseurs[[#This Row],[Délai de paiement]],Liste_delais[Liste],0)),"")</f>
        <v>0</v>
      </c>
    </row>
    <row r="6" spans="1:9">
      <c r="A6" t="s">
        <v>35</v>
      </c>
      <c r="B6" s="45">
        <v>-1</v>
      </c>
      <c r="D6" s="39">
        <f t="shared" si="0"/>
        <v>4</v>
      </c>
      <c r="E6" t="s">
        <v>29</v>
      </c>
      <c r="F6" t="s">
        <v>35</v>
      </c>
      <c r="G6" t="s">
        <v>24</v>
      </c>
      <c r="H6">
        <f>IFERROR(INDEX(Liste_delais[Valeur], MATCH(BDD_fournisseurs[[#This Row],[Délai de paiement]],Liste_delais[Liste],0)),"")</f>
        <v>-1</v>
      </c>
    </row>
    <row r="7" spans="1:9">
      <c r="D7" s="39">
        <f t="shared" si="0"/>
        <v>5</v>
      </c>
    </row>
    <row r="8" spans="1:9">
      <c r="D8" s="39">
        <f t="shared" si="0"/>
        <v>6</v>
      </c>
    </row>
    <row r="9" spans="1:9">
      <c r="D9" s="39">
        <f t="shared" si="0"/>
        <v>7</v>
      </c>
    </row>
    <row r="10" spans="1:9">
      <c r="A10" t="s">
        <v>22</v>
      </c>
      <c r="D10" s="39">
        <f t="shared" si="0"/>
        <v>8</v>
      </c>
    </row>
    <row r="11" spans="1:9">
      <c r="A11" t="s">
        <v>24</v>
      </c>
      <c r="D11" s="39">
        <f t="shared" ref="D11:D18" si="1">D10+1</f>
        <v>9</v>
      </c>
    </row>
    <row r="12" spans="1:9">
      <c r="A12" t="s">
        <v>23</v>
      </c>
      <c r="D12" s="39">
        <f t="shared" si="1"/>
        <v>10</v>
      </c>
    </row>
    <row r="13" spans="1:9">
      <c r="A13" t="s">
        <v>27</v>
      </c>
      <c r="D13" s="39">
        <f t="shared" si="1"/>
        <v>11</v>
      </c>
    </row>
    <row r="14" spans="1:9">
      <c r="A14" t="s">
        <v>25</v>
      </c>
      <c r="D14" s="39">
        <f t="shared" si="1"/>
        <v>12</v>
      </c>
    </row>
    <row r="15" spans="1:9">
      <c r="A15" t="s">
        <v>26</v>
      </c>
      <c r="D15" s="39">
        <f t="shared" si="1"/>
        <v>13</v>
      </c>
    </row>
    <row r="16" spans="1:9">
      <c r="A16" t="s">
        <v>21</v>
      </c>
      <c r="D16" s="39">
        <f t="shared" si="1"/>
        <v>14</v>
      </c>
    </row>
    <row r="17" spans="4:4">
      <c r="D17" s="39">
        <f t="shared" si="1"/>
        <v>15</v>
      </c>
    </row>
    <row r="18" spans="4:4">
      <c r="D18" s="39">
        <f t="shared" si="1"/>
        <v>16</v>
      </c>
    </row>
    <row r="19" spans="4:4">
      <c r="D19" s="39">
        <f t="shared" ref="D19:D51" si="2">D18+1</f>
        <v>17</v>
      </c>
    </row>
    <row r="20" spans="4:4">
      <c r="D20" s="39">
        <f t="shared" si="2"/>
        <v>18</v>
      </c>
    </row>
    <row r="21" spans="4:4">
      <c r="D21" s="39">
        <f t="shared" si="2"/>
        <v>19</v>
      </c>
    </row>
    <row r="22" spans="4:4">
      <c r="D22" s="39">
        <f t="shared" si="2"/>
        <v>20</v>
      </c>
    </row>
    <row r="23" spans="4:4">
      <c r="D23" s="39">
        <f t="shared" si="2"/>
        <v>21</v>
      </c>
    </row>
    <row r="24" spans="4:4">
      <c r="D24" s="39">
        <f t="shared" si="2"/>
        <v>22</v>
      </c>
    </row>
    <row r="25" spans="4:4">
      <c r="D25" s="39">
        <f t="shared" si="2"/>
        <v>23</v>
      </c>
    </row>
    <row r="26" spans="4:4">
      <c r="D26" s="39">
        <f t="shared" si="2"/>
        <v>24</v>
      </c>
    </row>
    <row r="27" spans="4:4">
      <c r="D27" s="39">
        <f t="shared" si="2"/>
        <v>25</v>
      </c>
    </row>
    <row r="28" spans="4:4">
      <c r="D28" s="39">
        <f t="shared" si="2"/>
        <v>26</v>
      </c>
    </row>
    <row r="29" spans="4:4">
      <c r="D29" s="39">
        <f t="shared" si="2"/>
        <v>27</v>
      </c>
    </row>
    <row r="30" spans="4:4">
      <c r="D30" s="39">
        <f t="shared" si="2"/>
        <v>28</v>
      </c>
    </row>
    <row r="31" spans="4:4">
      <c r="D31" s="39">
        <f t="shared" si="2"/>
        <v>29</v>
      </c>
    </row>
    <row r="32" spans="4:4">
      <c r="D32" s="39">
        <f t="shared" si="2"/>
        <v>30</v>
      </c>
    </row>
    <row r="33" spans="4:4">
      <c r="D33" s="39">
        <f t="shared" si="2"/>
        <v>31</v>
      </c>
    </row>
    <row r="34" spans="4:4">
      <c r="D34" s="39">
        <f t="shared" si="2"/>
        <v>32</v>
      </c>
    </row>
    <row r="35" spans="4:4">
      <c r="D35" s="39">
        <f t="shared" si="2"/>
        <v>33</v>
      </c>
    </row>
    <row r="36" spans="4:4">
      <c r="D36" s="39">
        <f t="shared" si="2"/>
        <v>34</v>
      </c>
    </row>
    <row r="37" spans="4:4">
      <c r="D37" s="39">
        <f t="shared" si="2"/>
        <v>35</v>
      </c>
    </row>
    <row r="38" spans="4:4">
      <c r="D38" s="39">
        <f t="shared" si="2"/>
        <v>36</v>
      </c>
    </row>
    <row r="39" spans="4:4">
      <c r="D39" s="39">
        <f t="shared" si="2"/>
        <v>37</v>
      </c>
    </row>
    <row r="40" spans="4:4">
      <c r="D40" s="39">
        <f t="shared" si="2"/>
        <v>38</v>
      </c>
    </row>
    <row r="41" spans="4:4">
      <c r="D41" s="39">
        <f t="shared" si="2"/>
        <v>39</v>
      </c>
    </row>
    <row r="42" spans="4:4">
      <c r="D42" s="39">
        <f t="shared" si="2"/>
        <v>40</v>
      </c>
    </row>
    <row r="43" spans="4:4">
      <c r="D43" s="39">
        <f t="shared" si="2"/>
        <v>41</v>
      </c>
    </row>
    <row r="44" spans="4:4">
      <c r="D44" s="39">
        <f t="shared" si="2"/>
        <v>42</v>
      </c>
    </row>
    <row r="45" spans="4:4">
      <c r="D45" s="39">
        <f t="shared" si="2"/>
        <v>43</v>
      </c>
    </row>
    <row r="46" spans="4:4">
      <c r="D46" s="39">
        <f t="shared" si="2"/>
        <v>44</v>
      </c>
    </row>
    <row r="47" spans="4:4">
      <c r="D47" s="39">
        <f t="shared" si="2"/>
        <v>45</v>
      </c>
    </row>
    <row r="48" spans="4:4">
      <c r="D48" s="39">
        <f t="shared" si="2"/>
        <v>46</v>
      </c>
    </row>
    <row r="49" spans="4:4">
      <c r="D49" s="39">
        <f t="shared" si="2"/>
        <v>47</v>
      </c>
    </row>
    <row r="50" spans="4:4">
      <c r="D50" s="39">
        <f t="shared" si="2"/>
        <v>48</v>
      </c>
    </row>
    <row r="51" spans="4:4">
      <c r="D51" s="39">
        <f t="shared" si="2"/>
        <v>49</v>
      </c>
    </row>
  </sheetData>
  <dataValidations count="2">
    <dataValidation type="list" allowBlank="1" showInputMessage="1" showErrorMessage="1" sqref="F2:F51" xr:uid="{00000000-0002-0000-0100-000000000000}">
      <formula1>L_delai_reglement</formula1>
    </dataValidation>
    <dataValidation type="list" allowBlank="1" showInputMessage="1" showErrorMessage="1" sqref="G2:G51" xr:uid="{00000000-0002-0000-0100-000001000000}">
      <formula1>L_mode_paiement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Factures</vt:lpstr>
      <vt:lpstr>Données fournisseurs</vt:lpstr>
      <vt:lpstr>L_delai_reglement</vt:lpstr>
      <vt:lpstr>L_fournisseurs</vt:lpstr>
      <vt:lpstr>L_mode_paiement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METALY CARS 00</dc:creator>
  <cp:lastModifiedBy>Damaste .</cp:lastModifiedBy>
  <dcterms:created xsi:type="dcterms:W3CDTF">2024-03-30T08:17:21Z</dcterms:created>
  <dcterms:modified xsi:type="dcterms:W3CDTF">2025-11-06T13:55:49Z</dcterms:modified>
</cp:coreProperties>
</file>