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910ACECF-987E-4304-971B-11520432A15F}" xr6:coauthVersionLast="47" xr6:coauthVersionMax="47" xr10:uidLastSave="{00000000-0000-0000-0000-000000000000}"/>
  <bookViews>
    <workbookView xWindow="-108" yWindow="-108" windowWidth="23256" windowHeight="12576" firstSheet="3" activeTab="3" xr2:uid="{00000000-000D-0000-FFFF-FFFF00000000}"/>
  </bookViews>
  <sheets>
    <sheet name="DATA - Janvier" sheetId="5" r:id="rId1"/>
    <sheet name="DATA - Février" sheetId="4" r:id="rId2"/>
    <sheet name="DATA - Mars" sheetId="1" r:id="rId3"/>
    <sheet name="Analyse par rayon - Marque nati" sheetId="2" r:id="rId4"/>
    <sheet name="Liste déroulante" sheetId="3" r:id="rId5"/>
  </sheets>
  <definedNames>
    <definedName name="_Mois">'Analyse par rayon - Marque nati'!$E$1</definedName>
    <definedName name="_Rayon">'Analyse par rayon - Marque nati'!$B$1</definedName>
    <definedName name="DonnéesExternes_1" localSheetId="3" hidden="1">'Analyse par rayon - Marque nati'!$J$15:$Q$20</definedName>
    <definedName name="l_Mois">t_Mois[Mois]</definedName>
    <definedName name="l_Rayon">t_Rayon[Rayon]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6" i="5" l="1"/>
  <c r="F25" i="5"/>
  <c r="F24" i="5"/>
  <c r="F23" i="5"/>
  <c r="F22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F26" i="4"/>
  <c r="F25" i="4"/>
  <c r="F24" i="4"/>
  <c r="F23" i="4"/>
  <c r="F22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  <c r="F26" i="1"/>
  <c r="F25" i="1"/>
  <c r="F24" i="1"/>
  <c r="F23" i="1"/>
  <c r="F22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A16" i="2" a="1"/>
  <c r="A16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73D21C1-89A3-486E-A068-3EF1E45926CA}" keepAlive="1" name="Requête - _Mois" description="Connexion à la requête « _Mois » dans le classeur." type="5" refreshedVersion="0" background="1">
    <dbPr connection="Provider=Microsoft.Mashup.OleDb.1;Data Source=$Workbook$;Location=_Mois;Extended Properties=&quot;&quot;" command="SELECT * FROM [_Mois]"/>
  </connection>
  <connection id="2" xr16:uid="{2A9CFD9A-E1EF-4E35-8853-D699CD8B0EB2}" keepAlive="1" name="Requête - _Rayon" description="Connexion à la requête « _Rayon » dans le classeur." type="5" refreshedVersion="0" background="1">
    <dbPr connection="Provider=Microsoft.Mashup.OleDb.1;Data Source=$Workbook$;Location=_Rayon;Extended Properties=&quot;&quot;" command="SELECT * FROM [_Rayon]"/>
  </connection>
  <connection id="3" xr16:uid="{C3C62AE4-1435-4C63-8341-B4BAE6BB0360}" keepAlive="1" name="Requête - Datas" description="Connexion à la requête « Datas » dans le classeur." type="5" refreshedVersion="8" background="1" saveData="1">
    <dbPr connection="Provider=Microsoft.Mashup.OleDb.1;Data Source=$Workbook$;Location=Datas;Extended Properties=&quot;&quot;" command="SELECT * FROM [Data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<sst xmlns="http://schemas.openxmlformats.org/spreadsheetml/2006/main" count="489" uniqueCount="87">
  <si>
    <t>CATEGORIE</t>
  </si>
  <si>
    <t>RAYON</t>
  </si>
  <si>
    <t>TYPE DE MARQUE</t>
  </si>
  <si>
    <t>MARQUE</t>
  </si>
  <si>
    <t>LIBELLE PRODUIT</t>
  </si>
  <si>
    <t>CODE BARRE</t>
  </si>
  <si>
    <t>Unités vendues</t>
  </si>
  <si>
    <t>Chiffre d'affaires</t>
  </si>
  <si>
    <t>EPICERIE</t>
  </si>
  <si>
    <t>CHIPS</t>
  </si>
  <si>
    <t>NATIONALE</t>
  </si>
  <si>
    <t>LAYS</t>
  </si>
  <si>
    <t>CHIPS POULET</t>
  </si>
  <si>
    <t>CHIPS BARBECUE</t>
  </si>
  <si>
    <t xml:space="preserve">LAYS </t>
  </si>
  <si>
    <t>CHIPS NATURE</t>
  </si>
  <si>
    <t>PRINGLES</t>
  </si>
  <si>
    <t>TUILE CHIPS BARBECUE</t>
  </si>
  <si>
    <t>TUILE CHIPS VINAIGRE</t>
  </si>
  <si>
    <t>TUILE CHIPS CHEDDAR</t>
  </si>
  <si>
    <t>TUILET CHIPS POULET</t>
  </si>
  <si>
    <t>CHIPS PAPRIKA</t>
  </si>
  <si>
    <t xml:space="preserve">TANOSHI </t>
  </si>
  <si>
    <t>CHIPS JAPON</t>
  </si>
  <si>
    <t>DISTRIBUTEUR</t>
  </si>
  <si>
    <t>CARREFOUR CLASSIC</t>
  </si>
  <si>
    <t>CACAHUETE BACON</t>
  </si>
  <si>
    <t>FECULENTS</t>
  </si>
  <si>
    <t>PANZANI</t>
  </si>
  <si>
    <t>PATES 500G</t>
  </si>
  <si>
    <t>RIGATONI 500G</t>
  </si>
  <si>
    <t>COQUILLETTES 800G</t>
  </si>
  <si>
    <t>FUSILLI 500G</t>
  </si>
  <si>
    <t>COQUILLETTES 500G</t>
  </si>
  <si>
    <t>PATES 300G</t>
  </si>
  <si>
    <t>SURGELES</t>
  </si>
  <si>
    <t>PLATS &amp; TARTES SURGELES</t>
  </si>
  <si>
    <t>MCCAIN</t>
  </si>
  <si>
    <t>ORIGINAL BUNS</t>
  </si>
  <si>
    <t>NACHO CHEESE</t>
  </si>
  <si>
    <t>SURGELES LEGUMES</t>
  </si>
  <si>
    <t>DISTRIBUTEURS</t>
  </si>
  <si>
    <t>CARREFOUR SELECTION</t>
  </si>
  <si>
    <t>POELEE LEGUMES</t>
  </si>
  <si>
    <t>POELEE PAYSANNE</t>
  </si>
  <si>
    <t>POELEE THAILANDAISE</t>
  </si>
  <si>
    <t>Mois</t>
  </si>
  <si>
    <t>Janvier</t>
  </si>
  <si>
    <t>SURGELES POISSONS &amp; VIANDES</t>
  </si>
  <si>
    <t>Février</t>
  </si>
  <si>
    <t>Mars</t>
  </si>
  <si>
    <t>EMBALLAGES MENAGERS &amp; ALIMENTAIRES</t>
  </si>
  <si>
    <t>PRODUITS DE BEAUTE ADULTE</t>
  </si>
  <si>
    <t>MAISON</t>
  </si>
  <si>
    <t>PETIT DEJEUNER &amp; TARTINABLES</t>
  </si>
  <si>
    <t>PARFUMERIE</t>
  </si>
  <si>
    <t>LAIT</t>
  </si>
  <si>
    <t>SUCRE DESSERT &amp; AIDE PATISSERIE</t>
  </si>
  <si>
    <t>BISCUITERIE</t>
  </si>
  <si>
    <t>EAUX</t>
  </si>
  <si>
    <t>FROMAGES</t>
  </si>
  <si>
    <t>JUS DE FRUITS LEGUMES</t>
  </si>
  <si>
    <t>BIERES &amp; CIDRES</t>
  </si>
  <si>
    <t>SIROPS &amp; CONCENTRES</t>
  </si>
  <si>
    <t>CHOCOLAT</t>
  </si>
  <si>
    <t>SOFT DRINKS</t>
  </si>
  <si>
    <t>GLACES</t>
  </si>
  <si>
    <t>PRODUITS SOLAIRES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</si>
  <si>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</si>
  <si>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</si>
  <si>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</si>
  <si>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</si>
  <si>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</si>
  <si>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</si>
  <si>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</si>
  <si>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</si>
  <si>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</si>
  <si>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Rayon</t>
  </si>
  <si>
    <t>3038359911118</t>
  </si>
  <si>
    <t>3038359911248</t>
  </si>
  <si>
    <t>3038356802273</t>
  </si>
  <si>
    <t>3038350013002</t>
  </si>
  <si>
    <t>3038359913259</t>
  </si>
  <si>
    <t>pour actualiser suite au choix du rayon et (ou) du mois</t>
  </si>
  <si>
    <t>Onglet données, Requêtes et connexions, Actualiser tout</t>
  </si>
  <si>
    <t>Il est possible d'actualiser cela avec une instruction VBA</t>
  </si>
  <si>
    <t>Version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</si>
</sst>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sz val="10"/>
      <color theme="1"/>
      <name val="Arial Unicode MS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4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left"/>
    </xf>
    <xf numFmtId="4" fontId="0" fillId="0" borderId="10" xfId="0" applyNumberFormat="1" applyBorder="1" applyAlignment="1">
      <alignment horizontal="center"/>
    </xf>
    <xf numFmtId="4" fontId="0" fillId="0" borderId="11" xfId="0" applyNumberFormat="1" applyBorder="1" applyAlignment="1">
      <alignment horizontal="center"/>
    </xf>
    <xf numFmtId="0" fontId="0" fillId="0" borderId="3" xfId="0" applyBorder="1" applyAlignment="1">
      <alignment horizontal="left"/>
    </xf>
    <xf numFmtId="4" fontId="0" fillId="0" borderId="3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left"/>
    </xf>
    <xf numFmtId="4" fontId="0" fillId="0" borderId="6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12" xfId="0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1" fillId="2" borderId="8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0" xfId="0" applyAlignment="1">
      <alignment horizontal="left" indent="1"/>
    </xf>
    <xf numFmtId="0" fontId="0" fillId="4" borderId="0" xfId="0" applyFill="1"/>
    <xf numFmtId="0" fontId="1" fillId="0" borderId="0" xfId="0" applyFont="1" applyFill="1" applyBorder="1" applyAlignment="1">
      <alignment horizontal="left" indent="1"/>
    </xf>
    <xf numFmtId="0" fontId="0" fillId="0" borderId="0" xfId="0" applyAlignment="1">
      <alignment horizontal="right" indent="1"/>
    </xf>
    <xf numFmtId="164" fontId="0" fillId="0" borderId="0" xfId="0" applyNumberFormat="1" applyAlignment="1">
      <alignment horizontal="right" indent="1"/>
    </xf>
  </cellXfs>
  <cellStyles count="1">
    <cellStyle name="Normal" xfId="0" builtinId="0"/>
  </cellStyles>
  <dxfs count="47">
    <dxf>
      <numFmt numFmtId="164" formatCode="#,##0.00\ &quot;€&quot;"/>
      <alignment horizontal="right" vertical="bottom" textRotation="0" wrapText="0" relativeIndent="1" justifyLastLine="0" shrinkToFit="0" readingOrder="0"/>
    </dxf>
    <dxf>
      <alignment horizontal="right" vertical="bottom" textRotation="0" wrapText="0" relative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7A96EE03-DF9D-4303-9C2F-6379541DAC7C}" autoFormatId="16" applyNumberFormats="0" applyBorderFormats="0" applyFontFormats="0" applyPatternFormats="0" applyAlignmentFormats="0" applyWidthHeightFormats="0">
  <queryTableRefresh nextId="10">
    <queryTableFields count="8">
      <queryTableField id="1" name="CATEGORIE" tableColumnId="1"/>
      <queryTableField id="2" name="RAYON" tableColumnId="2"/>
      <queryTableField id="3" name="TYPE DE MARQUE" tableColumnId="3"/>
      <queryTableField id="4" name="MARQUE" tableColumnId="4"/>
      <queryTableField id="5" name="LIBELLE PRODUIT" tableColumnId="5"/>
      <queryTableField id="6" name="CODE BARRE" tableColumnId="6"/>
      <queryTableField id="7" name="Unités vendues" tableColumnId="7"/>
      <queryTableField id="8" name="Chiffre d'affaires" tableColumnId="8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536818-C769-4A72-99F4-CF3786928260}" name="Data_Janvier" displayName="Data_Janvier" ref="A1:H26" totalsRowShown="0" headerRowDxfId="46" dataDxfId="44" headerRowBorderDxfId="45" tableBorderDxfId="43">
  <autoFilter ref="A1:H26" xr:uid="{A3536818-C769-4A72-99F4-CF3786928260}"/>
  <tableColumns count="8">
    <tableColumn id="1" xr3:uid="{900A7916-3A66-485C-AE84-24BD39D6B82A}" name="CATEGORIE" dataDxfId="42"/>
    <tableColumn id="2" xr3:uid="{33B1C337-9EF2-4630-BA49-E5A2D1A0B64B}" name="RAYON" dataDxfId="41"/>
    <tableColumn id="3" xr3:uid="{32D04713-602C-47EA-91F1-3EA3445FCE61}" name="TYPE DE MARQUE" dataDxfId="40"/>
    <tableColumn id="4" xr3:uid="{EE8D8BED-633E-453D-97BF-6D28F8CC6EFC}" name="MARQUE" dataDxfId="39"/>
    <tableColumn id="5" xr3:uid="{BB54062D-47AE-4E38-BEEB-430144DA94AD}" name="LIBELLE PRODUIT" dataDxfId="38"/>
    <tableColumn id="6" xr3:uid="{7C2A5C42-3CC4-41A3-BD57-714FD7F25745}" name="CODE BARRE" dataDxfId="37"/>
    <tableColumn id="7" xr3:uid="{E9CA0E7F-D967-4550-99BC-E1B9A4FBDC6B}" name="Unités vendues" dataDxfId="36"/>
    <tableColumn id="8" xr3:uid="{94B8B9A8-EC82-4FFA-BBF7-1CC37658A580}" name="Chiffre d'affaires" dataDxfId="3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85CF64-555A-49AB-B024-7CA4D4A49FCA}" name="Data_Février" displayName="Data_Février" ref="A1:H26" totalsRowShown="0" headerRowDxfId="34" dataDxfId="32" headerRowBorderDxfId="33" tableBorderDxfId="31">
  <autoFilter ref="A1:H26" xr:uid="{2285CF64-555A-49AB-B024-7CA4D4A49FCA}"/>
  <tableColumns count="8">
    <tableColumn id="1" xr3:uid="{7FB669C7-5815-4A3A-9223-E1F954EB5BD6}" name="CATEGORIE" dataDxfId="30"/>
    <tableColumn id="2" xr3:uid="{3094A880-B931-43DA-A988-7363A078BFDC}" name="RAYON" dataDxfId="29"/>
    <tableColumn id="3" xr3:uid="{EDD58AA7-9DB3-4A2D-9C2E-D8A976364593}" name="TYPE DE MARQUE" dataDxfId="28"/>
    <tableColumn id="4" xr3:uid="{D04450B7-ABB9-4A57-9DC0-ABC6A3CAB8F1}" name="MARQUE" dataDxfId="27"/>
    <tableColumn id="5" xr3:uid="{9020243C-414E-4952-B678-F24366C8FF06}" name="LIBELLE PRODUIT" dataDxfId="26"/>
    <tableColumn id="6" xr3:uid="{577B003D-9468-4CF9-B624-D0F271FC301C}" name="CODE BARRE" dataDxfId="25"/>
    <tableColumn id="7" xr3:uid="{94A82220-F1E5-4012-BB52-7D339608B4A0}" name="Unités vendues" dataDxfId="24"/>
    <tableColumn id="8" xr3:uid="{BB9AE902-2372-4B76-ACFF-B316F3817119}" name="Chiffre d'affaires" dataDxfId="2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8750E84-C356-491E-B068-E144B7B3EE99}" name="Data_Mars" displayName="Data_Mars" ref="A1:H26" totalsRowShown="0" headerRowDxfId="22" dataDxfId="20" headerRowBorderDxfId="21" tableBorderDxfId="19">
  <autoFilter ref="A1:H26" xr:uid="{D8750E84-C356-491E-B068-E144B7B3EE99}"/>
  <tableColumns count="8">
    <tableColumn id="1" xr3:uid="{F4340BA8-E87D-45CC-A811-533D81FA8C52}" name="CATEGORIE" dataDxfId="18"/>
    <tableColumn id="2" xr3:uid="{420A11A0-26BB-4CED-B60C-136EFFC03261}" name="RAYON" dataDxfId="17"/>
    <tableColumn id="3" xr3:uid="{10E05B52-E371-4C98-BAA0-CB86A5FCCC7E}" name="TYPE DE MARQUE" dataDxfId="16"/>
    <tableColumn id="4" xr3:uid="{67220F40-C2E9-4052-8139-3AD9DC63E6DB}" name="MARQUE" dataDxfId="15"/>
    <tableColumn id="5" xr3:uid="{EB52FFDA-C430-46E7-8A53-ADD54DA9C1E3}" name="LIBELLE PRODUIT" dataDxfId="14"/>
    <tableColumn id="6" xr3:uid="{E778677A-00F5-40CD-BEA9-1D621CD59306}" name="CODE BARRE" dataDxfId="13"/>
    <tableColumn id="7" xr3:uid="{15C2D6DE-0E76-467A-8556-CEDC0CE0F684}" name="Unités vendues" dataDxfId="12"/>
    <tableColumn id="8" xr3:uid="{56A7C788-916C-47F9-8520-062A58A1A3F2}" name="Chiffre d'affaires" dataDxfId="11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7858AF6-50F3-4E3A-BBC3-5B6F5C67900A}" name="Datas" displayName="Datas" ref="J15:Q20" tableType="queryTable" totalsRowShown="0">
  <autoFilter ref="J15:Q20" xr:uid="{77858AF6-50F3-4E3A-BBC3-5B6F5C67900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6CFEF4EA-75EF-40A5-8924-E3FED65FFD3D}" uniqueName="1" name="CATEGORIE" queryTableFieldId="1" dataDxfId="7"/>
    <tableColumn id="2" xr3:uid="{BFB0DDA3-4BDA-4C3C-842B-56F3921DE539}" uniqueName="2" name="RAYON" queryTableFieldId="2" dataDxfId="6"/>
    <tableColumn id="3" xr3:uid="{C4D357A0-E388-4DBA-B7F0-52D7369FE7D2}" uniqueName="3" name="TYPE DE MARQUE" queryTableFieldId="3" dataDxfId="5"/>
    <tableColumn id="4" xr3:uid="{731953DD-3338-4514-92FC-48027B9BDBBE}" uniqueName="4" name="MARQUE" queryTableFieldId="4" dataDxfId="4"/>
    <tableColumn id="5" xr3:uid="{86D1877F-DB29-4895-91D3-DB8AAD929BB7}" uniqueName="5" name="LIBELLE PRODUIT" queryTableFieldId="5" dataDxfId="3"/>
    <tableColumn id="6" xr3:uid="{7CBB177D-375B-4089-AA35-C65E4673D8F4}" uniqueName="6" name="CODE BARRE" queryTableFieldId="6" dataDxfId="2"/>
    <tableColumn id="7" xr3:uid="{A264CD62-D397-4AF0-A4D4-7AA91A18FA27}" uniqueName="7" name="Unités vendues" queryTableFieldId="7" dataDxfId="1"/>
    <tableColumn id="8" xr3:uid="{27D30A2B-2DF3-4F8B-A980-4F0D28020B79}" uniqueName="8" name="Chiffre d'affaires" queryTableFieldId="8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2CD7623-F334-4A7C-85CA-EB6DB3F5C64A}" name="t_Rayon" displayName="t_Rayon" ref="B2:B24" totalsRowShown="0" headerRowDxfId="10" dataDxfId="9">
  <autoFilter ref="B2:B24" xr:uid="{02CD7623-F334-4A7C-85CA-EB6DB3F5C64A}">
    <filterColumn colId="0" hiddenButton="1"/>
  </autoFilter>
  <sortState xmlns:xlrd2="http://schemas.microsoft.com/office/spreadsheetml/2017/richdata2" ref="B3:B24">
    <sortCondition ref="B2:B24"/>
  </sortState>
  <tableColumns count="1">
    <tableColumn id="1" xr3:uid="{B891C103-9A1C-4C2B-9359-EAD6E4309FFC}" name="Rayon" dataDxfId="8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70B06A6-8C0E-4890-A707-9AAE5B04CDC3}" name="t_Mois" displayName="t_Mois" ref="D2:D14" totalsRowShown="0">
  <autoFilter ref="D2:D14" xr:uid="{570B06A6-8C0E-4890-A707-9AAE5B04CDC3}">
    <filterColumn colId="0" hiddenButton="1"/>
  </autoFilter>
  <tableColumns count="1">
    <tableColumn id="1" xr3:uid="{03E55E74-5ECF-462F-876F-4F9F1E7C7759}" name="Moi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15742-92F8-4FC6-BA20-946F52A516FB}">
  <dimension ref="A1:H26"/>
  <sheetViews>
    <sheetView workbookViewId="0">
      <selection activeCell="C20" sqref="C20"/>
    </sheetView>
  </sheetViews>
  <sheetFormatPr baseColWidth="10" defaultColWidth="9.33203125" defaultRowHeight="14.4"/>
  <cols>
    <col min="1" max="1" width="12.44140625" customWidth="1"/>
    <col min="2" max="2" width="24.33203125" bestFit="1" customWidth="1"/>
    <col min="3" max="3" width="17" customWidth="1"/>
    <col min="4" max="4" width="22.109375" bestFit="1" customWidth="1"/>
    <col min="5" max="5" width="21.5546875" bestFit="1" customWidth="1"/>
    <col min="6" max="6" width="15" bestFit="1" customWidth="1"/>
    <col min="7" max="7" width="15.44140625" customWidth="1"/>
    <col min="8" max="8" width="16.5546875" customWidth="1"/>
  </cols>
  <sheetData>
    <row r="1" spans="1:8" ht="15" thickBot="1">
      <c r="A1" s="28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s="30" t="s">
        <v>5</v>
      </c>
      <c r="G1" s="29" t="s">
        <v>6</v>
      </c>
      <c r="H1" s="31" t="s">
        <v>7</v>
      </c>
    </row>
    <row r="2" spans="1:8">
      <c r="A2" s="3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 t="str">
        <f>"3168930168195"</f>
        <v>3168930168195</v>
      </c>
      <c r="G2" s="1">
        <v>3</v>
      </c>
      <c r="H2" s="8">
        <v>9</v>
      </c>
    </row>
    <row r="3" spans="1:8">
      <c r="A3" s="3" t="s">
        <v>8</v>
      </c>
      <c r="B3" s="1" t="s">
        <v>9</v>
      </c>
      <c r="C3" s="1" t="s">
        <v>10</v>
      </c>
      <c r="D3" s="1" t="s">
        <v>11</v>
      </c>
      <c r="E3" s="1" t="s">
        <v>13</v>
      </c>
      <c r="F3" s="2" t="str">
        <f>"3168930168225"</f>
        <v>3168930168225</v>
      </c>
      <c r="G3" s="1">
        <v>4</v>
      </c>
      <c r="H3" s="8">
        <v>10</v>
      </c>
    </row>
    <row r="4" spans="1:8">
      <c r="A4" s="3" t="s">
        <v>8</v>
      </c>
      <c r="B4" s="1" t="s">
        <v>9</v>
      </c>
      <c r="C4" s="1" t="s">
        <v>10</v>
      </c>
      <c r="D4" s="1" t="s">
        <v>14</v>
      </c>
      <c r="E4" s="1" t="s">
        <v>15</v>
      </c>
      <c r="F4" s="2" t="str">
        <f>"3168930168041"</f>
        <v>3168930168041</v>
      </c>
      <c r="G4" s="1">
        <v>6</v>
      </c>
      <c r="H4" s="8">
        <v>15</v>
      </c>
    </row>
    <row r="5" spans="1:8">
      <c r="A5" s="3" t="s">
        <v>8</v>
      </c>
      <c r="B5" s="1" t="s">
        <v>9</v>
      </c>
      <c r="C5" s="1" t="s">
        <v>10</v>
      </c>
      <c r="D5" s="1" t="s">
        <v>16</v>
      </c>
      <c r="E5" s="1" t="s">
        <v>17</v>
      </c>
      <c r="F5" s="2" t="str">
        <f>"5053990167807"</f>
        <v>5053990167807</v>
      </c>
      <c r="G5" s="1">
        <v>3</v>
      </c>
      <c r="H5" s="8">
        <v>5</v>
      </c>
    </row>
    <row r="6" spans="1:8">
      <c r="A6" s="3" t="s">
        <v>8</v>
      </c>
      <c r="B6" s="1" t="s">
        <v>9</v>
      </c>
      <c r="C6" s="1" t="s">
        <v>10</v>
      </c>
      <c r="D6" s="1" t="s">
        <v>16</v>
      </c>
      <c r="E6" s="1" t="s">
        <v>18</v>
      </c>
      <c r="F6" s="2" t="str">
        <f>"5053990167845"</f>
        <v>5053990167845</v>
      </c>
      <c r="G6" s="1">
        <v>5</v>
      </c>
      <c r="H6" s="8">
        <v>15</v>
      </c>
    </row>
    <row r="7" spans="1:8">
      <c r="A7" s="3" t="s">
        <v>8</v>
      </c>
      <c r="B7" s="1" t="s">
        <v>9</v>
      </c>
      <c r="C7" s="1" t="s">
        <v>10</v>
      </c>
      <c r="D7" s="1" t="s">
        <v>16</v>
      </c>
      <c r="E7" s="1" t="s">
        <v>19</v>
      </c>
      <c r="F7" s="2" t="str">
        <f>"5053990167883"</f>
        <v>5053990167883</v>
      </c>
      <c r="G7" s="1">
        <v>6</v>
      </c>
      <c r="H7" s="8">
        <v>17</v>
      </c>
    </row>
    <row r="8" spans="1:8">
      <c r="A8" s="3" t="s">
        <v>8</v>
      </c>
      <c r="B8" s="1" t="s">
        <v>9</v>
      </c>
      <c r="C8" s="1" t="s">
        <v>10</v>
      </c>
      <c r="D8" s="1" t="s">
        <v>16</v>
      </c>
      <c r="E8" s="1" t="s">
        <v>20</v>
      </c>
      <c r="F8" s="2" t="str">
        <f>"5053990167913"</f>
        <v>5053990167913</v>
      </c>
      <c r="G8" s="1">
        <v>2</v>
      </c>
      <c r="H8" s="8">
        <v>4</v>
      </c>
    </row>
    <row r="9" spans="1:8">
      <c r="A9" s="3" t="s">
        <v>8</v>
      </c>
      <c r="B9" s="1" t="s">
        <v>9</v>
      </c>
      <c r="C9" s="1" t="s">
        <v>10</v>
      </c>
      <c r="D9" s="1" t="s">
        <v>16</v>
      </c>
      <c r="E9" s="1" t="s">
        <v>21</v>
      </c>
      <c r="F9" s="2" t="str">
        <f>"5053990183197"</f>
        <v>5053990183197</v>
      </c>
      <c r="G9" s="1">
        <v>1</v>
      </c>
      <c r="H9" s="8">
        <v>2</v>
      </c>
    </row>
    <row r="10" spans="1:8">
      <c r="A10" s="3" t="s">
        <v>8</v>
      </c>
      <c r="B10" s="1" t="s">
        <v>9</v>
      </c>
      <c r="C10" s="1" t="s">
        <v>10</v>
      </c>
      <c r="D10" s="1" t="s">
        <v>22</v>
      </c>
      <c r="E10" s="1" t="s">
        <v>23</v>
      </c>
      <c r="F10" s="2" t="str">
        <f>"3229820181332"</f>
        <v>3229820181332</v>
      </c>
      <c r="G10" s="1">
        <v>3</v>
      </c>
      <c r="H10" s="8">
        <v>7</v>
      </c>
    </row>
    <row r="11" spans="1:8">
      <c r="A11" s="3" t="s">
        <v>8</v>
      </c>
      <c r="B11" s="1" t="s">
        <v>9</v>
      </c>
      <c r="C11" s="1" t="s">
        <v>24</v>
      </c>
      <c r="D11" s="1" t="s">
        <v>25</v>
      </c>
      <c r="E11" s="1" t="s">
        <v>26</v>
      </c>
      <c r="F11" s="2" t="str">
        <f>"0000020996703"</f>
        <v>0000020996703</v>
      </c>
      <c r="G11" s="1">
        <v>2</v>
      </c>
      <c r="H11" s="8">
        <v>4</v>
      </c>
    </row>
    <row r="12" spans="1:8">
      <c r="A12" s="3" t="s">
        <v>8</v>
      </c>
      <c r="B12" s="1" t="s">
        <v>9</v>
      </c>
      <c r="C12" s="1" t="s">
        <v>24</v>
      </c>
      <c r="D12" s="1" t="s">
        <v>25</v>
      </c>
      <c r="E12" s="1" t="s">
        <v>26</v>
      </c>
      <c r="F12" s="2" t="str">
        <f>"4335619196773"</f>
        <v>4335619196773</v>
      </c>
      <c r="G12" s="1">
        <v>1</v>
      </c>
      <c r="H12" s="8">
        <v>2</v>
      </c>
    </row>
    <row r="13" spans="1:8">
      <c r="A13" s="3" t="s">
        <v>8</v>
      </c>
      <c r="B13" s="1" t="s">
        <v>27</v>
      </c>
      <c r="C13" s="1" t="s">
        <v>10</v>
      </c>
      <c r="D13" s="1" t="s">
        <v>28</v>
      </c>
      <c r="E13" s="1" t="s">
        <v>29</v>
      </c>
      <c r="F13" s="2" t="str">
        <f>"3038356802273"</f>
        <v>3038356802273</v>
      </c>
      <c r="G13" s="1">
        <v>10</v>
      </c>
      <c r="H13" s="8">
        <v>16</v>
      </c>
    </row>
    <row r="14" spans="1:8">
      <c r="A14" s="3" t="s">
        <v>8</v>
      </c>
      <c r="B14" s="1" t="s">
        <v>27</v>
      </c>
      <c r="C14" s="1" t="s">
        <v>10</v>
      </c>
      <c r="D14" s="1" t="s">
        <v>28</v>
      </c>
      <c r="E14" s="1" t="s">
        <v>30</v>
      </c>
      <c r="F14" s="2" t="str">
        <f>"3038359913259"</f>
        <v>3038359913259</v>
      </c>
      <c r="G14" s="1">
        <v>15</v>
      </c>
      <c r="H14" s="8">
        <v>16</v>
      </c>
    </row>
    <row r="15" spans="1:8">
      <c r="A15" s="3" t="s">
        <v>8</v>
      </c>
      <c r="B15" s="1" t="s">
        <v>27</v>
      </c>
      <c r="C15" s="1" t="s">
        <v>10</v>
      </c>
      <c r="D15" s="1" t="s">
        <v>28</v>
      </c>
      <c r="E15" s="1" t="s">
        <v>31</v>
      </c>
      <c r="F15" s="2" t="str">
        <f>"3038359911118"</f>
        <v>3038359911118</v>
      </c>
      <c r="G15" s="1">
        <v>12</v>
      </c>
      <c r="H15" s="8">
        <v>16</v>
      </c>
    </row>
    <row r="16" spans="1:8">
      <c r="A16" s="3" t="s">
        <v>8</v>
      </c>
      <c r="B16" s="1" t="s">
        <v>27</v>
      </c>
      <c r="C16" s="1" t="s">
        <v>10</v>
      </c>
      <c r="D16" s="1" t="s">
        <v>28</v>
      </c>
      <c r="E16" s="1" t="s">
        <v>32</v>
      </c>
      <c r="F16" s="2" t="str">
        <f>"3038359911248"</f>
        <v>3038359911248</v>
      </c>
      <c r="G16" s="1">
        <v>8</v>
      </c>
      <c r="H16" s="8">
        <v>12</v>
      </c>
    </row>
    <row r="17" spans="1:8">
      <c r="A17" s="3" t="s">
        <v>8</v>
      </c>
      <c r="B17" s="1" t="s">
        <v>27</v>
      </c>
      <c r="C17" s="1" t="s">
        <v>10</v>
      </c>
      <c r="D17" s="1" t="s">
        <v>28</v>
      </c>
      <c r="E17" s="1" t="s">
        <v>33</v>
      </c>
      <c r="F17" s="2" t="str">
        <f>"3038350013002"</f>
        <v>3038350013002</v>
      </c>
      <c r="G17" s="1">
        <v>5</v>
      </c>
      <c r="H17" s="8">
        <v>7</v>
      </c>
    </row>
    <row r="18" spans="1:8">
      <c r="A18" s="3" t="s">
        <v>8</v>
      </c>
      <c r="B18" s="1" t="s">
        <v>27</v>
      </c>
      <c r="C18" s="1" t="s">
        <v>24</v>
      </c>
      <c r="D18" s="1" t="s">
        <v>25</v>
      </c>
      <c r="E18" s="1" t="s">
        <v>30</v>
      </c>
      <c r="F18" s="4">
        <v>1394323928323</v>
      </c>
      <c r="G18" s="1">
        <v>3</v>
      </c>
      <c r="H18" s="8">
        <v>5</v>
      </c>
    </row>
    <row r="19" spans="1:8">
      <c r="A19" s="3" t="s">
        <v>8</v>
      </c>
      <c r="B19" s="1" t="s">
        <v>27</v>
      </c>
      <c r="C19" s="1" t="s">
        <v>24</v>
      </c>
      <c r="D19" s="1" t="s">
        <v>25</v>
      </c>
      <c r="E19" s="1" t="s">
        <v>31</v>
      </c>
      <c r="F19" s="4">
        <v>1594323932232</v>
      </c>
      <c r="G19" s="1">
        <v>18</v>
      </c>
      <c r="H19" s="8">
        <v>24</v>
      </c>
    </row>
    <row r="20" spans="1:8">
      <c r="A20" s="3" t="s">
        <v>8</v>
      </c>
      <c r="B20" s="1" t="s">
        <v>27</v>
      </c>
      <c r="C20" s="1" t="s">
        <v>24</v>
      </c>
      <c r="D20" s="1" t="s">
        <v>25</v>
      </c>
      <c r="E20" s="1" t="s">
        <v>32</v>
      </c>
      <c r="F20" s="4">
        <v>4393123932232</v>
      </c>
      <c r="G20" s="1">
        <v>17</v>
      </c>
      <c r="H20" s="8">
        <v>20</v>
      </c>
    </row>
    <row r="21" spans="1:8">
      <c r="A21" s="3" t="s">
        <v>8</v>
      </c>
      <c r="B21" s="1" t="s">
        <v>27</v>
      </c>
      <c r="C21" s="1" t="s">
        <v>24</v>
      </c>
      <c r="D21" s="1" t="s">
        <v>25</v>
      </c>
      <c r="E21" s="1" t="s">
        <v>34</v>
      </c>
      <c r="F21" s="4">
        <v>8327482789198</v>
      </c>
      <c r="G21" s="1">
        <v>15</v>
      </c>
      <c r="H21" s="8">
        <v>20</v>
      </c>
    </row>
    <row r="22" spans="1:8">
      <c r="A22" s="3" t="s">
        <v>35</v>
      </c>
      <c r="B22" s="1" t="s">
        <v>36</v>
      </c>
      <c r="C22" s="1" t="s">
        <v>10</v>
      </c>
      <c r="D22" s="1" t="s">
        <v>37</v>
      </c>
      <c r="E22" s="1" t="s">
        <v>38</v>
      </c>
      <c r="F22" s="2" t="str">
        <f>"8710438105612"</f>
        <v>8710438105612</v>
      </c>
      <c r="G22" s="1">
        <v>2</v>
      </c>
      <c r="H22" s="8">
        <v>5</v>
      </c>
    </row>
    <row r="23" spans="1:8">
      <c r="A23" s="3" t="s">
        <v>35</v>
      </c>
      <c r="B23" s="1" t="s">
        <v>36</v>
      </c>
      <c r="C23" s="1" t="s">
        <v>10</v>
      </c>
      <c r="D23" s="1" t="s">
        <v>37</v>
      </c>
      <c r="E23" s="1" t="s">
        <v>39</v>
      </c>
      <c r="F23" s="2" t="str">
        <f>"8710438121544"</f>
        <v>8710438121544</v>
      </c>
      <c r="G23" s="1">
        <v>5</v>
      </c>
      <c r="H23" s="8">
        <v>10</v>
      </c>
    </row>
    <row r="24" spans="1:8">
      <c r="A24" s="3" t="s">
        <v>35</v>
      </c>
      <c r="B24" s="1" t="s">
        <v>40</v>
      </c>
      <c r="C24" s="1" t="s">
        <v>41</v>
      </c>
      <c r="D24" s="1" t="s">
        <v>42</v>
      </c>
      <c r="E24" s="1" t="s">
        <v>43</v>
      </c>
      <c r="F24" s="2" t="str">
        <f>"1056423136538"</f>
        <v>1056423136538</v>
      </c>
      <c r="G24" s="1">
        <v>4</v>
      </c>
      <c r="H24" s="8">
        <v>12</v>
      </c>
    </row>
    <row r="25" spans="1:8">
      <c r="A25" s="3" t="s">
        <v>35</v>
      </c>
      <c r="B25" s="1" t="s">
        <v>40</v>
      </c>
      <c r="C25" s="1" t="s">
        <v>41</v>
      </c>
      <c r="D25" s="1" t="s">
        <v>42</v>
      </c>
      <c r="E25" s="1" t="s">
        <v>44</v>
      </c>
      <c r="F25" s="2" t="str">
        <f>"1056489123659"</f>
        <v>1056489123659</v>
      </c>
      <c r="G25" s="1">
        <v>5</v>
      </c>
      <c r="H25" s="8">
        <v>15</v>
      </c>
    </row>
    <row r="26" spans="1:8">
      <c r="A26" s="3" t="s">
        <v>35</v>
      </c>
      <c r="B26" s="1" t="s">
        <v>40</v>
      </c>
      <c r="C26" s="1" t="s">
        <v>41</v>
      </c>
      <c r="D26" s="1" t="s">
        <v>42</v>
      </c>
      <c r="E26" s="1" t="s">
        <v>45</v>
      </c>
      <c r="F26" s="2" t="str">
        <f>"1056349727248"</f>
        <v>1056349727248</v>
      </c>
      <c r="G26" s="1">
        <v>6</v>
      </c>
      <c r="H26" s="8"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3112B-F658-4270-A526-D4BEF6FD1D3D}">
  <dimension ref="A1:H26"/>
  <sheetViews>
    <sheetView workbookViewId="0">
      <selection activeCell="B15" sqref="B15"/>
    </sheetView>
  </sheetViews>
  <sheetFormatPr baseColWidth="10" defaultColWidth="9.33203125" defaultRowHeight="14.4"/>
  <cols>
    <col min="1" max="1" width="12.44140625" customWidth="1"/>
    <col min="2" max="2" width="24.33203125" bestFit="1" customWidth="1"/>
    <col min="3" max="3" width="17" customWidth="1"/>
    <col min="4" max="4" width="22.109375" bestFit="1" customWidth="1"/>
    <col min="5" max="5" width="21.5546875" bestFit="1" customWidth="1"/>
    <col min="6" max="6" width="15" bestFit="1" customWidth="1"/>
    <col min="7" max="7" width="15.44140625" customWidth="1"/>
    <col min="8" max="8" width="16.5546875" customWidth="1"/>
  </cols>
  <sheetData>
    <row r="1" spans="1:8" ht="15" thickBot="1">
      <c r="A1" s="28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s="30" t="s">
        <v>5</v>
      </c>
      <c r="G1" s="29" t="s">
        <v>6</v>
      </c>
      <c r="H1" s="31" t="s">
        <v>7</v>
      </c>
    </row>
    <row r="2" spans="1:8">
      <c r="A2" s="3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 t="str">
        <f>"3168930168195"</f>
        <v>3168930168195</v>
      </c>
      <c r="G2" s="1">
        <v>4</v>
      </c>
      <c r="H2" s="8">
        <v>9</v>
      </c>
    </row>
    <row r="3" spans="1:8">
      <c r="A3" s="3" t="s">
        <v>8</v>
      </c>
      <c r="B3" s="1" t="s">
        <v>9</v>
      </c>
      <c r="C3" s="1" t="s">
        <v>10</v>
      </c>
      <c r="D3" s="1" t="s">
        <v>11</v>
      </c>
      <c r="E3" s="1" t="s">
        <v>13</v>
      </c>
      <c r="F3" s="2" t="str">
        <f>"3168930168225"</f>
        <v>3168930168225</v>
      </c>
      <c r="G3" s="1">
        <v>5</v>
      </c>
      <c r="H3" s="8">
        <v>4</v>
      </c>
    </row>
    <row r="4" spans="1:8">
      <c r="A4" s="3" t="s">
        <v>8</v>
      </c>
      <c r="B4" s="1" t="s">
        <v>9</v>
      </c>
      <c r="C4" s="1" t="s">
        <v>10</v>
      </c>
      <c r="D4" s="1" t="s">
        <v>14</v>
      </c>
      <c r="E4" s="1" t="s">
        <v>15</v>
      </c>
      <c r="F4" s="2" t="str">
        <f>"3168930168041"</f>
        <v>3168930168041</v>
      </c>
      <c r="G4" s="1">
        <v>7</v>
      </c>
      <c r="H4" s="8">
        <v>15</v>
      </c>
    </row>
    <row r="5" spans="1:8">
      <c r="A5" s="3" t="s">
        <v>8</v>
      </c>
      <c r="B5" s="1" t="s">
        <v>9</v>
      </c>
      <c r="C5" s="1" t="s">
        <v>10</v>
      </c>
      <c r="D5" s="1" t="s">
        <v>16</v>
      </c>
      <c r="E5" s="1" t="s">
        <v>17</v>
      </c>
      <c r="F5" s="2" t="str">
        <f>"5053990167807"</f>
        <v>5053990167807</v>
      </c>
      <c r="G5" s="1">
        <v>1</v>
      </c>
      <c r="H5" s="8">
        <v>31</v>
      </c>
    </row>
    <row r="6" spans="1:8">
      <c r="A6" s="3" t="s">
        <v>8</v>
      </c>
      <c r="B6" s="1" t="s">
        <v>9</v>
      </c>
      <c r="C6" s="1" t="s">
        <v>10</v>
      </c>
      <c r="D6" s="1" t="s">
        <v>16</v>
      </c>
      <c r="E6" s="1" t="s">
        <v>18</v>
      </c>
      <c r="F6" s="2" t="str">
        <f>"5053990167845"</f>
        <v>5053990167845</v>
      </c>
      <c r="G6" s="1">
        <v>5</v>
      </c>
      <c r="H6" s="8">
        <v>15</v>
      </c>
    </row>
    <row r="7" spans="1:8">
      <c r="A7" s="3" t="s">
        <v>8</v>
      </c>
      <c r="B7" s="1" t="s">
        <v>9</v>
      </c>
      <c r="C7" s="1" t="s">
        <v>10</v>
      </c>
      <c r="D7" s="1" t="s">
        <v>16</v>
      </c>
      <c r="E7" s="1" t="s">
        <v>19</v>
      </c>
      <c r="F7" s="2" t="str">
        <f>"5053990167883"</f>
        <v>5053990167883</v>
      </c>
      <c r="G7" s="1">
        <v>3</v>
      </c>
      <c r="H7" s="8">
        <v>1</v>
      </c>
    </row>
    <row r="8" spans="1:8">
      <c r="A8" s="3" t="s">
        <v>8</v>
      </c>
      <c r="B8" s="1" t="s">
        <v>9</v>
      </c>
      <c r="C8" s="1" t="s">
        <v>10</v>
      </c>
      <c r="D8" s="1" t="s">
        <v>16</v>
      </c>
      <c r="E8" s="1" t="s">
        <v>20</v>
      </c>
      <c r="F8" s="2" t="str">
        <f>"5053990167913"</f>
        <v>5053990167913</v>
      </c>
      <c r="G8" s="1">
        <v>2</v>
      </c>
      <c r="H8" s="8">
        <v>4</v>
      </c>
    </row>
    <row r="9" spans="1:8">
      <c r="A9" s="3" t="s">
        <v>8</v>
      </c>
      <c r="B9" s="1" t="s">
        <v>9</v>
      </c>
      <c r="C9" s="1" t="s">
        <v>10</v>
      </c>
      <c r="D9" s="1" t="s">
        <v>16</v>
      </c>
      <c r="E9" s="1" t="s">
        <v>21</v>
      </c>
      <c r="F9" s="2" t="str">
        <f>"5053990183197"</f>
        <v>5053990183197</v>
      </c>
      <c r="G9" s="1">
        <v>5</v>
      </c>
      <c r="H9" s="8">
        <v>2</v>
      </c>
    </row>
    <row r="10" spans="1:8">
      <c r="A10" s="3" t="s">
        <v>8</v>
      </c>
      <c r="B10" s="1" t="s">
        <v>9</v>
      </c>
      <c r="C10" s="1" t="s">
        <v>10</v>
      </c>
      <c r="D10" s="1" t="s">
        <v>22</v>
      </c>
      <c r="E10" s="1" t="s">
        <v>23</v>
      </c>
      <c r="F10" s="2" t="str">
        <f>"3229820181332"</f>
        <v>3229820181332</v>
      </c>
      <c r="G10" s="1">
        <v>3</v>
      </c>
      <c r="H10" s="8">
        <v>7</v>
      </c>
    </row>
    <row r="11" spans="1:8">
      <c r="A11" s="3" t="s">
        <v>8</v>
      </c>
      <c r="B11" s="1" t="s">
        <v>9</v>
      </c>
      <c r="C11" s="1" t="s">
        <v>24</v>
      </c>
      <c r="D11" s="1" t="s">
        <v>25</v>
      </c>
      <c r="E11" s="1" t="s">
        <v>26</v>
      </c>
      <c r="F11" s="2" t="str">
        <f>"0000020996703"</f>
        <v>0000020996703</v>
      </c>
      <c r="G11" s="1">
        <v>2</v>
      </c>
      <c r="H11" s="8">
        <v>1</v>
      </c>
    </row>
    <row r="12" spans="1:8">
      <c r="A12" s="3" t="s">
        <v>8</v>
      </c>
      <c r="B12" s="1" t="s">
        <v>9</v>
      </c>
      <c r="C12" s="1" t="s">
        <v>24</v>
      </c>
      <c r="D12" s="1" t="s">
        <v>25</v>
      </c>
      <c r="E12" s="1" t="s">
        <v>26</v>
      </c>
      <c r="F12" s="2" t="str">
        <f>"4335619196773"</f>
        <v>4335619196773</v>
      </c>
      <c r="G12" s="1">
        <v>32</v>
      </c>
      <c r="H12" s="8">
        <v>2</v>
      </c>
    </row>
    <row r="13" spans="1:8">
      <c r="A13" s="3" t="s">
        <v>8</v>
      </c>
      <c r="B13" s="1" t="s">
        <v>27</v>
      </c>
      <c r="C13" s="1" t="s">
        <v>10</v>
      </c>
      <c r="D13" s="1" t="s">
        <v>28</v>
      </c>
      <c r="E13" s="1" t="s">
        <v>29</v>
      </c>
      <c r="F13" s="2" t="str">
        <f>"3038356802273"</f>
        <v>3038356802273</v>
      </c>
      <c r="G13" s="1">
        <v>10</v>
      </c>
      <c r="H13" s="8">
        <v>16</v>
      </c>
    </row>
    <row r="14" spans="1:8">
      <c r="A14" s="3" t="s">
        <v>8</v>
      </c>
      <c r="B14" s="1" t="s">
        <v>27</v>
      </c>
      <c r="C14" s="1" t="s">
        <v>10</v>
      </c>
      <c r="D14" s="1" t="s">
        <v>28</v>
      </c>
      <c r="E14" s="1" t="s">
        <v>30</v>
      </c>
      <c r="F14" s="2" t="str">
        <f>"3038359913259"</f>
        <v>3038359913259</v>
      </c>
      <c r="G14" s="1">
        <v>23</v>
      </c>
      <c r="H14" s="8">
        <v>1</v>
      </c>
    </row>
    <row r="15" spans="1:8">
      <c r="A15" s="3" t="s">
        <v>8</v>
      </c>
      <c r="B15" s="1" t="s">
        <v>27</v>
      </c>
      <c r="C15" s="1" t="s">
        <v>10</v>
      </c>
      <c r="D15" s="1" t="s">
        <v>28</v>
      </c>
      <c r="E15" s="1" t="s">
        <v>31</v>
      </c>
      <c r="F15" s="2" t="str">
        <f>"3038359911118"</f>
        <v>3038359911118</v>
      </c>
      <c r="G15" s="1">
        <v>12</v>
      </c>
      <c r="H15" s="8">
        <v>42</v>
      </c>
    </row>
    <row r="16" spans="1:8">
      <c r="A16" s="3" t="s">
        <v>8</v>
      </c>
      <c r="B16" s="1" t="s">
        <v>27</v>
      </c>
      <c r="C16" s="1" t="s">
        <v>10</v>
      </c>
      <c r="D16" s="1" t="s">
        <v>28</v>
      </c>
      <c r="E16" s="1" t="s">
        <v>32</v>
      </c>
      <c r="F16" s="2" t="str">
        <f>"3038359911248"</f>
        <v>3038359911248</v>
      </c>
      <c r="G16" s="1">
        <v>1</v>
      </c>
      <c r="H16" s="8">
        <v>34</v>
      </c>
    </row>
    <row r="17" spans="1:8">
      <c r="A17" s="3" t="s">
        <v>8</v>
      </c>
      <c r="B17" s="1" t="s">
        <v>27</v>
      </c>
      <c r="C17" s="1" t="s">
        <v>10</v>
      </c>
      <c r="D17" s="1" t="s">
        <v>28</v>
      </c>
      <c r="E17" s="1" t="s">
        <v>33</v>
      </c>
      <c r="F17" s="2" t="str">
        <f>"3038350013002"</f>
        <v>3038350013002</v>
      </c>
      <c r="G17" s="1">
        <v>5</v>
      </c>
      <c r="H17" s="8">
        <v>7</v>
      </c>
    </row>
    <row r="18" spans="1:8">
      <c r="A18" s="3" t="s">
        <v>8</v>
      </c>
      <c r="B18" s="1" t="s">
        <v>27</v>
      </c>
      <c r="C18" s="1" t="s">
        <v>24</v>
      </c>
      <c r="D18" s="1" t="s">
        <v>25</v>
      </c>
      <c r="E18" s="1" t="s">
        <v>30</v>
      </c>
      <c r="F18" s="4">
        <v>1394323928323</v>
      </c>
      <c r="G18" s="1">
        <v>3</v>
      </c>
      <c r="H18" s="8">
        <v>324</v>
      </c>
    </row>
    <row r="19" spans="1:8">
      <c r="A19" s="3" t="s">
        <v>8</v>
      </c>
      <c r="B19" s="1" t="s">
        <v>27</v>
      </c>
      <c r="C19" s="1" t="s">
        <v>24</v>
      </c>
      <c r="D19" s="1" t="s">
        <v>25</v>
      </c>
      <c r="E19" s="1" t="s">
        <v>31</v>
      </c>
      <c r="F19" s="4">
        <v>1594323932232</v>
      </c>
      <c r="G19" s="1">
        <v>18</v>
      </c>
      <c r="H19" s="8">
        <v>24</v>
      </c>
    </row>
    <row r="20" spans="1:8">
      <c r="A20" s="3" t="s">
        <v>8</v>
      </c>
      <c r="B20" s="1" t="s">
        <v>27</v>
      </c>
      <c r="C20" s="1" t="s">
        <v>24</v>
      </c>
      <c r="D20" s="1" t="s">
        <v>25</v>
      </c>
      <c r="E20" s="1" t="s">
        <v>32</v>
      </c>
      <c r="F20" s="4">
        <v>4393123932232</v>
      </c>
      <c r="G20" s="1">
        <v>143</v>
      </c>
      <c r="H20" s="8">
        <v>20</v>
      </c>
    </row>
    <row r="21" spans="1:8">
      <c r="A21" s="3" t="s">
        <v>8</v>
      </c>
      <c r="B21" s="1" t="s">
        <v>27</v>
      </c>
      <c r="C21" s="1" t="s">
        <v>24</v>
      </c>
      <c r="D21" s="1" t="s">
        <v>25</v>
      </c>
      <c r="E21" s="1" t="s">
        <v>34</v>
      </c>
      <c r="F21" s="4">
        <v>8327482789198</v>
      </c>
      <c r="G21" s="1">
        <v>5</v>
      </c>
      <c r="H21" s="8">
        <v>20</v>
      </c>
    </row>
    <row r="22" spans="1:8">
      <c r="A22" s="3" t="s">
        <v>35</v>
      </c>
      <c r="B22" s="1" t="s">
        <v>36</v>
      </c>
      <c r="C22" s="1" t="s">
        <v>10</v>
      </c>
      <c r="D22" s="1" t="s">
        <v>37</v>
      </c>
      <c r="E22" s="1" t="s">
        <v>38</v>
      </c>
      <c r="F22" s="2" t="str">
        <f>"8710438105612"</f>
        <v>8710438105612</v>
      </c>
      <c r="G22" s="1">
        <v>2</v>
      </c>
      <c r="H22" s="8">
        <v>5</v>
      </c>
    </row>
    <row r="23" spans="1:8">
      <c r="A23" s="3" t="s">
        <v>35</v>
      </c>
      <c r="B23" s="1" t="s">
        <v>36</v>
      </c>
      <c r="C23" s="1" t="s">
        <v>10</v>
      </c>
      <c r="D23" s="1" t="s">
        <v>37</v>
      </c>
      <c r="E23" s="1" t="s">
        <v>39</v>
      </c>
      <c r="F23" s="2" t="str">
        <f>"8710438121544"</f>
        <v>8710438121544</v>
      </c>
      <c r="G23" s="1">
        <v>5</v>
      </c>
      <c r="H23" s="8">
        <v>12</v>
      </c>
    </row>
    <row r="24" spans="1:8">
      <c r="A24" s="3" t="s">
        <v>35</v>
      </c>
      <c r="B24" s="1" t="s">
        <v>40</v>
      </c>
      <c r="C24" s="1" t="s">
        <v>41</v>
      </c>
      <c r="D24" s="1" t="s">
        <v>42</v>
      </c>
      <c r="E24" s="1" t="s">
        <v>43</v>
      </c>
      <c r="F24" s="2" t="str">
        <f>"1056423136538"</f>
        <v>1056423136538</v>
      </c>
      <c r="G24" s="1">
        <v>12</v>
      </c>
      <c r="H24" s="8">
        <v>2</v>
      </c>
    </row>
    <row r="25" spans="1:8">
      <c r="A25" s="3" t="s">
        <v>35</v>
      </c>
      <c r="B25" s="1" t="s">
        <v>40</v>
      </c>
      <c r="C25" s="1" t="s">
        <v>41</v>
      </c>
      <c r="D25" s="1" t="s">
        <v>42</v>
      </c>
      <c r="E25" s="1" t="s">
        <v>44</v>
      </c>
      <c r="F25" s="2" t="str">
        <f>"1056489123659"</f>
        <v>1056489123659</v>
      </c>
      <c r="G25" s="1">
        <v>5</v>
      </c>
      <c r="H25" s="8">
        <v>54</v>
      </c>
    </row>
    <row r="26" spans="1:8">
      <c r="A26" s="3" t="s">
        <v>35</v>
      </c>
      <c r="B26" s="1" t="s">
        <v>40</v>
      </c>
      <c r="C26" s="1" t="s">
        <v>41</v>
      </c>
      <c r="D26" s="1" t="s">
        <v>42</v>
      </c>
      <c r="E26" s="1" t="s">
        <v>45</v>
      </c>
      <c r="F26" s="2" t="str">
        <f>"1056349727248"</f>
        <v>1056349727248</v>
      </c>
      <c r="G26" s="1">
        <v>6</v>
      </c>
      <c r="H26" s="8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6"/>
  <sheetViews>
    <sheetView workbookViewId="0">
      <selection sqref="A1:H26"/>
    </sheetView>
  </sheetViews>
  <sheetFormatPr baseColWidth="10" defaultColWidth="9.33203125" defaultRowHeight="14.4"/>
  <cols>
    <col min="1" max="1" width="12.44140625" customWidth="1"/>
    <col min="2" max="2" width="24.33203125" bestFit="1" customWidth="1"/>
    <col min="3" max="3" width="17" customWidth="1"/>
    <col min="4" max="4" width="22.109375" bestFit="1" customWidth="1"/>
    <col min="5" max="5" width="21.5546875" bestFit="1" customWidth="1"/>
    <col min="6" max="6" width="15" bestFit="1" customWidth="1"/>
    <col min="7" max="7" width="15.44140625" customWidth="1"/>
    <col min="8" max="8" width="16.5546875" customWidth="1"/>
  </cols>
  <sheetData>
    <row r="1" spans="1:8" ht="15" thickBot="1">
      <c r="A1" s="28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s="30" t="s">
        <v>5</v>
      </c>
      <c r="G1" s="29" t="s">
        <v>6</v>
      </c>
      <c r="H1" s="31" t="s">
        <v>7</v>
      </c>
    </row>
    <row r="2" spans="1:8">
      <c r="A2" s="3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 t="str">
        <f>"3168930168195"</f>
        <v>3168930168195</v>
      </c>
      <c r="G2" s="1">
        <v>44</v>
      </c>
      <c r="H2" s="8">
        <v>32</v>
      </c>
    </row>
    <row r="3" spans="1:8">
      <c r="A3" s="3" t="s">
        <v>8</v>
      </c>
      <c r="B3" s="1" t="s">
        <v>9</v>
      </c>
      <c r="C3" s="1" t="s">
        <v>10</v>
      </c>
      <c r="D3" s="1" t="s">
        <v>11</v>
      </c>
      <c r="E3" s="1" t="s">
        <v>13</v>
      </c>
      <c r="F3" s="2" t="str">
        <f>"3168930168225"</f>
        <v>3168930168225</v>
      </c>
      <c r="G3" s="1">
        <v>32</v>
      </c>
      <c r="H3" s="8">
        <v>1</v>
      </c>
    </row>
    <row r="4" spans="1:8">
      <c r="A4" s="3" t="s">
        <v>8</v>
      </c>
      <c r="B4" s="1" t="s">
        <v>9</v>
      </c>
      <c r="C4" s="1" t="s">
        <v>10</v>
      </c>
      <c r="D4" s="1" t="s">
        <v>14</v>
      </c>
      <c r="E4" s="1" t="s">
        <v>15</v>
      </c>
      <c r="F4" s="2" t="str">
        <f>"3168930168041"</f>
        <v>3168930168041</v>
      </c>
      <c r="G4" s="1">
        <v>6</v>
      </c>
      <c r="H4" s="8">
        <v>12</v>
      </c>
    </row>
    <row r="5" spans="1:8">
      <c r="A5" s="3" t="s">
        <v>8</v>
      </c>
      <c r="B5" s="1" t="s">
        <v>9</v>
      </c>
      <c r="C5" s="1" t="s">
        <v>10</v>
      </c>
      <c r="D5" s="1" t="s">
        <v>16</v>
      </c>
      <c r="E5" s="1" t="s">
        <v>17</v>
      </c>
      <c r="F5" s="2" t="str">
        <f>"5053990167807"</f>
        <v>5053990167807</v>
      </c>
      <c r="G5" s="1">
        <v>3</v>
      </c>
      <c r="H5" s="8">
        <v>4</v>
      </c>
    </row>
    <row r="6" spans="1:8">
      <c r="A6" s="3" t="s">
        <v>8</v>
      </c>
      <c r="B6" s="1" t="s">
        <v>9</v>
      </c>
      <c r="C6" s="1" t="s">
        <v>10</v>
      </c>
      <c r="D6" s="1" t="s">
        <v>16</v>
      </c>
      <c r="E6" s="1" t="s">
        <v>18</v>
      </c>
      <c r="F6" s="2" t="str">
        <f>"5053990167845"</f>
        <v>5053990167845</v>
      </c>
      <c r="G6" s="1">
        <v>5</v>
      </c>
      <c r="H6" s="8">
        <v>15</v>
      </c>
    </row>
    <row r="7" spans="1:8">
      <c r="A7" s="3" t="s">
        <v>8</v>
      </c>
      <c r="B7" s="1" t="s">
        <v>9</v>
      </c>
      <c r="C7" s="1" t="s">
        <v>10</v>
      </c>
      <c r="D7" s="1" t="s">
        <v>16</v>
      </c>
      <c r="E7" s="1" t="s">
        <v>19</v>
      </c>
      <c r="F7" s="2" t="str">
        <f>"5053990167883"</f>
        <v>5053990167883</v>
      </c>
      <c r="G7" s="1">
        <v>11</v>
      </c>
      <c r="H7" s="8">
        <v>32</v>
      </c>
    </row>
    <row r="8" spans="1:8">
      <c r="A8" s="3" t="s">
        <v>8</v>
      </c>
      <c r="B8" s="1" t="s">
        <v>9</v>
      </c>
      <c r="C8" s="1" t="s">
        <v>10</v>
      </c>
      <c r="D8" s="1" t="s">
        <v>16</v>
      </c>
      <c r="E8" s="1" t="s">
        <v>20</v>
      </c>
      <c r="F8" s="2" t="str">
        <f>"5053990167913"</f>
        <v>5053990167913</v>
      </c>
      <c r="G8" s="1">
        <v>1</v>
      </c>
      <c r="H8" s="8">
        <v>1</v>
      </c>
    </row>
    <row r="9" spans="1:8">
      <c r="A9" s="3" t="s">
        <v>8</v>
      </c>
      <c r="B9" s="1" t="s">
        <v>9</v>
      </c>
      <c r="C9" s="1" t="s">
        <v>10</v>
      </c>
      <c r="D9" s="1" t="s">
        <v>16</v>
      </c>
      <c r="E9" s="1" t="s">
        <v>21</v>
      </c>
      <c r="F9" s="2" t="str">
        <f>"5053990183197"</f>
        <v>5053990183197</v>
      </c>
      <c r="G9" s="1">
        <v>7</v>
      </c>
      <c r="H9" s="8">
        <v>2</v>
      </c>
    </row>
    <row r="10" spans="1:8">
      <c r="A10" s="3" t="s">
        <v>8</v>
      </c>
      <c r="B10" s="1" t="s">
        <v>9</v>
      </c>
      <c r="C10" s="1" t="s">
        <v>10</v>
      </c>
      <c r="D10" s="1" t="s">
        <v>22</v>
      </c>
      <c r="E10" s="1" t="s">
        <v>23</v>
      </c>
      <c r="F10" s="2" t="str">
        <f>"3229820181332"</f>
        <v>3229820181332</v>
      </c>
      <c r="G10" s="1">
        <v>4</v>
      </c>
      <c r="H10" s="8">
        <v>4</v>
      </c>
    </row>
    <row r="11" spans="1:8">
      <c r="A11" s="3" t="s">
        <v>8</v>
      </c>
      <c r="B11" s="1" t="s">
        <v>9</v>
      </c>
      <c r="C11" s="1" t="s">
        <v>24</v>
      </c>
      <c r="D11" s="1" t="s">
        <v>25</v>
      </c>
      <c r="E11" s="1" t="s">
        <v>26</v>
      </c>
      <c r="F11" s="2" t="str">
        <f>"0000020996703"</f>
        <v>0000020996703</v>
      </c>
      <c r="G11" s="1">
        <v>2</v>
      </c>
      <c r="H11" s="8">
        <v>4</v>
      </c>
    </row>
    <row r="12" spans="1:8">
      <c r="A12" s="3" t="s">
        <v>8</v>
      </c>
      <c r="B12" s="1" t="s">
        <v>9</v>
      </c>
      <c r="C12" s="1" t="s">
        <v>24</v>
      </c>
      <c r="D12" s="1" t="s">
        <v>25</v>
      </c>
      <c r="E12" s="1" t="s">
        <v>26</v>
      </c>
      <c r="F12" s="2" t="str">
        <f>"4335619196773"</f>
        <v>4335619196773</v>
      </c>
      <c r="G12" s="1">
        <v>23</v>
      </c>
      <c r="H12" s="8">
        <v>21</v>
      </c>
    </row>
    <row r="13" spans="1:8">
      <c r="A13" s="3" t="s">
        <v>8</v>
      </c>
      <c r="B13" s="1" t="s">
        <v>27</v>
      </c>
      <c r="C13" s="1" t="s">
        <v>10</v>
      </c>
      <c r="D13" s="1" t="s">
        <v>28</v>
      </c>
      <c r="E13" s="1" t="s">
        <v>29</v>
      </c>
      <c r="F13" s="2" t="str">
        <f>"3038356802273"</f>
        <v>3038356802273</v>
      </c>
      <c r="G13" s="1">
        <v>10</v>
      </c>
      <c r="H13" s="8">
        <v>2</v>
      </c>
    </row>
    <row r="14" spans="1:8">
      <c r="A14" s="3" t="s">
        <v>8</v>
      </c>
      <c r="B14" s="1" t="s">
        <v>27</v>
      </c>
      <c r="C14" s="1" t="s">
        <v>10</v>
      </c>
      <c r="D14" s="1" t="s">
        <v>28</v>
      </c>
      <c r="E14" s="1" t="s">
        <v>30</v>
      </c>
      <c r="F14" s="2" t="str">
        <f>"3038359913259"</f>
        <v>3038359913259</v>
      </c>
      <c r="G14" s="1">
        <v>213</v>
      </c>
      <c r="H14" s="8">
        <v>16</v>
      </c>
    </row>
    <row r="15" spans="1:8">
      <c r="A15" s="3" t="s">
        <v>8</v>
      </c>
      <c r="B15" s="1" t="s">
        <v>27</v>
      </c>
      <c r="C15" s="1" t="s">
        <v>10</v>
      </c>
      <c r="D15" s="1" t="s">
        <v>28</v>
      </c>
      <c r="E15" s="1" t="s">
        <v>31</v>
      </c>
      <c r="F15" s="2" t="str">
        <f>"3038359911118"</f>
        <v>3038359911118</v>
      </c>
      <c r="G15" s="1">
        <v>12</v>
      </c>
      <c r="H15" s="8">
        <v>21</v>
      </c>
    </row>
    <row r="16" spans="1:8">
      <c r="A16" s="3" t="s">
        <v>8</v>
      </c>
      <c r="B16" s="1" t="s">
        <v>27</v>
      </c>
      <c r="C16" s="1" t="s">
        <v>10</v>
      </c>
      <c r="D16" s="1" t="s">
        <v>28</v>
      </c>
      <c r="E16" s="1" t="s">
        <v>32</v>
      </c>
      <c r="F16" s="2" t="str">
        <f>"3038359911248"</f>
        <v>3038359911248</v>
      </c>
      <c r="G16" s="1">
        <v>88</v>
      </c>
      <c r="H16" s="8">
        <v>12</v>
      </c>
    </row>
    <row r="17" spans="1:8">
      <c r="A17" s="3" t="s">
        <v>8</v>
      </c>
      <c r="B17" s="1" t="s">
        <v>27</v>
      </c>
      <c r="C17" s="1" t="s">
        <v>10</v>
      </c>
      <c r="D17" s="1" t="s">
        <v>28</v>
      </c>
      <c r="E17" s="1" t="s">
        <v>33</v>
      </c>
      <c r="F17" s="2" t="str">
        <f>"3038350013002"</f>
        <v>3038350013002</v>
      </c>
      <c r="G17" s="1">
        <v>7</v>
      </c>
      <c r="H17" s="8">
        <v>1</v>
      </c>
    </row>
    <row r="18" spans="1:8">
      <c r="A18" s="3" t="s">
        <v>8</v>
      </c>
      <c r="B18" s="1" t="s">
        <v>27</v>
      </c>
      <c r="C18" s="1" t="s">
        <v>24</v>
      </c>
      <c r="D18" s="1" t="s">
        <v>25</v>
      </c>
      <c r="E18" s="1" t="s">
        <v>30</v>
      </c>
      <c r="F18" s="4">
        <v>1394323928323</v>
      </c>
      <c r="G18" s="1">
        <v>7</v>
      </c>
      <c r="H18" s="8">
        <v>5</v>
      </c>
    </row>
    <row r="19" spans="1:8">
      <c r="A19" s="3" t="s">
        <v>8</v>
      </c>
      <c r="B19" s="1" t="s">
        <v>27</v>
      </c>
      <c r="C19" s="1" t="s">
        <v>24</v>
      </c>
      <c r="D19" s="1" t="s">
        <v>25</v>
      </c>
      <c r="E19" s="1" t="s">
        <v>31</v>
      </c>
      <c r="F19" s="4">
        <v>1594323932232</v>
      </c>
      <c r="G19" s="1">
        <v>18</v>
      </c>
      <c r="H19" s="8">
        <v>24</v>
      </c>
    </row>
    <row r="20" spans="1:8">
      <c r="A20" s="3" t="s">
        <v>8</v>
      </c>
      <c r="B20" s="1" t="s">
        <v>27</v>
      </c>
      <c r="C20" s="1" t="s">
        <v>24</v>
      </c>
      <c r="D20" s="1" t="s">
        <v>25</v>
      </c>
      <c r="E20" s="1" t="s">
        <v>32</v>
      </c>
      <c r="F20" s="4">
        <v>4393123932232</v>
      </c>
      <c r="G20" s="1">
        <v>12</v>
      </c>
      <c r="H20" s="8">
        <v>31</v>
      </c>
    </row>
    <row r="21" spans="1:8">
      <c r="A21" s="3" t="s">
        <v>8</v>
      </c>
      <c r="B21" s="1" t="s">
        <v>27</v>
      </c>
      <c r="C21" s="1" t="s">
        <v>24</v>
      </c>
      <c r="D21" s="1" t="s">
        <v>25</v>
      </c>
      <c r="E21" s="1" t="s">
        <v>34</v>
      </c>
      <c r="F21" s="4">
        <v>8327482789198</v>
      </c>
      <c r="G21" s="1">
        <v>15</v>
      </c>
      <c r="H21" s="8">
        <v>20</v>
      </c>
    </row>
    <row r="22" spans="1:8">
      <c r="A22" s="3" t="s">
        <v>35</v>
      </c>
      <c r="B22" s="1" t="s">
        <v>36</v>
      </c>
      <c r="C22" s="1" t="s">
        <v>10</v>
      </c>
      <c r="D22" s="1" t="s">
        <v>37</v>
      </c>
      <c r="E22" s="1" t="s">
        <v>38</v>
      </c>
      <c r="F22" s="2" t="str">
        <f>"8710438105612"</f>
        <v>8710438105612</v>
      </c>
      <c r="G22" s="1">
        <v>2</v>
      </c>
      <c r="H22" s="8">
        <v>5</v>
      </c>
    </row>
    <row r="23" spans="1:8">
      <c r="A23" s="3" t="s">
        <v>35</v>
      </c>
      <c r="B23" s="1" t="s">
        <v>36</v>
      </c>
      <c r="C23" s="1" t="s">
        <v>10</v>
      </c>
      <c r="D23" s="1" t="s">
        <v>37</v>
      </c>
      <c r="E23" s="1" t="s">
        <v>39</v>
      </c>
      <c r="F23" s="2" t="str">
        <f>"8710438121544"</f>
        <v>8710438121544</v>
      </c>
      <c r="G23" s="1">
        <v>521</v>
      </c>
      <c r="H23" s="8">
        <v>3</v>
      </c>
    </row>
    <row r="24" spans="1:8">
      <c r="A24" s="3" t="s">
        <v>35</v>
      </c>
      <c r="B24" s="1" t="s">
        <v>40</v>
      </c>
      <c r="C24" s="1" t="s">
        <v>41</v>
      </c>
      <c r="D24" s="1" t="s">
        <v>42</v>
      </c>
      <c r="E24" s="1" t="s">
        <v>43</v>
      </c>
      <c r="F24" s="2" t="str">
        <f>"1056423136538"</f>
        <v>1056423136538</v>
      </c>
      <c r="G24" s="1">
        <v>4</v>
      </c>
      <c r="H24" s="8">
        <v>4</v>
      </c>
    </row>
    <row r="25" spans="1:8">
      <c r="A25" s="3" t="s">
        <v>35</v>
      </c>
      <c r="B25" s="1" t="s">
        <v>40</v>
      </c>
      <c r="C25" s="1" t="s">
        <v>41</v>
      </c>
      <c r="D25" s="1" t="s">
        <v>42</v>
      </c>
      <c r="E25" s="1" t="s">
        <v>44</v>
      </c>
      <c r="F25" s="2" t="str">
        <f>"1056489123659"</f>
        <v>1056489123659</v>
      </c>
      <c r="G25" s="1">
        <v>6</v>
      </c>
      <c r="H25" s="8">
        <v>15</v>
      </c>
    </row>
    <row r="26" spans="1:8">
      <c r="A26" s="3" t="s">
        <v>35</v>
      </c>
      <c r="B26" s="1" t="s">
        <v>40</v>
      </c>
      <c r="C26" s="1" t="s">
        <v>41</v>
      </c>
      <c r="D26" s="1" t="s">
        <v>42</v>
      </c>
      <c r="E26" s="1" t="s">
        <v>45</v>
      </c>
      <c r="F26" s="2" t="str">
        <f>"1056349727248"</f>
        <v>1056349727248</v>
      </c>
      <c r="G26" s="1">
        <v>21</v>
      </c>
      <c r="H26" s="8">
        <v>17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F2A09-AA04-4B3D-8C99-E99AC7DC2B91}">
  <dimension ref="A1:Q23"/>
  <sheetViews>
    <sheetView tabSelected="1" zoomScale="70" zoomScaleNormal="70" workbookViewId="0">
      <selection activeCell="O25" sqref="O25"/>
    </sheetView>
  </sheetViews>
  <sheetFormatPr baseColWidth="10" defaultColWidth="8.88671875" defaultRowHeight="14.4"/>
  <cols>
    <col min="1" max="2" width="10.5546875" bestFit="1" customWidth="1"/>
    <col min="3" max="3" width="15.109375" bestFit="1" customWidth="1"/>
    <col min="4" max="4" width="8.33203125" bestFit="1" customWidth="1"/>
    <col min="5" max="5" width="17.88671875" bestFit="1" customWidth="1"/>
    <col min="6" max="6" width="14" bestFit="1" customWidth="1"/>
    <col min="7" max="7" width="13.5546875" bestFit="1" customWidth="1"/>
    <col min="8" max="8" width="14.6640625" bestFit="1" customWidth="1"/>
    <col min="9" max="9" width="2.77734375" customWidth="1"/>
    <col min="10" max="10" width="15" bestFit="1" customWidth="1"/>
    <col min="11" max="11" width="12" bestFit="1" customWidth="1"/>
    <col min="12" max="12" width="17.33203125" bestFit="1" customWidth="1"/>
    <col min="13" max="13" width="10.44140625" bestFit="1" customWidth="1"/>
    <col min="14" max="14" width="20.109375" bestFit="1" customWidth="1"/>
    <col min="15" max="15" width="16" customWidth="1"/>
    <col min="16" max="16" width="15.77734375" bestFit="1" customWidth="1"/>
    <col min="17" max="17" width="16.88671875" bestFit="1" customWidth="1"/>
    <col min="18" max="18" width="8.21875" bestFit="1" customWidth="1"/>
  </cols>
  <sheetData>
    <row r="1" spans="1:17">
      <c r="A1" s="6" t="s">
        <v>1</v>
      </c>
      <c r="B1" s="7" t="s">
        <v>27</v>
      </c>
      <c r="C1" s="8"/>
      <c r="D1" s="26" t="s">
        <v>46</v>
      </c>
      <c r="E1" s="25" t="s">
        <v>49</v>
      </c>
      <c r="F1" s="8"/>
      <c r="G1" s="8"/>
      <c r="H1" s="8"/>
    </row>
    <row r="2" spans="1:17">
      <c r="A2" s="9"/>
      <c r="B2" s="8"/>
      <c r="C2" s="8"/>
      <c r="D2" s="8"/>
      <c r="E2" s="8"/>
      <c r="F2" s="8"/>
      <c r="G2" s="8"/>
      <c r="H2" s="8"/>
    </row>
    <row r="3" spans="1:17">
      <c r="A3" s="9"/>
      <c r="B3" s="8"/>
      <c r="C3" s="8"/>
      <c r="D3" s="8"/>
      <c r="E3" s="8"/>
      <c r="F3" s="8"/>
      <c r="G3" s="8"/>
      <c r="H3" s="8"/>
      <c r="J3" t="s">
        <v>86</v>
      </c>
    </row>
    <row r="4" spans="1:17">
      <c r="A4" s="27"/>
      <c r="B4" s="8"/>
      <c r="C4" s="8"/>
      <c r="D4" s="8"/>
      <c r="E4" s="8"/>
      <c r="F4" s="8"/>
      <c r="G4" s="8"/>
      <c r="H4" s="8"/>
    </row>
    <row r="5" spans="1:17">
      <c r="A5" s="8"/>
      <c r="B5" s="8"/>
      <c r="C5" s="8"/>
      <c r="E5" s="8"/>
      <c r="F5" s="8"/>
      <c r="G5" s="8"/>
      <c r="H5" s="8"/>
    </row>
    <row r="6" spans="1:17">
      <c r="A6" s="8"/>
      <c r="B6" s="8"/>
      <c r="C6" s="8"/>
      <c r="D6" s="8"/>
      <c r="E6" s="8"/>
      <c r="F6" s="8"/>
      <c r="G6" s="8"/>
      <c r="H6" s="8"/>
      <c r="J6" s="33" t="s">
        <v>83</v>
      </c>
      <c r="K6" s="33"/>
      <c r="L6" s="33"/>
      <c r="M6" s="33"/>
    </row>
    <row r="7" spans="1:17">
      <c r="A7" s="8"/>
      <c r="B7" s="8"/>
      <c r="C7" s="8"/>
      <c r="D7" s="8"/>
      <c r="E7" s="8"/>
      <c r="F7" s="8"/>
      <c r="G7" s="8"/>
      <c r="H7" s="8"/>
      <c r="J7" s="33" t="s">
        <v>84</v>
      </c>
      <c r="K7" s="33"/>
      <c r="L7" s="33"/>
      <c r="M7" s="33"/>
    </row>
    <row r="8" spans="1:17">
      <c r="A8" s="8"/>
      <c r="B8" s="8"/>
      <c r="C8" s="8"/>
      <c r="D8" s="8"/>
      <c r="E8" s="8"/>
      <c r="F8" s="8"/>
      <c r="G8" s="8"/>
      <c r="H8" s="8"/>
      <c r="J8" s="33" t="s">
        <v>85</v>
      </c>
      <c r="K8" s="33"/>
      <c r="L8" s="33"/>
      <c r="M8" s="33"/>
    </row>
    <row r="9" spans="1:17">
      <c r="A9" s="9"/>
      <c r="B9" s="8"/>
      <c r="C9" s="8"/>
      <c r="D9" s="8"/>
      <c r="E9" s="8"/>
      <c r="F9" s="8"/>
      <c r="G9" s="8"/>
      <c r="H9" s="8"/>
    </row>
    <row r="10" spans="1:17">
      <c r="A10" s="9"/>
      <c r="B10" s="8"/>
      <c r="C10" s="8"/>
      <c r="D10" s="8"/>
      <c r="E10" s="8"/>
      <c r="F10" s="8"/>
      <c r="G10" s="8"/>
      <c r="H10" s="8"/>
    </row>
    <row r="11" spans="1:17">
      <c r="A11" s="9"/>
      <c r="B11" s="8"/>
      <c r="C11" s="8"/>
      <c r="D11" s="8"/>
      <c r="E11" s="8"/>
      <c r="F11" s="8"/>
      <c r="G11" s="8"/>
      <c r="H11" s="8"/>
    </row>
    <row r="12" spans="1:17">
      <c r="A12" s="9"/>
      <c r="B12" s="8"/>
      <c r="C12" s="8"/>
      <c r="D12" s="8"/>
      <c r="E12" s="8"/>
      <c r="F12" s="8"/>
      <c r="G12" s="8"/>
      <c r="H12" s="8"/>
    </row>
    <row r="13" spans="1:17">
      <c r="A13" s="8"/>
      <c r="B13" s="8"/>
      <c r="C13" s="8"/>
      <c r="D13" s="8"/>
      <c r="E13" s="8"/>
      <c r="F13" s="8"/>
      <c r="G13" s="8"/>
      <c r="H13" s="8"/>
    </row>
    <row r="14" spans="1:17" ht="15" thickBot="1">
      <c r="A14" s="10"/>
      <c r="B14" s="8"/>
      <c r="C14" s="8"/>
      <c r="D14" s="8"/>
      <c r="E14" s="8"/>
      <c r="F14" s="8"/>
      <c r="G14" s="9"/>
      <c r="H14" s="9"/>
    </row>
    <row r="15" spans="1:17" ht="15" thickBot="1">
      <c r="A15" s="11" t="s">
        <v>0</v>
      </c>
      <c r="B15" s="11" t="s">
        <v>1</v>
      </c>
      <c r="C15" s="11" t="s">
        <v>2</v>
      </c>
      <c r="D15" s="11" t="s">
        <v>3</v>
      </c>
      <c r="E15" s="11" t="s">
        <v>4</v>
      </c>
      <c r="F15" s="11" t="s">
        <v>5</v>
      </c>
      <c r="G15" s="11" t="s">
        <v>6</v>
      </c>
      <c r="H15" s="12" t="s">
        <v>7</v>
      </c>
      <c r="J15" s="34" t="s">
        <v>0</v>
      </c>
      <c r="K15" s="32" t="s">
        <v>1</v>
      </c>
      <c r="L15" s="32" t="s">
        <v>2</v>
      </c>
      <c r="M15" s="32" t="s">
        <v>3</v>
      </c>
      <c r="N15" s="32" t="s">
        <v>4</v>
      </c>
      <c r="O15" s="8" t="s">
        <v>5</v>
      </c>
      <c r="P15" s="8" t="s">
        <v>6</v>
      </c>
      <c r="Q15" s="8" t="s">
        <v>7</v>
      </c>
    </row>
    <row r="16" spans="1:17">
      <c r="A16" s="27" t="str" cm="1">
        <f t="array" aca="1" ref="A16:H20" ca="1">_xlfn._xlws.SORT(_xlfn._xlws.FILTER(INDIRECT("Data_"&amp;_Mois),(INDIRECT("Data_"&amp;_Mois&amp;"[RAYON]")=_Rayon)*(INDIRECT("Data_"&amp;_Mois&amp;"[TYPE DE MARQUE]")="NATIONALE")),7,-1)</f>
        <v>EPICERIE</v>
      </c>
      <c r="B16" s="13" t="str">
        <f ca="1"/>
        <v>FECULENTS</v>
      </c>
      <c r="C16" s="13" t="str">
        <f ca="1"/>
        <v>NATIONALE</v>
      </c>
      <c r="D16" s="13" t="str">
        <f ca="1"/>
        <v>PANZANI</v>
      </c>
      <c r="E16" s="14" t="str">
        <f ca="1"/>
        <v>RIGATONI 500G</v>
      </c>
      <c r="F16" s="13" t="str">
        <f ca="1"/>
        <v>3038359913259</v>
      </c>
      <c r="G16" s="15">
        <f ca="1"/>
        <v>23</v>
      </c>
      <c r="H16" s="16">
        <f ca="1"/>
        <v>1</v>
      </c>
      <c r="J16" s="32" t="s">
        <v>8</v>
      </c>
      <c r="K16" s="32" t="s">
        <v>27</v>
      </c>
      <c r="L16" s="32" t="s">
        <v>10</v>
      </c>
      <c r="M16" s="32" t="s">
        <v>28</v>
      </c>
      <c r="N16" s="32" t="s">
        <v>30</v>
      </c>
      <c r="O16" s="8" t="s">
        <v>82</v>
      </c>
      <c r="P16" s="35">
        <v>23</v>
      </c>
      <c r="Q16" s="36">
        <v>1</v>
      </c>
    </row>
    <row r="17" spans="1:17">
      <c r="A17" s="1" t="str">
        <f ca="1"/>
        <v>EPICERIE</v>
      </c>
      <c r="B17" s="1" t="str">
        <f ca="1"/>
        <v>FECULENTS</v>
      </c>
      <c r="C17" s="1" t="str">
        <f ca="1"/>
        <v>NATIONALE</v>
      </c>
      <c r="D17" s="1" t="str">
        <f ca="1"/>
        <v>PANZANI</v>
      </c>
      <c r="E17" s="17" t="str">
        <f ca="1"/>
        <v>COQUILLETTES 800G</v>
      </c>
      <c r="F17" s="1" t="str">
        <f ca="1"/>
        <v>3038359911118</v>
      </c>
      <c r="G17" s="18">
        <f ca="1"/>
        <v>12</v>
      </c>
      <c r="H17" s="19">
        <f ca="1"/>
        <v>42</v>
      </c>
      <c r="J17" s="32" t="s">
        <v>8</v>
      </c>
      <c r="K17" s="32" t="s">
        <v>27</v>
      </c>
      <c r="L17" s="32" t="s">
        <v>10</v>
      </c>
      <c r="M17" s="32" t="s">
        <v>28</v>
      </c>
      <c r="N17" s="32" t="s">
        <v>31</v>
      </c>
      <c r="O17" s="8" t="s">
        <v>78</v>
      </c>
      <c r="P17" s="35">
        <v>12</v>
      </c>
      <c r="Q17" s="36">
        <v>42</v>
      </c>
    </row>
    <row r="18" spans="1:17">
      <c r="A18" s="1" t="str">
        <f ca="1"/>
        <v>EPICERIE</v>
      </c>
      <c r="B18" s="1" t="str">
        <f ca="1"/>
        <v>FECULENTS</v>
      </c>
      <c r="C18" s="1" t="str">
        <f ca="1"/>
        <v>NATIONALE</v>
      </c>
      <c r="D18" s="1" t="str">
        <f ca="1"/>
        <v>PANZANI</v>
      </c>
      <c r="E18" s="17" t="str">
        <f ca="1"/>
        <v>PATES 500G</v>
      </c>
      <c r="F18" s="1" t="str">
        <f ca="1"/>
        <v>3038356802273</v>
      </c>
      <c r="G18" s="18">
        <f ca="1"/>
        <v>10</v>
      </c>
      <c r="H18" s="19">
        <f ca="1"/>
        <v>16</v>
      </c>
      <c r="J18" s="32" t="s">
        <v>8</v>
      </c>
      <c r="K18" s="32" t="s">
        <v>27</v>
      </c>
      <c r="L18" s="32" t="s">
        <v>10</v>
      </c>
      <c r="M18" s="32" t="s">
        <v>28</v>
      </c>
      <c r="N18" s="32" t="s">
        <v>29</v>
      </c>
      <c r="O18" s="8" t="s">
        <v>80</v>
      </c>
      <c r="P18" s="35">
        <v>10</v>
      </c>
      <c r="Q18" s="36">
        <v>16</v>
      </c>
    </row>
    <row r="19" spans="1:17">
      <c r="A19" s="1" t="str">
        <f ca="1"/>
        <v>EPICERIE</v>
      </c>
      <c r="B19" s="1" t="str">
        <f ca="1"/>
        <v>FECULENTS</v>
      </c>
      <c r="C19" s="1" t="str">
        <f ca="1"/>
        <v>NATIONALE</v>
      </c>
      <c r="D19" s="1" t="str">
        <f ca="1"/>
        <v>PANZANI</v>
      </c>
      <c r="E19" s="17" t="str">
        <f ca="1"/>
        <v>COQUILLETTES 500G</v>
      </c>
      <c r="F19" s="1" t="str">
        <f ca="1"/>
        <v>3038350013002</v>
      </c>
      <c r="G19" s="18">
        <f ca="1"/>
        <v>5</v>
      </c>
      <c r="H19" s="19">
        <f ca="1"/>
        <v>7</v>
      </c>
      <c r="J19" s="32" t="s">
        <v>8</v>
      </c>
      <c r="K19" s="32" t="s">
        <v>27</v>
      </c>
      <c r="L19" s="32" t="s">
        <v>10</v>
      </c>
      <c r="M19" s="32" t="s">
        <v>28</v>
      </c>
      <c r="N19" s="32" t="s">
        <v>33</v>
      </c>
      <c r="O19" s="8" t="s">
        <v>81</v>
      </c>
      <c r="P19" s="35">
        <v>5</v>
      </c>
      <c r="Q19" s="36">
        <v>7</v>
      </c>
    </row>
    <row r="20" spans="1:17">
      <c r="A20" s="1" t="str">
        <f ca="1"/>
        <v>EPICERIE</v>
      </c>
      <c r="B20" s="1" t="str">
        <f ca="1"/>
        <v>FECULENTS</v>
      </c>
      <c r="C20" s="1" t="str">
        <f ca="1"/>
        <v>NATIONALE</v>
      </c>
      <c r="D20" s="1" t="str">
        <f ca="1"/>
        <v>PANZANI</v>
      </c>
      <c r="E20" s="17" t="str">
        <f ca="1"/>
        <v>FUSILLI 500G</v>
      </c>
      <c r="F20" s="1" t="str">
        <f ca="1"/>
        <v>3038359911248</v>
      </c>
      <c r="G20" s="1">
        <f ca="1"/>
        <v>1</v>
      </c>
      <c r="H20" s="3">
        <f ca="1"/>
        <v>34</v>
      </c>
      <c r="J20" s="32" t="s">
        <v>8</v>
      </c>
      <c r="K20" s="32" t="s">
        <v>27</v>
      </c>
      <c r="L20" s="32" t="s">
        <v>10</v>
      </c>
      <c r="M20" s="32" t="s">
        <v>28</v>
      </c>
      <c r="N20" s="32" t="s">
        <v>32</v>
      </c>
      <c r="O20" s="8" t="s">
        <v>79</v>
      </c>
      <c r="P20" s="35">
        <v>1</v>
      </c>
      <c r="Q20" s="36">
        <v>34</v>
      </c>
    </row>
    <row r="21" spans="1:17">
      <c r="A21" s="1"/>
      <c r="B21" s="1"/>
      <c r="C21" s="1"/>
      <c r="D21" s="1"/>
      <c r="E21" s="17"/>
      <c r="F21" s="1"/>
      <c r="G21" s="18"/>
      <c r="H21" s="19"/>
    </row>
    <row r="22" spans="1:17" ht="15" thickBot="1">
      <c r="A22" s="5"/>
      <c r="B22" s="5"/>
      <c r="C22" s="5"/>
      <c r="D22" s="5"/>
      <c r="E22" s="20"/>
      <c r="F22" s="5"/>
      <c r="G22" s="21"/>
      <c r="H22" s="22"/>
    </row>
    <row r="23" spans="1:17">
      <c r="A23" s="8"/>
      <c r="B23" s="8"/>
      <c r="C23" s="8"/>
      <c r="D23" s="8"/>
      <c r="E23" s="23"/>
      <c r="F23" s="24"/>
      <c r="G23" s="8"/>
      <c r="H23" s="8"/>
    </row>
  </sheetData>
  <dataValidations count="3">
    <dataValidation type="list" allowBlank="1" showInputMessage="1" showErrorMessage="1" sqref="B2:B13" xr:uid="{D74DEE1D-4146-49F2-9356-F01D80A7E288}">
      <formula1>#REF!</formula1>
    </dataValidation>
    <dataValidation type="list" allowBlank="1" showInputMessage="1" showErrorMessage="1" sqref="B1" xr:uid="{2863B29F-561C-4A37-AC77-396374E95853}">
      <formula1>l_Rayon</formula1>
    </dataValidation>
    <dataValidation type="list" allowBlank="1" showInputMessage="1" showErrorMessage="1" sqref="E1" xr:uid="{F9BF27A2-B9A4-43F8-8591-24B84186807D}">
      <formula1>l_Mois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A9644-E4A5-4CE9-A3B5-8BFDD72FD5C7}">
  <dimension ref="B2:D24"/>
  <sheetViews>
    <sheetView showGridLines="0" workbookViewId="0">
      <selection activeCell="B2" sqref="B2"/>
    </sheetView>
  </sheetViews>
  <sheetFormatPr baseColWidth="10" defaultColWidth="8.88671875" defaultRowHeight="14.4"/>
  <cols>
    <col min="1" max="1" width="3.77734375" customWidth="1"/>
    <col min="2" max="2" width="37.5546875" bestFit="1" customWidth="1"/>
    <col min="3" max="3" width="3.77734375" customWidth="1"/>
    <col min="4" max="4" width="9.77734375" bestFit="1" customWidth="1"/>
  </cols>
  <sheetData>
    <row r="2" spans="2:4">
      <c r="B2" s="32" t="s">
        <v>77</v>
      </c>
      <c r="D2" t="s">
        <v>46</v>
      </c>
    </row>
    <row r="3" spans="2:4">
      <c r="B3" s="32" t="s">
        <v>62</v>
      </c>
      <c r="D3" t="s">
        <v>47</v>
      </c>
    </row>
    <row r="4" spans="2:4">
      <c r="B4" s="32" t="s">
        <v>58</v>
      </c>
      <c r="D4" t="s">
        <v>49</v>
      </c>
    </row>
    <row r="5" spans="2:4">
      <c r="B5" s="32" t="s">
        <v>9</v>
      </c>
      <c r="D5" t="s">
        <v>50</v>
      </c>
    </row>
    <row r="6" spans="2:4">
      <c r="B6" s="32" t="s">
        <v>64</v>
      </c>
      <c r="D6" t="s">
        <v>68</v>
      </c>
    </row>
    <row r="7" spans="2:4">
      <c r="B7" s="32" t="s">
        <v>59</v>
      </c>
      <c r="D7" t="s">
        <v>69</v>
      </c>
    </row>
    <row r="8" spans="2:4">
      <c r="B8" s="32" t="s">
        <v>51</v>
      </c>
      <c r="D8" t="s">
        <v>70</v>
      </c>
    </row>
    <row r="9" spans="2:4">
      <c r="B9" s="32" t="s">
        <v>27</v>
      </c>
      <c r="D9" t="s">
        <v>71</v>
      </c>
    </row>
    <row r="10" spans="2:4">
      <c r="B10" s="32" t="s">
        <v>60</v>
      </c>
      <c r="D10" t="s">
        <v>72</v>
      </c>
    </row>
    <row r="11" spans="2:4">
      <c r="B11" s="32" t="s">
        <v>66</v>
      </c>
      <c r="D11" t="s">
        <v>73</v>
      </c>
    </row>
    <row r="12" spans="2:4">
      <c r="B12" s="32" t="s">
        <v>61</v>
      </c>
      <c r="D12" t="s">
        <v>74</v>
      </c>
    </row>
    <row r="13" spans="2:4">
      <c r="B13" s="32" t="s">
        <v>56</v>
      </c>
      <c r="D13" t="s">
        <v>75</v>
      </c>
    </row>
    <row r="14" spans="2:4">
      <c r="B14" s="32" t="s">
        <v>53</v>
      </c>
      <c r="D14" t="s">
        <v>76</v>
      </c>
    </row>
    <row r="15" spans="2:4">
      <c r="B15" s="32" t="s">
        <v>55</v>
      </c>
    </row>
    <row r="16" spans="2:4">
      <c r="B16" s="32" t="s">
        <v>54</v>
      </c>
    </row>
    <row r="17" spans="2:2">
      <c r="B17" s="32" t="s">
        <v>36</v>
      </c>
    </row>
    <row r="18" spans="2:2">
      <c r="B18" s="32" t="s">
        <v>52</v>
      </c>
    </row>
    <row r="19" spans="2:2">
      <c r="B19" s="32" t="s">
        <v>67</v>
      </c>
    </row>
    <row r="20" spans="2:2">
      <c r="B20" s="32" t="s">
        <v>63</v>
      </c>
    </row>
    <row r="21" spans="2:2">
      <c r="B21" s="32" t="s">
        <v>65</v>
      </c>
    </row>
    <row r="22" spans="2:2">
      <c r="B22" s="32" t="s">
        <v>57</v>
      </c>
    </row>
    <row r="23" spans="2:2">
      <c r="B23" s="32" t="s">
        <v>40</v>
      </c>
    </row>
    <row r="24" spans="2:2">
      <c r="B24" s="32" t="s">
        <v>48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36D1AE-DC97-4676-8E31-6CC0A93A1E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DATA - Janvier</vt:lpstr>
      <vt:lpstr>DATA - Février</vt:lpstr>
      <vt:lpstr>DATA - Mars</vt:lpstr>
      <vt:lpstr>Analyse par rayon - Marque nati</vt:lpstr>
      <vt:lpstr>Liste déroulante</vt:lpstr>
      <vt:lpstr>_Mois</vt:lpstr>
      <vt:lpstr>_Rayon</vt:lpstr>
      <vt:lpstr>l_Mois</vt:lpstr>
      <vt:lpstr>l_Rayon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Damaste .</cp:lastModifiedBy>
  <cp:revision/>
  <dcterms:created xsi:type="dcterms:W3CDTF">2025-10-03T22:18:46Z</dcterms:created>
  <dcterms:modified xsi:type="dcterms:W3CDTF">2025-10-09T12:28:55Z</dcterms:modified>
  <cp:category/>
  <cp:contentStatus/>
</cp:coreProperties>
</file>