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CD31EFAE-A01A-4301-B5C7-B761B743421A}" xr6:coauthVersionLast="47" xr6:coauthVersionMax="47" xr10:uidLastSave="{00000000-0000-0000-0000-000000000000}"/>
  <bookViews>
    <workbookView xWindow="-108" yWindow="-108" windowWidth="23256" windowHeight="12576" xr2:uid="{AAC23F65-85E7-4D66-B46C-8518FB6B36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5" i="1" l="1"/>
  <c r="D30" i="1" s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G6" i="1"/>
  <c r="C7" i="1"/>
  <c r="G34" i="1"/>
  <c r="G18" i="1"/>
  <c r="G24" i="1"/>
  <c r="G31" i="1"/>
  <c r="G15" i="1"/>
  <c r="G33" i="1"/>
  <c r="G17" i="1"/>
  <c r="G30" i="1"/>
  <c r="G14" i="1"/>
  <c r="G16" i="1"/>
  <c r="G27" i="1"/>
  <c r="G11" i="1"/>
  <c r="G29" i="1"/>
  <c r="G13" i="1"/>
  <c r="G26" i="1"/>
  <c r="G32" i="1"/>
  <c r="G12" i="1"/>
  <c r="G23" i="1"/>
  <c r="G7" i="1"/>
  <c r="G25" i="1"/>
  <c r="C24" i="1" s="1"/>
  <c r="G9" i="1"/>
  <c r="G22" i="1"/>
  <c r="G28" i="1"/>
  <c r="G8" i="1"/>
  <c r="G19" i="1"/>
  <c r="G10" i="1"/>
  <c r="G20" i="1"/>
  <c r="G21" i="1"/>
  <c r="C27" i="1" l="1"/>
  <c r="C30" i="1"/>
  <c r="C14" i="1"/>
  <c r="C17" i="1"/>
  <c r="C20" i="1"/>
  <c r="C28" i="1"/>
  <c r="C29" i="1"/>
  <c r="C23" i="1"/>
  <c r="C15" i="1"/>
  <c r="C25" i="1"/>
  <c r="C8" i="1"/>
  <c r="C21" i="1"/>
  <c r="C13" i="1"/>
  <c r="C11" i="1"/>
  <c r="C10" i="1"/>
  <c r="C5" i="1"/>
  <c r="C22" i="1"/>
  <c r="C19" i="1"/>
  <c r="C16" i="1"/>
  <c r="C9" i="1"/>
  <c r="C12" i="1"/>
  <c r="C18" i="1"/>
  <c r="C26" i="1"/>
  <c r="C6" i="1"/>
</calcChain>
</file>

<file path=xl/sharedStrings.xml><?xml version="1.0" encoding="utf-8"?>
<sst xmlns="http://schemas.openxmlformats.org/spreadsheetml/2006/main" count="66" uniqueCount="35">
  <si>
    <t>brut annuel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</si>
  <si>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</si>
  <si>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</si>
  <si>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</si>
  <si>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</si>
  <si>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</si>
  <si>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</si>
  <si>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</si>
  <si>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</si>
  <si>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</si>
  <si>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</si>
  <si>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</si>
  <si>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</si>
  <si>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</si>
  <si>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</si>
  <si>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</si>
  <si>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</si>
  <si>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</si>
  <si>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</si>
  <si>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</si>
  <si>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</si>
  <si>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</si>
  <si>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</si>
  <si>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</si>
  <si>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</si>
  <si>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</si>
  <si>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pas de changement</t>
  </si>
  <si>
    <t>moins favorable</t>
  </si>
  <si>
    <t>légerement plus favorable</t>
  </si>
  <si>
    <t>plus favorable</t>
  </si>
  <si>
    <t>&gt;3,3</t>
  </si>
  <si>
    <t>Coef</t>
  </si>
  <si>
    <t>Montant</t>
  </si>
  <si>
    <t>Comparatif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</si>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</sst>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\ &quot;€&quot;"/>
    <numFmt numFmtId="166" formatCode="0.0000"/>
  </numFmts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right" vertical="center" wrapText="1" indent="1"/>
    </xf>
    <xf numFmtId="165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  <xf numFmtId="166" fontId="0" fillId="0" borderId="0" xfId="0" applyNumberFormat="1" applyAlignment="1">
      <alignment horizontal="right" indent="1"/>
    </xf>
    <xf numFmtId="0" fontId="0" fillId="0" borderId="0" xfId="0" applyAlignment="1">
      <alignment horizontal="left" indent="1"/>
    </xf>
    <xf numFmtId="166" fontId="0" fillId="0" borderId="0" xfId="0" applyNumberFormat="1"/>
    <xf numFmtId="166" fontId="1" fillId="2" borderId="0" xfId="0" applyNumberFormat="1" applyFont="1" applyFill="1" applyAlignment="1">
      <alignment horizontal="right" indent="1"/>
    </xf>
    <xf numFmtId="166" fontId="0" fillId="3" borderId="0" xfId="0" applyNumberFormat="1" applyFill="1" applyAlignment="1">
      <alignment horizontal="right" indent="1"/>
    </xf>
    <xf numFmtId="0" fontId="1" fillId="4" borderId="0" xfId="0" applyFont="1" applyFill="1" applyAlignment="1">
      <alignment horizontal="left" indent="1"/>
    </xf>
    <xf numFmtId="0" fontId="0" fillId="3" borderId="0" xfId="0" applyFill="1" applyAlignment="1">
      <alignment horizontal="left" indent="1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left" vertical="bottom" textRotation="0" wrapText="0" relativeIndent="1" justifyLastLine="0" shrinkToFit="0" readingOrder="0"/>
    </dxf>
    <dxf>
      <numFmt numFmtId="165" formatCode="#,##0.00\ &quot;€&quot;"/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numFmt numFmtId="166" formatCode="0.0000"/>
      <fill>
        <patternFill patternType="solid">
          <fgColor indexed="64"/>
          <bgColor theme="4" tint="0.79998168889431442"/>
        </patternFill>
      </fill>
      <alignment horizontal="right" vertical="bottom" textRotation="0" wrapText="0" relativeIndent="1" justifyLastLine="0" shrinkToFit="0" readingOrder="0"/>
    </dxf>
    <dxf>
      <numFmt numFmtId="0" formatCode="General"/>
      <alignment horizontal="left" vertical="bottom" textRotation="0" wrapText="0" relativeIndent="1" justifyLastLine="0" shrinkToFit="0" readingOrder="0"/>
    </dxf>
    <dxf>
      <numFmt numFmtId="166" formatCode="0.0000"/>
      <alignment horizontal="right" vertical="bottom" textRotation="0" wrapText="0" relativeIndent="1" justifyLastLine="0" shrinkToFit="0" readingOrder="0"/>
    </dxf>
    <dxf>
      <numFmt numFmtId="165" formatCode="#,##0.00\ &quot;€&quot;"/>
      <alignment horizontal="right" textRotation="0" relativeIndent="1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730250</xdr:colOff>
      <xdr:row>2</xdr:row>
      <xdr:rowOff>86110</xdr:rowOff>
    </xdr:from>
    <xdr:to>
      <xdr:col>16</xdr:col>
      <xdr:colOff>482600</xdr:colOff>
      <xdr:row>34</xdr:row>
      <xdr:rowOff>21420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9D2BAF-947F-6529-0C48-20C3D569D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07275" y="448060"/>
          <a:ext cx="4327525" cy="572651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951E4C-4CD1-4736-9B5D-913C269A6CF4}" name="t_Comparatif" displayName="t_Comparatif" ref="F4:H36" totalsRowShown="0">
  <autoFilter ref="F4:H36" xr:uid="{F6951E4C-4CD1-4736-9B5D-913C269A6CF4}">
    <filterColumn colId="0" hiddenButton="1"/>
    <filterColumn colId="1" hiddenButton="1"/>
    <filterColumn colId="2" hiddenButton="1"/>
  </autoFilter>
  <tableColumns count="3">
    <tableColumn id="1" xr3:uid="{E6281116-446F-48EF-BCDC-81EC1FD7D001}" name="Coef" dataDxfId="2"/>
    <tableColumn id="2" xr3:uid="{94A76095-4EFE-43E3-B3CA-1EC8CFBC7D91}" name="Montant" dataDxfId="1"/>
    <tableColumn id="3" xr3:uid="{CE7C9FC6-A928-4881-BD90-F130BC0E59CD}" name="Comparatif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7ED169-CAD1-4125-8095-9F3C04F98197}" name="t_Salaire" displayName="t_Salaire" ref="A4:D30" totalsRowShown="0">
  <autoFilter ref="A4:D30" xr:uid="{657ED169-CAD1-4125-8095-9F3C04F98197}">
    <filterColumn colId="0" hiddenButton="1"/>
    <filterColumn colId="1" hiddenButton="1"/>
    <filterColumn colId="2" hiddenButton="1"/>
    <filterColumn colId="3" hiddenButton="1"/>
  </autoFilter>
  <tableColumns count="4">
    <tableColumn id="1" xr3:uid="{1C3F6EB5-37EB-4182-99D5-F0A2DC624D6C}" name="Code" dataDxfId="6"/>
    <tableColumn id="2" xr3:uid="{F222E7CD-5CD9-40EE-95A7-66634B5897DF}" name="brut annuel" dataDxfId="5"/>
    <tableColumn id="3" xr3:uid="{30D6616C-BA3C-46DB-A32A-453CEE203783}" name="Coef" dataDxfId="4">
      <calculatedColumnFormula>INDEX(t_Comparatif[Coef],MATCH(t_Salaire[[#This Row],[brut annuel]],t_Comparatif[Montant],1))</calculatedColumnFormula>
    </tableColumn>
    <tableColumn id="4" xr3:uid="{B0DEC18A-981D-4C56-B81D-68F2023F452C}" name="Comparatif" dataDxfId="3">
      <calculatedColumnFormula>INDEX(t_Comparatif[Comparatif],MATCH(t_Salaire[[#This Row],[brut annuel]],t_Comparatif[Montant],1))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EE896-AE14-4E1E-8887-A458496FA9CD}">
  <dimension ref="A4:H36"/>
  <sheetViews>
    <sheetView showGridLines="0" tabSelected="1" workbookViewId="0">
      <selection activeCell="J8" sqref="J8"/>
    </sheetView>
  </sheetViews>
  <sheetFormatPr baseColWidth="10" defaultRowHeight="14.4" x14ac:dyDescent="0.3"/>
  <cols>
    <col min="1" max="1" width="7.77734375" bestFit="1" customWidth="1"/>
    <col min="2" max="2" width="11.88671875" customWidth="1"/>
    <col min="4" max="4" width="17.6640625" bestFit="1" customWidth="1"/>
    <col min="8" max="8" width="22.88671875" bestFit="1" customWidth="1"/>
  </cols>
  <sheetData>
    <row r="4" spans="1:8" x14ac:dyDescent="0.3">
      <c r="A4" s="1" t="s">
        <v>34</v>
      </c>
      <c r="B4" s="2" t="s">
        <v>0</v>
      </c>
      <c r="C4" s="4" t="s">
        <v>31</v>
      </c>
      <c r="D4" s="6" t="s">
        <v>33</v>
      </c>
      <c r="F4" s="7" t="s">
        <v>31</v>
      </c>
      <c r="G4" t="s">
        <v>32</v>
      </c>
      <c r="H4" s="6" t="s">
        <v>33</v>
      </c>
    </row>
    <row r="5" spans="1:8" x14ac:dyDescent="0.3">
      <c r="A5" s="1" t="s">
        <v>1</v>
      </c>
      <c r="B5" s="3">
        <v>35237.85</v>
      </c>
      <c r="C5" s="5">
        <f>INDEX(t_Comparatif[Coef],MATCH(t_Salaire[[#This Row],[brut annuel]],t_Comparatif[Montant],1))</f>
        <v>1.6</v>
      </c>
      <c r="D5" s="6" t="str">
        <f>INDEX(t_Comparatif[Comparatif],MATCH(t_Salaire[[#This Row],[brut annuel]],t_Comparatif[Montant],1))</f>
        <v>plus favorable</v>
      </c>
      <c r="F5" s="8">
        <v>0</v>
      </c>
      <c r="G5" s="3">
        <v>0</v>
      </c>
      <c r="H5" s="6" t="s">
        <v>26</v>
      </c>
    </row>
    <row r="6" spans="1:8" x14ac:dyDescent="0.3">
      <c r="A6" s="1" t="s">
        <v>2</v>
      </c>
      <c r="B6" s="3">
        <v>47061.120000000003</v>
      </c>
      <c r="C6" s="5">
        <f>INDEX(t_Comparatif[Coef],MATCH(t_Salaire[[#This Row],[brut annuel]],t_Comparatif[Montant],1))</f>
        <v>2.1</v>
      </c>
      <c r="D6" s="6" t="str">
        <f>INDEX(t_Comparatif[Comparatif],MATCH(t_Salaire[[#This Row],[brut annuel]],t_Comparatif[Montant],1))</f>
        <v>moins favorable</v>
      </c>
      <c r="F6" s="5">
        <v>1</v>
      </c>
      <c r="G6" s="3">
        <f>11.88*151.67*12</f>
        <v>21622.075199999999</v>
      </c>
      <c r="H6" s="10" t="s">
        <v>27</v>
      </c>
    </row>
    <row r="7" spans="1:8" x14ac:dyDescent="0.3">
      <c r="A7" s="1" t="s">
        <v>3</v>
      </c>
      <c r="B7" s="3">
        <v>55960.25</v>
      </c>
      <c r="C7" s="5">
        <f>INDEX(t_Comparatif[Coef],MATCH(t_Salaire[[#This Row],[brut annuel]],t_Comparatif[Montant],1))</f>
        <v>2.5</v>
      </c>
      <c r="D7" s="6" t="str">
        <f>INDEX(t_Comparatif[Comparatif],MATCH(t_Salaire[[#This Row],[brut annuel]],t_Comparatif[Montant],1))</f>
        <v>plus favorable</v>
      </c>
      <c r="F7" s="8">
        <v>1.1000000000000001</v>
      </c>
      <c r="G7" s="3">
        <f>+$G$6*F7</f>
        <v>23784.282720000003</v>
      </c>
      <c r="H7" s="10" t="s">
        <v>27</v>
      </c>
    </row>
    <row r="8" spans="1:8" x14ac:dyDescent="0.3">
      <c r="A8" s="1" t="s">
        <v>4</v>
      </c>
      <c r="B8" s="3">
        <v>38250.379999999997</v>
      </c>
      <c r="C8" s="5">
        <f>INDEX(t_Comparatif[Coef],MATCH(t_Salaire[[#This Row],[brut annuel]],t_Comparatif[Montant],1))</f>
        <v>1.7</v>
      </c>
      <c r="D8" s="6" t="str">
        <f>INDEX(t_Comparatif[Comparatif],MATCH(t_Salaire[[#This Row],[brut annuel]],t_Comparatif[Montant],1))</f>
        <v>pas de changement</v>
      </c>
      <c r="F8" s="8">
        <v>1.2</v>
      </c>
      <c r="G8" s="3">
        <f>+$G$6*F8</f>
        <v>25946.490239999999</v>
      </c>
      <c r="H8" s="10" t="s">
        <v>27</v>
      </c>
    </row>
    <row r="9" spans="1:8" x14ac:dyDescent="0.3">
      <c r="A9" s="1" t="s">
        <v>5</v>
      </c>
      <c r="B9" s="3">
        <v>31760.34</v>
      </c>
      <c r="C9" s="5">
        <f>INDEX(t_Comparatif[Coef],MATCH(t_Salaire[[#This Row],[brut annuel]],t_Comparatif[Montant],1))</f>
        <v>1.4</v>
      </c>
      <c r="D9" s="6" t="str">
        <f>INDEX(t_Comparatif[Comparatif],MATCH(t_Salaire[[#This Row],[brut annuel]],t_Comparatif[Montant],1))</f>
        <v>plus favorable</v>
      </c>
      <c r="F9" s="8">
        <v>1.3</v>
      </c>
      <c r="G9" s="3">
        <f>+$G$6*F9</f>
        <v>28108.697759999999</v>
      </c>
      <c r="H9" s="6" t="s">
        <v>26</v>
      </c>
    </row>
    <row r="10" spans="1:8" x14ac:dyDescent="0.3">
      <c r="A10" s="1" t="s">
        <v>6</v>
      </c>
      <c r="B10" s="3">
        <v>32414.89</v>
      </c>
      <c r="C10" s="5">
        <f>INDEX(t_Comparatif[Coef],MATCH(t_Salaire[[#This Row],[brut annuel]],t_Comparatif[Montant],1))</f>
        <v>1.4</v>
      </c>
      <c r="D10" s="6" t="str">
        <f>INDEX(t_Comparatif[Comparatif],MATCH(t_Salaire[[#This Row],[brut annuel]],t_Comparatif[Montant],1))</f>
        <v>plus favorable</v>
      </c>
      <c r="F10" s="5">
        <v>1.3131999999999999</v>
      </c>
      <c r="G10" s="3">
        <f>+$G$6*F10</f>
        <v>28394.109152639998</v>
      </c>
      <c r="H10" s="6" t="s">
        <v>28</v>
      </c>
    </row>
    <row r="11" spans="1:8" x14ac:dyDescent="0.3">
      <c r="A11" s="1" t="s">
        <v>7</v>
      </c>
      <c r="B11" s="3">
        <v>8121.47</v>
      </c>
      <c r="C11" s="5">
        <f>INDEX(t_Comparatif[Coef],MATCH(t_Salaire[[#This Row],[brut annuel]],t_Comparatif[Montant],1))</f>
        <v>0</v>
      </c>
      <c r="D11" s="6" t="str">
        <f>INDEX(t_Comparatif[Comparatif],MATCH(t_Salaire[[#This Row],[brut annuel]],t_Comparatif[Montant],1))</f>
        <v>pas de changement</v>
      </c>
      <c r="F11" s="5">
        <v>1.3180000000000001</v>
      </c>
      <c r="G11" s="3">
        <f>+$G$6*F11</f>
        <v>28497.8951136</v>
      </c>
      <c r="H11" s="11" t="s">
        <v>29</v>
      </c>
    </row>
    <row r="12" spans="1:8" x14ac:dyDescent="0.3">
      <c r="A12" s="1" t="s">
        <v>8</v>
      </c>
      <c r="B12" s="3">
        <v>37887.269999999997</v>
      </c>
      <c r="C12" s="5">
        <f>INDEX(t_Comparatif[Coef],MATCH(t_Salaire[[#This Row],[brut annuel]],t_Comparatif[Montant],1))</f>
        <v>1.7</v>
      </c>
      <c r="D12" s="6" t="str">
        <f>INDEX(t_Comparatif[Comparatif],MATCH(t_Salaire[[#This Row],[brut annuel]],t_Comparatif[Montant],1))</f>
        <v>pas de changement</v>
      </c>
      <c r="F12" s="9">
        <v>1.4</v>
      </c>
      <c r="G12" s="3">
        <f>+$G$6*F12</f>
        <v>30270.905279999995</v>
      </c>
      <c r="H12" s="11" t="s">
        <v>29</v>
      </c>
    </row>
    <row r="13" spans="1:8" x14ac:dyDescent="0.3">
      <c r="A13" s="1" t="s">
        <v>9</v>
      </c>
      <c r="B13" s="3">
        <v>30188.77</v>
      </c>
      <c r="C13" s="5">
        <f>INDEX(t_Comparatif[Coef],MATCH(t_Salaire[[#This Row],[brut annuel]],t_Comparatif[Montant],1))</f>
        <v>1.3180000000000001</v>
      </c>
      <c r="D13" s="6" t="str">
        <f>INDEX(t_Comparatif[Comparatif],MATCH(t_Salaire[[#This Row],[brut annuel]],t_Comparatif[Montant],1))</f>
        <v>plus favorable</v>
      </c>
      <c r="F13" s="9">
        <v>1.5</v>
      </c>
      <c r="G13" s="3">
        <f>+$G$6*F13</f>
        <v>32433.112799999999</v>
      </c>
      <c r="H13" s="11" t="s">
        <v>29</v>
      </c>
    </row>
    <row r="14" spans="1:8" x14ac:dyDescent="0.3">
      <c r="A14" s="1" t="s">
        <v>10</v>
      </c>
      <c r="B14" s="3">
        <v>15325.64</v>
      </c>
      <c r="C14" s="5">
        <f>INDEX(t_Comparatif[Coef],MATCH(t_Salaire[[#This Row],[brut annuel]],t_Comparatif[Montant],1))</f>
        <v>0</v>
      </c>
      <c r="D14" s="6" t="str">
        <f>INDEX(t_Comparatif[Comparatif],MATCH(t_Salaire[[#This Row],[brut annuel]],t_Comparatif[Montant],1))</f>
        <v>pas de changement</v>
      </c>
      <c r="F14" s="9">
        <v>1.6</v>
      </c>
      <c r="G14" s="3">
        <f>+$G$6*F14</f>
        <v>34595.320319999999</v>
      </c>
      <c r="H14" s="11" t="s">
        <v>29</v>
      </c>
    </row>
    <row r="15" spans="1:8" x14ac:dyDescent="0.3">
      <c r="A15" s="1" t="s">
        <v>11</v>
      </c>
      <c r="B15" s="3">
        <v>26940.69</v>
      </c>
      <c r="C15" s="5">
        <f>INDEX(t_Comparatif[Coef],MATCH(t_Salaire[[#This Row],[brut annuel]],t_Comparatif[Montant],1))</f>
        <v>1.2</v>
      </c>
      <c r="D15" s="6" t="str">
        <f>INDEX(t_Comparatif[Comparatif],MATCH(t_Salaire[[#This Row],[brut annuel]],t_Comparatif[Montant],1))</f>
        <v>moins favorable</v>
      </c>
      <c r="F15" s="9">
        <v>1.7</v>
      </c>
      <c r="G15" s="3">
        <f>+$G$6*F15</f>
        <v>36757.527839999995</v>
      </c>
      <c r="H15" s="6" t="s">
        <v>26</v>
      </c>
    </row>
    <row r="16" spans="1:8" x14ac:dyDescent="0.3">
      <c r="A16" s="1" t="s">
        <v>12</v>
      </c>
      <c r="B16" s="3">
        <v>31207.73</v>
      </c>
      <c r="C16" s="5">
        <f>INDEX(t_Comparatif[Coef],MATCH(t_Salaire[[#This Row],[brut annuel]],t_Comparatif[Montant],1))</f>
        <v>1.4</v>
      </c>
      <c r="D16" s="6" t="str">
        <f>INDEX(t_Comparatif[Comparatif],MATCH(t_Salaire[[#This Row],[brut annuel]],t_Comparatif[Montant],1))</f>
        <v>plus favorable</v>
      </c>
      <c r="F16" s="5">
        <v>1.7797000000000001</v>
      </c>
      <c r="G16" s="3">
        <f>+$G$6*F16</f>
        <v>38480.807233439999</v>
      </c>
      <c r="H16" s="6" t="s">
        <v>26</v>
      </c>
    </row>
    <row r="17" spans="1:8" x14ac:dyDescent="0.3">
      <c r="A17" s="1" t="s">
        <v>13</v>
      </c>
      <c r="B17" s="3">
        <v>29512.16</v>
      </c>
      <c r="C17" s="5">
        <f>INDEX(t_Comparatif[Coef],MATCH(t_Salaire[[#This Row],[brut annuel]],t_Comparatif[Montant],1))</f>
        <v>1.3180000000000001</v>
      </c>
      <c r="D17" s="6" t="str">
        <f>INDEX(t_Comparatif[Comparatif],MATCH(t_Salaire[[#This Row],[brut annuel]],t_Comparatif[Montant],1))</f>
        <v>plus favorable</v>
      </c>
      <c r="F17" s="5">
        <v>1.7841</v>
      </c>
      <c r="G17" s="3">
        <f>+$G$6*F17</f>
        <v>38575.944364319999</v>
      </c>
      <c r="H17" s="10" t="s">
        <v>27</v>
      </c>
    </row>
    <row r="18" spans="1:8" x14ac:dyDescent="0.3">
      <c r="A18" s="1" t="s">
        <v>14</v>
      </c>
      <c r="B18" s="3">
        <v>6439.31</v>
      </c>
      <c r="C18" s="5">
        <f>INDEX(t_Comparatif[Coef],MATCH(t_Salaire[[#This Row],[brut annuel]],t_Comparatif[Montant],1))</f>
        <v>0</v>
      </c>
      <c r="D18" s="6" t="str">
        <f>INDEX(t_Comparatif[Comparatif],MATCH(t_Salaire[[#This Row],[brut annuel]],t_Comparatif[Montant],1))</f>
        <v>pas de changement</v>
      </c>
      <c r="F18" s="8">
        <v>1.8</v>
      </c>
      <c r="G18" s="3">
        <f>+$G$6*F18</f>
        <v>38919.735359999999</v>
      </c>
      <c r="H18" s="10" t="s">
        <v>27</v>
      </c>
    </row>
    <row r="19" spans="1:8" x14ac:dyDescent="0.3">
      <c r="A19" s="1" t="s">
        <v>15</v>
      </c>
      <c r="B19" s="3">
        <v>9213.0499999999993</v>
      </c>
      <c r="C19" s="5">
        <f>INDEX(t_Comparatif[Coef],MATCH(t_Salaire[[#This Row],[brut annuel]],t_Comparatif[Montant],1))</f>
        <v>0</v>
      </c>
      <c r="D19" s="6" t="str">
        <f>INDEX(t_Comparatif[Comparatif],MATCH(t_Salaire[[#This Row],[brut annuel]],t_Comparatif[Montant],1))</f>
        <v>pas de changement</v>
      </c>
      <c r="F19" s="8">
        <v>1.9</v>
      </c>
      <c r="G19" s="3">
        <f>+$G$6*F19</f>
        <v>41081.942879999995</v>
      </c>
      <c r="H19" s="10" t="s">
        <v>27</v>
      </c>
    </row>
    <row r="20" spans="1:8" x14ac:dyDescent="0.3">
      <c r="A20" s="1" t="s">
        <v>16</v>
      </c>
      <c r="B20" s="3">
        <v>4618.09</v>
      </c>
      <c r="C20" s="5">
        <f>INDEX(t_Comparatif[Coef],MATCH(t_Salaire[[#This Row],[brut annuel]],t_Comparatif[Montant],1))</f>
        <v>0</v>
      </c>
      <c r="D20" s="6" t="str">
        <f>INDEX(t_Comparatif[Comparatif],MATCH(t_Salaire[[#This Row],[brut annuel]],t_Comparatif[Montant],1))</f>
        <v>pas de changement</v>
      </c>
      <c r="F20" s="8">
        <v>2</v>
      </c>
      <c r="G20" s="3">
        <f>+$G$6*F20</f>
        <v>43244.150399999999</v>
      </c>
      <c r="H20" s="10" t="s">
        <v>27</v>
      </c>
    </row>
    <row r="21" spans="1:8" x14ac:dyDescent="0.3">
      <c r="A21" s="1" t="s">
        <v>17</v>
      </c>
      <c r="B21" s="3">
        <v>2215.34</v>
      </c>
      <c r="C21" s="5">
        <f>INDEX(t_Comparatif[Coef],MATCH(t_Salaire[[#This Row],[brut annuel]],t_Comparatif[Montant],1))</f>
        <v>0</v>
      </c>
      <c r="D21" s="6" t="str">
        <f>INDEX(t_Comparatif[Comparatif],MATCH(t_Salaire[[#This Row],[brut annuel]],t_Comparatif[Montant],1))</f>
        <v>pas de changement</v>
      </c>
      <c r="F21" s="8">
        <v>2.1</v>
      </c>
      <c r="G21" s="3">
        <f>+$G$6*F21</f>
        <v>45406.357920000002</v>
      </c>
      <c r="H21" s="10" t="s">
        <v>27</v>
      </c>
    </row>
    <row r="22" spans="1:8" x14ac:dyDescent="0.3">
      <c r="A22" s="1" t="s">
        <v>5</v>
      </c>
      <c r="B22" s="3">
        <v>50320.51</v>
      </c>
      <c r="C22" s="5">
        <f>INDEX(t_Comparatif[Coef],MATCH(t_Salaire[[#This Row],[brut annuel]],t_Comparatif[Montant],1))</f>
        <v>2.2999999999999998</v>
      </c>
      <c r="D22" s="6" t="str">
        <f>INDEX(t_Comparatif[Comparatif],MATCH(t_Salaire[[#This Row],[brut annuel]],t_Comparatif[Montant],1))</f>
        <v>plus favorable</v>
      </c>
      <c r="F22" s="8">
        <v>2.2000000000000002</v>
      </c>
      <c r="G22" s="3">
        <f>+$G$6*F22</f>
        <v>47568.565440000006</v>
      </c>
      <c r="H22" s="10" t="s">
        <v>27</v>
      </c>
    </row>
    <row r="23" spans="1:8" x14ac:dyDescent="0.3">
      <c r="A23" s="1" t="s">
        <v>18</v>
      </c>
      <c r="B23" s="3">
        <v>30836.02</v>
      </c>
      <c r="C23" s="5">
        <f>INDEX(t_Comparatif[Coef],MATCH(t_Salaire[[#This Row],[brut annuel]],t_Comparatif[Montant],1))</f>
        <v>1.4</v>
      </c>
      <c r="D23" s="6" t="str">
        <f>INDEX(t_Comparatif[Comparatif],MATCH(t_Salaire[[#This Row],[brut annuel]],t_Comparatif[Montant],1))</f>
        <v>plus favorable</v>
      </c>
      <c r="F23" s="8">
        <v>2.25</v>
      </c>
      <c r="G23" s="3">
        <f>+$G$6*F23</f>
        <v>48649.669199999997</v>
      </c>
      <c r="H23" s="11" t="s">
        <v>29</v>
      </c>
    </row>
    <row r="24" spans="1:8" x14ac:dyDescent="0.3">
      <c r="A24" s="1" t="s">
        <v>19</v>
      </c>
      <c r="B24" s="3">
        <v>52594.76</v>
      </c>
      <c r="C24" s="5">
        <f>INDEX(t_Comparatif[Coef],MATCH(t_Salaire[[#This Row],[brut annuel]],t_Comparatif[Montant],1))</f>
        <v>2.4</v>
      </c>
      <c r="D24" s="6" t="str">
        <f>INDEX(t_Comparatif[Comparatif],MATCH(t_Salaire[[#This Row],[brut annuel]],t_Comparatif[Montant],1))</f>
        <v>plus favorable</v>
      </c>
      <c r="F24" s="9">
        <v>2.2999999999999998</v>
      </c>
      <c r="G24" s="3">
        <f>+$G$6*F24</f>
        <v>49730.772959999995</v>
      </c>
      <c r="H24" s="11" t="s">
        <v>29</v>
      </c>
    </row>
    <row r="25" spans="1:8" x14ac:dyDescent="0.3">
      <c r="A25" s="1" t="s">
        <v>20</v>
      </c>
      <c r="B25" s="3">
        <v>81980.2</v>
      </c>
      <c r="C25" s="5">
        <f>INDEX(t_Comparatif[Coef],MATCH(t_Salaire[[#This Row],[brut annuel]],t_Comparatif[Montant],1))</f>
        <v>3.3</v>
      </c>
      <c r="D25" s="6" t="str">
        <f>INDEX(t_Comparatif[Comparatif],MATCH(t_Salaire[[#This Row],[brut annuel]],t_Comparatif[Montant],1))</f>
        <v>pas de changement</v>
      </c>
      <c r="F25" s="9">
        <v>2.4</v>
      </c>
      <c r="G25" s="3">
        <f>+$G$6*F25</f>
        <v>51892.980479999998</v>
      </c>
      <c r="H25" s="11" t="s">
        <v>29</v>
      </c>
    </row>
    <row r="26" spans="1:8" x14ac:dyDescent="0.3">
      <c r="A26" s="1" t="s">
        <v>21</v>
      </c>
      <c r="B26" s="3">
        <v>29405</v>
      </c>
      <c r="C26" s="5">
        <f>INDEX(t_Comparatif[Coef],MATCH(t_Salaire[[#This Row],[brut annuel]],t_Comparatif[Montant],1))</f>
        <v>1.3180000000000001</v>
      </c>
      <c r="D26" s="6" t="str">
        <f>INDEX(t_Comparatif[Comparatif],MATCH(t_Salaire[[#This Row],[brut annuel]],t_Comparatif[Montant],1))</f>
        <v>plus favorable</v>
      </c>
      <c r="F26" s="9">
        <v>2.5</v>
      </c>
      <c r="G26" s="3">
        <f>+$G$6*F26</f>
        <v>54055.187999999995</v>
      </c>
      <c r="H26" s="11" t="s">
        <v>29</v>
      </c>
    </row>
    <row r="27" spans="1:8" x14ac:dyDescent="0.3">
      <c r="A27" s="1" t="s">
        <v>22</v>
      </c>
      <c r="B27" s="3">
        <v>28220.18</v>
      </c>
      <c r="C27" s="5">
        <f>INDEX(t_Comparatif[Coef],MATCH(t_Salaire[[#This Row],[brut annuel]],t_Comparatif[Montant],1))</f>
        <v>1.3</v>
      </c>
      <c r="D27" s="6" t="str">
        <f>INDEX(t_Comparatif[Comparatif],MATCH(t_Salaire[[#This Row],[brut annuel]],t_Comparatif[Montant],1))</f>
        <v>pas de changement</v>
      </c>
      <c r="F27" s="9">
        <v>2.6</v>
      </c>
      <c r="G27" s="3">
        <f>+$G$6*F27</f>
        <v>56217.395519999998</v>
      </c>
      <c r="H27" s="11" t="s">
        <v>29</v>
      </c>
    </row>
    <row r="28" spans="1:8" x14ac:dyDescent="0.3">
      <c r="A28" s="1" t="s">
        <v>23</v>
      </c>
      <c r="B28" s="3">
        <v>37815.67</v>
      </c>
      <c r="C28" s="5">
        <f>INDEX(t_Comparatif[Coef],MATCH(t_Salaire[[#This Row],[brut annuel]],t_Comparatif[Montant],1))</f>
        <v>1.7</v>
      </c>
      <c r="D28" s="6" t="str">
        <f>INDEX(t_Comparatif[Comparatif],MATCH(t_Salaire[[#This Row],[brut annuel]],t_Comparatif[Montant],1))</f>
        <v>pas de changement</v>
      </c>
      <c r="F28" s="9">
        <v>2.7</v>
      </c>
      <c r="G28" s="3">
        <f>+$G$6*F28</f>
        <v>58379.603040000002</v>
      </c>
      <c r="H28" s="11" t="s">
        <v>29</v>
      </c>
    </row>
    <row r="29" spans="1:8" x14ac:dyDescent="0.3">
      <c r="A29" s="1" t="s">
        <v>24</v>
      </c>
      <c r="B29" s="3">
        <v>31688.67</v>
      </c>
      <c r="C29" s="5">
        <f>INDEX(t_Comparatif[Coef],MATCH(t_Salaire[[#This Row],[brut annuel]],t_Comparatif[Montant],1))</f>
        <v>1.4</v>
      </c>
      <c r="D29" s="6" t="str">
        <f>INDEX(t_Comparatif[Comparatif],MATCH(t_Salaire[[#This Row],[brut annuel]],t_Comparatif[Montant],1))</f>
        <v>plus favorable</v>
      </c>
      <c r="F29" s="9">
        <v>2.8</v>
      </c>
      <c r="G29" s="3">
        <f>+$G$6*F29</f>
        <v>60541.810559999991</v>
      </c>
      <c r="H29" s="11" t="s">
        <v>29</v>
      </c>
    </row>
    <row r="30" spans="1:8" x14ac:dyDescent="0.3">
      <c r="A30" s="1" t="s">
        <v>25</v>
      </c>
      <c r="B30" s="3">
        <v>80000</v>
      </c>
      <c r="C30" s="5">
        <f>INDEX(t_Comparatif[Coef],MATCH(t_Salaire[[#This Row],[brut annuel]],t_Comparatif[Montant],1))</f>
        <v>3.3</v>
      </c>
      <c r="D30" s="6" t="str">
        <f>INDEX(t_Comparatif[Comparatif],MATCH(t_Salaire[[#This Row],[brut annuel]],t_Comparatif[Montant],1))</f>
        <v>pas de changement</v>
      </c>
      <c r="F30" s="9">
        <v>2.9</v>
      </c>
      <c r="G30" s="3">
        <f>+$G$6*F30</f>
        <v>62704.018079999994</v>
      </c>
      <c r="H30" s="11" t="s">
        <v>29</v>
      </c>
    </row>
    <row r="31" spans="1:8" x14ac:dyDescent="0.3">
      <c r="F31" s="9">
        <v>2.99</v>
      </c>
      <c r="G31" s="3">
        <f>+$G$6*F31</f>
        <v>64650.004848000004</v>
      </c>
      <c r="H31" s="10" t="s">
        <v>27</v>
      </c>
    </row>
    <row r="32" spans="1:8" x14ac:dyDescent="0.3">
      <c r="F32" s="8">
        <v>3</v>
      </c>
      <c r="G32" s="3">
        <f>+$G$6*F32</f>
        <v>64866.225599999998</v>
      </c>
      <c r="H32" s="10" t="s">
        <v>27</v>
      </c>
    </row>
    <row r="33" spans="6:8" x14ac:dyDescent="0.3">
      <c r="F33" s="8">
        <v>3.1</v>
      </c>
      <c r="G33" s="3">
        <f>+$G$6*F33</f>
        <v>67028.433120000002</v>
      </c>
      <c r="H33" s="10" t="s">
        <v>27</v>
      </c>
    </row>
    <row r="34" spans="6:8" x14ac:dyDescent="0.3">
      <c r="F34" s="8">
        <v>3.2</v>
      </c>
      <c r="G34" s="3">
        <f>+$G$6*F34</f>
        <v>69190.640639999998</v>
      </c>
      <c r="H34" s="10" t="s">
        <v>27</v>
      </c>
    </row>
    <row r="35" spans="6:8" x14ac:dyDescent="0.3">
      <c r="F35" s="8">
        <v>3.3</v>
      </c>
      <c r="G35" s="3">
        <f>+$G$6*F35</f>
        <v>71352.848159999994</v>
      </c>
      <c r="H35" s="6" t="s">
        <v>26</v>
      </c>
    </row>
    <row r="36" spans="6:8" x14ac:dyDescent="0.3">
      <c r="F36" s="5" t="s">
        <v>30</v>
      </c>
      <c r="G36" s="3"/>
      <c r="H36" s="6" t="s">
        <v>26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BELKASMI Nezha</dc:creator>
  <cp:lastModifiedBy>Damaste .</cp:lastModifiedBy>
  <dcterms:created xsi:type="dcterms:W3CDTF">2025-10-01T19:48:17Z</dcterms:created>
  <dcterms:modified xsi:type="dcterms:W3CDTF">2025-10-02T03:03:17Z</dcterms:modified>
</cp:coreProperties>
</file>