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E6C39E1C-0C87-4128-9CAE-CDF2B1422E95}" xr6:coauthVersionLast="47" xr6:coauthVersionMax="47" xr10:uidLastSave="{00000000-0000-0000-0000-000000000000}"/>
  <bookViews>
    <workbookView xWindow="-108" yWindow="-108" windowWidth="23256" windowHeight="12576" xr2:uid="{C7B86048-6A3F-4B32-8736-971851A7AF18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O5" i="1" s="1" a="1"/>
  <c r="O5" i="1" s="1"/>
  <c r="N5" i="1" s="1"/>
  <c r="M5" i="1" s="1"/>
  <c r="N4" i="1" l="1"/>
  <c r="M4" i="1" s="1"/>
  <c r="O6" i="1" a="1"/>
  <c r="O6" i="1" s="1"/>
  <c r="N6" i="1" s="1"/>
  <c r="M6" i="1" s="1"/>
  <c r="O7" i="1" l="1" a="1"/>
  <c r="O7" i="1" s="1"/>
  <c r="O8" i="1" l="1" a="1"/>
  <c r="O8" i="1" s="1"/>
  <c r="N8" i="1" s="1"/>
  <c r="M8" i="1" s="1"/>
  <c r="N7" i="1"/>
  <c r="M7" i="1" s="1"/>
  <c r="O9" i="1" l="1" a="1"/>
  <c r="O9" i="1" s="1"/>
  <c r="N9" i="1" s="1"/>
  <c r="M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<sst xmlns="http://schemas.openxmlformats.org/spreadsheetml/2006/main" count="36" uniqueCount="13">
  <si>
    <t>Quantité</t>
  </si>
  <si>
    <t>Nom</t>
  </si>
  <si>
    <t>Bernard</t>
  </si>
  <si>
    <t>Code Client</t>
  </si>
  <si>
    <t>Paul</t>
  </si>
  <si>
    <t>Pierre</t>
  </si>
  <si>
    <t>Type A</t>
  </si>
  <si>
    <t>Type B</t>
  </si>
  <si>
    <t>Total général</t>
  </si>
  <si>
    <t>Qté</t>
  </si>
  <si>
    <t>Version TCD</t>
  </si>
  <si>
    <t>Version formule</t>
  </si>
  <si>
    <t>Attention formule matricielle à valider par MAJ+CTRL+Entrée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</si>
</sst>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pivotButton="1"/>
    <xf numFmtId="3" fontId="0" fillId="0" borderId="0" xfId="0" applyNumberForma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2" borderId="4" xfId="0" applyFill="1" applyBorder="1"/>
    <xf numFmtId="0" fontId="0" fillId="2" borderId="13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411480</xdr:colOff>
      <xdr:row>9</xdr:row>
      <xdr:rowOff>30480</xdr:rowOff>
    </xdr:from>
    <xdr:to>
      <xdr:col>14</xdr:col>
      <xdr:colOff>419100</xdr:colOff>
      <xdr:row>10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D756B2C-0601-4C32-5852-2AE03134B70B}"/>
            </a:ext>
          </a:extLst>
        </xdr:cNvPr>
        <xdr:cNvCxnSpPr/>
      </xdr:nvCxnSpPr>
      <xdr:spPr>
        <a:xfrm flipH="1" flipV="1">
          <a:off x="11727180" y="1706880"/>
          <a:ext cx="7620" cy="289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5914.200353587963" createdVersion="8" refreshedVersion="8" minRefreshableVersion="3" recordCount="12" xr:uid="{09EA4DFF-D69A-46D5-B34E-06B08F56845E}">
  <cacheSource type="worksheet">
    <worksheetSource ref="A3:C15" sheet="Feuil1"/>
  </cacheSource>
  <cacheFields count="3">
    <cacheField name="Quantité" numFmtId="0">
      <sharedItems containsSemiMixedTypes="0" containsString="0" containsNumber="1" containsInteger="1" minValue="8" maxValue="80"/>
    </cacheField>
    <cacheField name="Code Client" numFmtId="0">
      <sharedItems containsSemiMixedTypes="0" containsString="0" containsNumber="1" containsInteger="1" minValue="1234" maxValue="7025" count="3">
        <n v="6036"/>
        <n v="7025"/>
        <n v="1234"/>
      </sharedItems>
    </cacheField>
    <cacheField name="Nom" numFmtId="0">
      <sharedItems count="3">
        <s v="Bernard"/>
        <s v="Paul"/>
        <s v="Pi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80"/>
    <x v="0"/>
    <x v="0"/>
  </r>
  <r>
    <n v="76"/>
    <x v="0"/>
    <x v="0"/>
  </r>
  <r>
    <n v="60"/>
    <x v="0"/>
    <x v="0"/>
  </r>
  <r>
    <n v="51"/>
    <x v="0"/>
    <x v="0"/>
  </r>
  <r>
    <n v="43"/>
    <x v="0"/>
    <x v="0"/>
  </r>
  <r>
    <n v="60"/>
    <x v="1"/>
    <x v="1"/>
  </r>
  <r>
    <n v="15"/>
    <x v="1"/>
    <x v="1"/>
  </r>
  <r>
    <n v="25"/>
    <x v="1"/>
    <x v="1"/>
  </r>
  <r>
    <n v="30"/>
    <x v="1"/>
    <x v="1"/>
  </r>
  <r>
    <n v="20"/>
    <x v="2"/>
    <x v="2"/>
  </r>
  <r>
    <n v="10"/>
    <x v="2"/>
    <x v="2"/>
  </r>
  <r>
    <n v="8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A9FD3E-9DFB-47FC-93E9-9F7A5231E648}" name="Tableau croisé dynamique1" cacheId="0" applyNumberFormats="0" applyBorderFormats="0" applyFontFormats="0" applyPatternFormats="0" applyAlignmentFormats="0" applyWidthHeightFormats="1" dataCaption="Valeurs" updatedVersion="8" minRefreshableVersion="3" showDrill="0" itemPrintTitles="1" createdVersion="8" indent="0" compact="0" compactData="0" multipleFieldFilters="0">
  <location ref="I3:K7" firstHeaderRow="1" firstDataRow="1" firstDataCol="2"/>
  <pivotFields count="3">
    <pivotField dataField="1" compact="0" outline="0" showAll="0" defaultSubtotal="0"/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sortType="ascending" defaultSubtotal="0">
      <items count="3">
        <item x="0"/>
        <item x="1"/>
        <item x="2"/>
      </items>
    </pivotField>
  </pivotFields>
  <rowFields count="2">
    <field x="2"/>
    <field x="1"/>
  </rowFields>
  <rowItems count="4">
    <i>
      <x/>
      <x v="1"/>
    </i>
    <i>
      <x v="1"/>
      <x v="2"/>
    </i>
    <i>
      <x v="2"/>
      <x/>
    </i>
    <i t="grand">
      <x/>
    </i>
  </rowItems>
  <colItems count="1">
    <i/>
  </colItems>
  <dataFields count="1">
    <dataField name="Qté" fld="0" baseField="2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6D667-5EAC-43CA-A831-F7928996B4DB}" name="Tableau1" displayName="Tableau1" ref="A3:C15" totalsRowShown="0" headerRowDxfId="5" headerRowBorderDxfId="4" tableBorderDxfId="3">
  <autoFilter ref="A3:C15" xr:uid="{66C6D667-5EAC-43CA-A831-F7928996B4DB}">
    <filterColumn colId="0" hiddenButton="1"/>
    <filterColumn colId="1" hiddenButton="1"/>
    <filterColumn colId="2" hiddenButton="1"/>
  </autoFilter>
  <tableColumns count="3">
    <tableColumn id="1" xr3:uid="{2181AC68-A60C-4D51-B4EB-EFC9B6B27531}" name="Quantité" dataDxfId="2"/>
    <tableColumn id="2" xr3:uid="{8766F968-4F86-4D5A-BB36-725FECFA54BB}" name="Code Client" dataDxfId="1"/>
    <tableColumn id="3" xr3:uid="{3F6AAB2C-35CB-4C3E-B3F7-5B1E8ADB682B}" name="Nom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4D44-6C06-4B79-B3A2-ABDD05277725}">
  <dimension ref="A1:O20"/>
  <sheetViews>
    <sheetView tabSelected="1" workbookViewId="0">
      <selection activeCell="P17" sqref="P17"/>
    </sheetView>
  </sheetViews>
  <sheetFormatPr baseColWidth="10" defaultColWidth="11.44140625" defaultRowHeight="14.4" x14ac:dyDescent="0.3"/>
  <cols>
    <col min="1" max="1" width="11.44140625" style="1"/>
    <col min="2" max="2" width="12.21875" style="1" customWidth="1"/>
    <col min="3" max="8" width="11.44140625" style="1"/>
    <col min="9" max="11" width="12.77734375" style="1" customWidth="1"/>
    <col min="12" max="16384" width="11.44140625" style="1"/>
  </cols>
  <sheetData>
    <row r="1" spans="1:15" ht="15" thickBot="1" x14ac:dyDescent="0.35">
      <c r="A1" s="29" t="s">
        <v>6</v>
      </c>
      <c r="B1" s="30"/>
      <c r="C1" s="31"/>
      <c r="E1" s="29" t="s">
        <v>7</v>
      </c>
      <c r="F1" s="30"/>
      <c r="G1" s="31"/>
      <c r="I1" s="1" t="s">
        <v>10</v>
      </c>
      <c r="M1" s="1" t="s">
        <v>11</v>
      </c>
    </row>
    <row r="2" spans="1:15" ht="15" thickBot="1" x14ac:dyDescent="0.35"/>
    <row r="3" spans="1:15" ht="15" thickBot="1" x14ac:dyDescent="0.35">
      <c r="A3" s="21" t="s">
        <v>0</v>
      </c>
      <c r="B3" s="22" t="s">
        <v>3</v>
      </c>
      <c r="C3" s="23" t="s">
        <v>1</v>
      </c>
      <c r="E3" s="3" t="s">
        <v>0</v>
      </c>
      <c r="F3" s="4" t="s">
        <v>3</v>
      </c>
      <c r="G3" s="5" t="s">
        <v>1</v>
      </c>
      <c r="I3" s="15" t="s">
        <v>1</v>
      </c>
      <c r="J3" s="15" t="s">
        <v>3</v>
      </c>
      <c r="K3" t="s">
        <v>9</v>
      </c>
      <c r="M3" s="12" t="s">
        <v>0</v>
      </c>
      <c r="N3" s="13" t="s">
        <v>3</v>
      </c>
      <c r="O3" s="14" t="s">
        <v>1</v>
      </c>
    </row>
    <row r="4" spans="1:15" x14ac:dyDescent="0.3">
      <c r="A4" s="17">
        <v>80</v>
      </c>
      <c r="B4" s="11">
        <v>6036</v>
      </c>
      <c r="C4" s="19" t="s">
        <v>2</v>
      </c>
      <c r="E4" s="6">
        <v>310</v>
      </c>
      <c r="F4" s="2">
        <v>6036</v>
      </c>
      <c r="G4" s="7" t="s">
        <v>2</v>
      </c>
      <c r="I4" t="s">
        <v>2</v>
      </c>
      <c r="J4">
        <v>6036</v>
      </c>
      <c r="K4" s="16">
        <v>310</v>
      </c>
      <c r="M4" s="11">
        <f ca="1">SUMIFS(Tableau1[Quantité],Tableau1[Code Client],N4,Tableau1[Nom],O4)</f>
        <v>310</v>
      </c>
      <c r="N4" s="11">
        <f ca="1">IFERROR(INDEX(Tableau1[Code Client],MATCH(O4,Tableau1[Nom],0)),"")</f>
        <v>6036</v>
      </c>
      <c r="O4" s="28" t="str" cm="1">
        <f t="array" aca="1" ref="O4" ca="1">IFERROR(OFFSET(Tableau1[[#Headers],[Nom]],MATCH(0,INDEX(COUNTIF($O$3:O3,Tableau1[Nom]),),0),),"")</f>
        <v>Bernard</v>
      </c>
    </row>
    <row r="5" spans="1:15" x14ac:dyDescent="0.3">
      <c r="A5" s="18">
        <v>76</v>
      </c>
      <c r="B5" s="2">
        <v>6036</v>
      </c>
      <c r="C5" s="20" t="s">
        <v>2</v>
      </c>
      <c r="E5" s="6">
        <v>130</v>
      </c>
      <c r="F5" s="2">
        <v>7025</v>
      </c>
      <c r="G5" s="7" t="s">
        <v>4</v>
      </c>
      <c r="I5" t="s">
        <v>4</v>
      </c>
      <c r="J5">
        <v>7025</v>
      </c>
      <c r="K5" s="16">
        <v>130</v>
      </c>
      <c r="M5" s="2">
        <f ca="1">SUMIFS(Tableau1[Quantité],Tableau1[Code Client],N5,Tableau1[Nom],O5)</f>
        <v>130</v>
      </c>
      <c r="N5" s="2">
        <f ca="1">IFERROR(INDEX(Tableau1[Code Client],MATCH(O5,Tableau1[Nom],0)),"")</f>
        <v>7025</v>
      </c>
      <c r="O5" s="27" t="str" cm="1">
        <f t="array" aca="1" ref="O5" ca="1">IFERROR(OFFSET(Tableau1[[#Headers],[Nom]],MATCH(0,INDEX(COUNTIF($O$3:O4,Tableau1[Nom]),),0),),"")</f>
        <v>Paul</v>
      </c>
    </row>
    <row r="6" spans="1:15" ht="15" thickBot="1" x14ac:dyDescent="0.35">
      <c r="A6" s="18">
        <v>60</v>
      </c>
      <c r="B6" s="2">
        <v>6036</v>
      </c>
      <c r="C6" s="20" t="s">
        <v>2</v>
      </c>
      <c r="E6" s="8">
        <v>38</v>
      </c>
      <c r="F6" s="9">
        <v>1234</v>
      </c>
      <c r="G6" s="10" t="s">
        <v>5</v>
      </c>
      <c r="I6" t="s">
        <v>5</v>
      </c>
      <c r="J6">
        <v>1234</v>
      </c>
      <c r="K6" s="16">
        <v>38</v>
      </c>
      <c r="M6" s="2">
        <f ca="1">SUMIFS(Tableau1[Quantité],Tableau1[Code Client],N6,Tableau1[Nom],O6)</f>
        <v>38</v>
      </c>
      <c r="N6" s="2">
        <f ca="1">IFERROR(INDEX(Tableau1[Code Client],MATCH(O6,Tableau1[Nom],0)),"")</f>
        <v>1234</v>
      </c>
      <c r="O6" s="27" t="str" cm="1">
        <f t="array" aca="1" ref="O6" ca="1">IFERROR(OFFSET(Tableau1[[#Headers],[Nom]],MATCH(0,INDEX(COUNTIF($O$3:O5,Tableau1[Nom]),),0),),"")</f>
        <v>Pierre</v>
      </c>
    </row>
    <row r="7" spans="1:15" x14ac:dyDescent="0.3">
      <c r="A7" s="18">
        <v>51</v>
      </c>
      <c r="B7" s="2">
        <v>6036</v>
      </c>
      <c r="C7" s="20" t="s">
        <v>2</v>
      </c>
      <c r="I7" t="s">
        <v>8</v>
      </c>
      <c r="J7"/>
      <c r="K7" s="16">
        <v>478</v>
      </c>
      <c r="M7" s="2">
        <f ca="1">SUMIFS(Tableau1[Quantité],Tableau1[Code Client],N7,Tableau1[Nom],O7)</f>
        <v>0</v>
      </c>
      <c r="N7" s="2" t="str">
        <f ca="1">IFERROR(INDEX(Tableau1[Code Client],MATCH(O7,Tableau1[Nom],0)),"")</f>
        <v/>
      </c>
      <c r="O7" s="27" t="str" cm="1">
        <f t="array" aca="1" ref="O7" ca="1">IFERROR(OFFSET(Tableau1[[#Headers],[Nom]],MATCH(0,INDEX(COUNTIF($O$3:O6,Tableau1[Nom]),),0),),"")</f>
        <v/>
      </c>
    </row>
    <row r="8" spans="1:15" x14ac:dyDescent="0.3">
      <c r="A8" s="18">
        <v>43</v>
      </c>
      <c r="B8" s="2">
        <v>6036</v>
      </c>
      <c r="C8" s="20" t="s">
        <v>2</v>
      </c>
      <c r="I8"/>
      <c r="J8"/>
      <c r="K8"/>
      <c r="M8" s="2">
        <f ca="1">SUMIFS(Tableau1[Quantité],Tableau1[Code Client],N8,Tableau1[Nom],O8)</f>
        <v>0</v>
      </c>
      <c r="N8" s="2" t="str">
        <f ca="1">IFERROR(INDEX(Tableau1[Code Client],MATCH(O8,Tableau1[Nom],0)),"")</f>
        <v/>
      </c>
      <c r="O8" s="27" t="str" cm="1">
        <f t="array" aca="1" ref="O8" ca="1">IFERROR(OFFSET(Tableau1[[#Headers],[Nom]],MATCH(0,INDEX(COUNTIF($O$3:O7,Tableau1[Nom]),),0),),"")</f>
        <v/>
      </c>
    </row>
    <row r="9" spans="1:15" x14ac:dyDescent="0.3">
      <c r="A9" s="18">
        <v>60</v>
      </c>
      <c r="B9" s="2">
        <v>7025</v>
      </c>
      <c r="C9" s="20" t="s">
        <v>4</v>
      </c>
      <c r="I9"/>
      <c r="J9"/>
      <c r="K9"/>
      <c r="M9" s="2">
        <f ca="1">SUMIFS(Tableau1[Quantité],Tableau1[Code Client],N9,Tableau1[Nom],O9)</f>
        <v>0</v>
      </c>
      <c r="N9" s="2" t="str">
        <f ca="1">IFERROR(INDEX(Tableau1[Code Client],MATCH(O9,Tableau1[Nom],0)),"")</f>
        <v/>
      </c>
      <c r="O9" s="27" t="str" cm="1">
        <f t="array" aca="1" ref="O9" ca="1">IFERROR(OFFSET(Tableau1[[#Headers],[Nom]],MATCH(0,INDEX(COUNTIF($O$3:O8,Tableau1[Nom]),),0),),"")</f>
        <v/>
      </c>
    </row>
    <row r="10" spans="1:15" x14ac:dyDescent="0.3">
      <c r="A10" s="18">
        <v>15</v>
      </c>
      <c r="B10" s="2">
        <v>7025</v>
      </c>
      <c r="C10" s="20" t="s">
        <v>4</v>
      </c>
      <c r="I10"/>
      <c r="J10"/>
      <c r="K10"/>
    </row>
    <row r="11" spans="1:15" x14ac:dyDescent="0.3">
      <c r="A11" s="18">
        <v>25</v>
      </c>
      <c r="B11" s="2">
        <v>7025</v>
      </c>
      <c r="C11" s="20" t="s">
        <v>4</v>
      </c>
      <c r="I11"/>
      <c r="J11"/>
      <c r="K11"/>
    </row>
    <row r="12" spans="1:15" x14ac:dyDescent="0.3">
      <c r="A12" s="18">
        <v>30</v>
      </c>
      <c r="B12" s="2">
        <v>7025</v>
      </c>
      <c r="C12" s="20" t="s">
        <v>4</v>
      </c>
      <c r="I12"/>
      <c r="J12"/>
      <c r="K12"/>
      <c r="O12" s="32" t="s">
        <v>12</v>
      </c>
    </row>
    <row r="13" spans="1:15" x14ac:dyDescent="0.3">
      <c r="A13" s="18">
        <v>20</v>
      </c>
      <c r="B13" s="2">
        <v>1234</v>
      </c>
      <c r="C13" s="20" t="s">
        <v>5</v>
      </c>
      <c r="I13"/>
      <c r="J13"/>
      <c r="K13"/>
    </row>
    <row r="14" spans="1:15" x14ac:dyDescent="0.3">
      <c r="A14" s="18">
        <v>10</v>
      </c>
      <c r="B14" s="2">
        <v>1234</v>
      </c>
      <c r="C14" s="20" t="s">
        <v>5</v>
      </c>
      <c r="I14"/>
      <c r="J14"/>
      <c r="K14"/>
    </row>
    <row r="15" spans="1:15" x14ac:dyDescent="0.3">
      <c r="A15" s="24">
        <v>8</v>
      </c>
      <c r="B15" s="25">
        <v>1234</v>
      </c>
      <c r="C15" s="26" t="s">
        <v>5</v>
      </c>
      <c r="I15"/>
      <c r="J15"/>
      <c r="K15"/>
    </row>
    <row r="16" spans="1:15" x14ac:dyDescent="0.3">
      <c r="I16"/>
      <c r="J16"/>
      <c r="K16"/>
    </row>
    <row r="17" spans="9:11" x14ac:dyDescent="0.3">
      <c r="I17"/>
      <c r="J17"/>
      <c r="K17"/>
    </row>
    <row r="18" spans="9:11" x14ac:dyDescent="0.3">
      <c r="I18"/>
      <c r="J18"/>
      <c r="K18"/>
    </row>
    <row r="19" spans="9:11" x14ac:dyDescent="0.3">
      <c r="I19"/>
      <c r="J19"/>
      <c r="K19"/>
    </row>
    <row r="20" spans="9:11" x14ac:dyDescent="0.3">
      <c r="I20"/>
      <c r="J20"/>
      <c r="K20"/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Bibaut</dc:creator>
  <cp:lastModifiedBy>Damaste .</cp:lastModifiedBy>
  <cp:lastPrinted>2025-09-13T21:57:05Z</cp:lastPrinted>
  <dcterms:created xsi:type="dcterms:W3CDTF">2025-09-13T21:38:01Z</dcterms:created>
  <dcterms:modified xsi:type="dcterms:W3CDTF">2025-09-14T03:10:57Z</dcterms:modified>
</cp:coreProperties>
</file>