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932DE152-5D2B-41CD-8AEA-55137CBCA42B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Base" sheetId="4" r:id="rId1"/>
    <sheet name="PQ" sheetId="5" r:id="rId2"/>
    <sheet name="2025" sheetId="3" r:id="rId3"/>
  </sheets>
  <definedNames>
    <definedName name="DonnéesExternes_1" localSheetId="1" hidden="1">PQ!$B$3:$H$4</definedName>
    <definedName name="DonnéesExternes_2" localSheetId="1" hidden="1">PQ!$B$12:$J$16</definedName>
    <definedName name="DonnéesExternes_3" localSheetId="1" hidden="1">PQ!$B$22:$J$25</definedName>
    <definedName name="DonnéesExternes_4" localSheetId="1" hidden="1">PQ!$B$32:$G$33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3" l="1"/>
  <c r="H9" i="3"/>
  <c r="J9" i="3" s="1"/>
  <c r="K9" i="3" s="1"/>
  <c r="N9" i="3" l="1"/>
  <c r="L9" i="3"/>
  <c r="M9" i="3"/>
  <c r="O9" i="3"/>
  <c r="D7" i="3"/>
  <c r="D6" i="3"/>
  <c r="D8" i="3"/>
  <c r="P17" i="3" s="1"/>
  <c r="J8" i="3"/>
  <c r="K8" i="3" s="1"/>
  <c r="J7" i="3"/>
  <c r="K7" i="3" s="1"/>
  <c r="F11" i="3"/>
  <c r="H6" i="3"/>
  <c r="J6" i="3" s="1"/>
  <c r="K6" i="3" s="1"/>
  <c r="P16" i="3" l="1"/>
  <c r="N8" i="3"/>
  <c r="O8" i="3"/>
  <c r="M8" i="3"/>
  <c r="R17" i="3" s="1" a="1"/>
  <c r="R17" i="3" s="1"/>
  <c r="L8" i="3"/>
  <c r="Q17" i="3" s="1" a="1"/>
  <c r="Q17" i="3" s="1"/>
  <c r="L7" i="3"/>
  <c r="M7" i="3"/>
  <c r="R16" i="3" s="1" a="1"/>
  <c r="R16" i="3" s="1"/>
  <c r="O7" i="3"/>
  <c r="N7" i="3"/>
  <c r="S16" i="3" l="1" a="1"/>
  <c r="S16" i="3" s="1"/>
  <c r="S17" i="3" a="1"/>
  <c r="S17" i="3" s="1"/>
  <c r="Q16" i="3" a="1"/>
  <c r="Q16" i="3" s="1"/>
  <c r="K11" i="3"/>
  <c r="O6" i="3"/>
  <c r="S15" i="3" s="1" a="1"/>
  <c r="S15" i="3" s="1"/>
  <c r="M6" i="3"/>
  <c r="Q15" i="3" s="1" a="1"/>
  <c r="Q15" i="3" s="1"/>
  <c r="N6" i="3"/>
  <c r="R15" i="3" s="1" a="1"/>
  <c r="R15" i="3" s="1"/>
  <c r="L6" i="3"/>
  <c r="P15" i="3" s="1"/>
  <c r="M11" i="3" l="1"/>
  <c r="N11" i="3"/>
  <c r="O11" i="3"/>
  <c r="L11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ED10219-F55D-4AFF-885A-D0BF8ED9C987}" keepAlive="1" name="Requête - 2023" description="Connexion à la requête « 2023 » dans le classeur." type="5" refreshedVersion="8" background="1" saveData="1">
    <dbPr connection="Provider=Microsoft.Mashup.OleDb.1;Data Source=$Workbook$;Location=2023;Extended Properties=&quot;&quot;" command="SELECT * FROM [2023]"/>
  </connection>
  <connection id="2" xr16:uid="{58118828-8D11-4BA6-BB7F-AABAFDBBF80D}" keepAlive="1" name="Requête - 2024" description="Connexion à la requête « 2024 » dans le classeur." type="5" refreshedVersion="8" background="1" saveData="1">
    <dbPr connection="Provider=Microsoft.Mashup.OleDb.1;Data Source=$Workbook$;Location=2024;Extended Properties=&quot;&quot;" command="SELECT * FROM [2024]"/>
  </connection>
  <connection id="3" xr16:uid="{ADE336FE-269C-4C14-9058-992104C98B91}" keepAlive="1" name="Requête - 2025" description="Connexion à la requête « 2025 » dans le classeur." type="5" refreshedVersion="8" background="1" saveData="1">
    <dbPr connection="Provider=Microsoft.Mashup.OleDb.1;Data Source=$Workbook$;Location=2025;Extended Properties=&quot;&quot;" command="SELECT * FROM [2025]"/>
  </connection>
  <connection id="4" xr16:uid="{F9BE6900-6837-46DC-9F7A-2D28FC581E6D}" keepAlive="1" name="Requête - 2026" description="Connexion à la requête « 2026 » dans le classeur." type="5" refreshedVersion="8" background="1" saveData="1">
    <dbPr connection="Provider=Microsoft.Mashup.OleDb.1;Data Source=$Workbook$;Location=2026;Extended Properties=&quot;&quot;" command="SELECT * FROM [2026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<sst xmlns="http://schemas.openxmlformats.org/spreadsheetml/2006/main" count="59" uniqueCount="26">
  <si>
    <t>Montant</t>
  </si>
  <si>
    <t>Taux</t>
  </si>
  <si>
    <t>Année</t>
  </si>
  <si>
    <t>Nb Jour Total</t>
  </si>
  <si>
    <t>Nb Jour restant</t>
  </si>
  <si>
    <t>Nb Jour déjà couru</t>
  </si>
  <si>
    <t>Condition DAT</t>
  </si>
  <si>
    <t>intérêts annuels</t>
  </si>
  <si>
    <t>Intérêts T1</t>
  </si>
  <si>
    <t>Intérêts T2</t>
  </si>
  <si>
    <t>Intérêts T3</t>
  </si>
  <si>
    <t>Intérêts T4</t>
  </si>
  <si>
    <t>Date début</t>
  </si>
  <si>
    <t>Durée (Mois)</t>
  </si>
  <si>
    <t>Total</t>
  </si>
  <si>
    <t>Rang</t>
  </si>
  <si>
    <t>Formule</t>
  </si>
  <si>
    <t>Trimestre</t>
  </si>
  <si>
    <t>Test formule</t>
  </si>
  <si>
    <t>ok pour le positionnement des trimestres</t>
  </si>
  <si>
    <t>Montant à calculer au prorata</t>
  </si>
  <si>
    <t>https://forum.excel-pratique.com/excel/gestion-des-placements-par-trimestre-196957</t>
  </si>
  <si>
    <t>Trim. 1</t>
  </si>
  <si>
    <t>Trim. 2</t>
  </si>
  <si>
    <t>Trim. 3</t>
  </si>
  <si>
    <t>Trim.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</si>
</sst>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.00\ _€_-;\-* #,##0.00\ _€_-;_-* &quot;-&quot;??\ _€_-;_-@_-"/>
    <numFmt numFmtId="165" formatCode="#,##0.00\ _€"/>
    <numFmt numFmtId="166" formatCode="#,##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89">
    <xf numFmtId="0" fontId="0" fillId="0" borderId="0" xfId="0"/>
    <xf numFmtId="43" fontId="0" fillId="0" borderId="1" xfId="1" applyFont="1" applyBorder="1"/>
    <xf numFmtId="43" fontId="0" fillId="0" borderId="0" xfId="0" applyNumberFormat="1"/>
    <xf numFmtId="164" fontId="0" fillId="0" borderId="0" xfId="0" applyNumberFormat="1"/>
    <xf numFmtId="1" fontId="0" fillId="0" borderId="6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0" fontId="0" fillId="0" borderId="7" xfId="0" applyNumberFormat="1" applyBorder="1"/>
    <xf numFmtId="0" fontId="2" fillId="0" borderId="8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43" fontId="0" fillId="0" borderId="18" xfId="1" applyFont="1" applyBorder="1"/>
    <xf numFmtId="10" fontId="0" fillId="0" borderId="25" xfId="0" applyNumberFormat="1" applyBorder="1"/>
    <xf numFmtId="1" fontId="0" fillId="0" borderId="23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43" fontId="0" fillId="0" borderId="16" xfId="1" applyFont="1" applyBorder="1"/>
    <xf numFmtId="43" fontId="0" fillId="0" borderId="2" xfId="1" applyFont="1" applyBorder="1" applyAlignment="1">
      <alignment horizontal="center" vertical="center"/>
    </xf>
    <xf numFmtId="43" fontId="0" fillId="0" borderId="15" xfId="1" applyFont="1" applyBorder="1" applyAlignment="1">
      <alignment horizontal="center" vertical="center"/>
    </xf>
    <xf numFmtId="43" fontId="0" fillId="0" borderId="16" xfId="1" applyFont="1" applyBorder="1" applyAlignment="1">
      <alignment horizontal="center" vertical="center"/>
    </xf>
    <xf numFmtId="43" fontId="0" fillId="0" borderId="17" xfId="1" applyFont="1" applyBorder="1" applyAlignment="1">
      <alignment horizontal="center" vertical="center"/>
    </xf>
    <xf numFmtId="0" fontId="0" fillId="0" borderId="2" xfId="0" applyBorder="1"/>
    <xf numFmtId="14" fontId="0" fillId="0" borderId="27" xfId="0" applyNumberFormat="1" applyBorder="1" applyAlignment="1">
      <alignment horizontal="center" vertical="center"/>
    </xf>
    <xf numFmtId="10" fontId="0" fillId="0" borderId="28" xfId="0" applyNumberFormat="1" applyBorder="1"/>
    <xf numFmtId="0" fontId="0" fillId="0" borderId="2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" fontId="0" fillId="2" borderId="7" xfId="0" applyNumberFormat="1" applyFill="1" applyBorder="1" applyAlignment="1">
      <alignment horizontal="center" vertical="center"/>
    </xf>
    <xf numFmtId="43" fontId="0" fillId="2" borderId="9" xfId="1" applyFont="1" applyFill="1" applyBorder="1" applyAlignment="1">
      <alignment horizontal="center" vertical="center"/>
    </xf>
    <xf numFmtId="43" fontId="0" fillId="2" borderId="6" xfId="1" applyFont="1" applyFill="1" applyBorder="1" applyAlignment="1">
      <alignment horizontal="center" vertical="center"/>
    </xf>
    <xf numFmtId="43" fontId="0" fillId="2" borderId="1" xfId="1" applyFont="1" applyFill="1" applyBorder="1" applyAlignment="1">
      <alignment horizontal="center" vertical="center"/>
    </xf>
    <xf numFmtId="43" fontId="0" fillId="2" borderId="7" xfId="1" applyFont="1" applyFill="1" applyBorder="1" applyAlignment="1">
      <alignment horizontal="center" vertical="center"/>
    </xf>
    <xf numFmtId="1" fontId="0" fillId="2" borderId="25" xfId="0" applyNumberFormat="1" applyFill="1" applyBorder="1" applyAlignment="1">
      <alignment horizontal="center" vertical="center"/>
    </xf>
    <xf numFmtId="43" fontId="0" fillId="2" borderId="26" xfId="1" applyFont="1" applyFill="1" applyBorder="1" applyAlignment="1">
      <alignment horizontal="center" vertical="center"/>
    </xf>
    <xf numFmtId="43" fontId="0" fillId="2" borderId="23" xfId="1" applyFont="1" applyFill="1" applyBorder="1" applyAlignment="1">
      <alignment horizontal="center" vertical="center"/>
    </xf>
    <xf numFmtId="43" fontId="0" fillId="2" borderId="18" xfId="1" applyFont="1" applyFill="1" applyBorder="1" applyAlignment="1">
      <alignment horizontal="center" vertical="center"/>
    </xf>
    <xf numFmtId="43" fontId="0" fillId="2" borderId="25" xfId="1" applyFont="1" applyFill="1" applyBorder="1" applyAlignment="1">
      <alignment horizontal="center" vertical="center"/>
    </xf>
    <xf numFmtId="0" fontId="0" fillId="2" borderId="0" xfId="0" applyFill="1"/>
    <xf numFmtId="14" fontId="0" fillId="0" borderId="24" xfId="0" applyNumberFormat="1" applyBorder="1" applyAlignment="1">
      <alignment horizontal="center" vertical="center"/>
    </xf>
    <xf numFmtId="0" fontId="2" fillId="0" borderId="8" xfId="0" applyFont="1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14" fontId="0" fillId="0" borderId="22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9" fontId="0" fillId="0" borderId="13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43" fontId="0" fillId="3" borderId="1" xfId="1" applyFont="1" applyFill="1" applyBorder="1" applyAlignment="1">
      <alignment horizontal="center" vertical="center"/>
    </xf>
    <xf numFmtId="43" fontId="0" fillId="3" borderId="30" xfId="1" applyFont="1" applyFill="1" applyBorder="1" applyAlignment="1">
      <alignment horizontal="center" vertical="center"/>
    </xf>
    <xf numFmtId="43" fontId="0" fillId="2" borderId="30" xfId="1" applyFont="1" applyFill="1" applyBorder="1" applyAlignment="1">
      <alignment horizontal="center" vertical="center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43" fontId="5" fillId="0" borderId="0" xfId="1" applyFont="1" applyFill="1" applyBorder="1" applyAlignment="1">
      <alignment vertical="center"/>
    </xf>
    <xf numFmtId="10" fontId="5" fillId="0" borderId="0" xfId="0" applyNumberFormat="1" applyFont="1" applyAlignment="1">
      <alignment vertical="center"/>
    </xf>
    <xf numFmtId="0" fontId="3" fillId="0" borderId="0" xfId="2"/>
    <xf numFmtId="0" fontId="0" fillId="0" borderId="0" xfId="0" applyAlignment="1">
      <alignment horizontal="center"/>
    </xf>
    <xf numFmtId="10" fontId="0" fillId="0" borderId="0" xfId="0" applyNumberFormat="1" applyAlignment="1">
      <alignment horizontal="right" inden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right" vertical="center" indent="1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left" vertical="center" indent="2"/>
    </xf>
    <xf numFmtId="166" fontId="0" fillId="0" borderId="0" xfId="0" applyNumberFormat="1" applyAlignment="1">
      <alignment horizontal="left" vertical="center"/>
    </xf>
    <xf numFmtId="166" fontId="0" fillId="0" borderId="0" xfId="0" applyNumberFormat="1" applyAlignment="1">
      <alignment horizontal="left" indent="2"/>
    </xf>
    <xf numFmtId="10" fontId="0" fillId="0" borderId="0" xfId="0" applyNumberFormat="1" applyAlignment="1">
      <alignment horizontal="right" vertical="center" indent="1"/>
    </xf>
    <xf numFmtId="1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43" fontId="0" fillId="0" borderId="0" xfId="0" applyNumberFormat="1" applyAlignment="1">
      <alignment vertical="center"/>
    </xf>
    <xf numFmtId="0" fontId="0" fillId="0" borderId="1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9" xfId="0" quotePrefix="1" applyBorder="1" applyAlignment="1">
      <alignment horizontal="center"/>
    </xf>
    <xf numFmtId="0" fontId="0" fillId="0" borderId="29" xfId="0" applyBorder="1" applyAlignment="1">
      <alignment horizontal="center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</cellXfs>
  <cellStyles count="3">
    <cellStyle name="Lien hypertexte" xfId="2" builtinId="8"/>
    <cellStyle name="Milliers" xfId="1" builtinId="3"/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5" formatCode="#,##0.00\ _€"/>
      <alignment horizontal="right" vertical="center" textRotation="0" wrapText="0" indent="1" justifyLastLine="0" shrinkToFit="0" readingOrder="0"/>
    </dxf>
    <dxf>
      <numFmt numFmtId="14" formatCode="0.00%"/>
      <alignment horizontal="right" vertical="bottom" textRotation="0" wrapText="0" indent="1" justifyLastLine="0" shrinkToFit="0" readingOrder="0"/>
    </dxf>
    <dxf>
      <numFmt numFmtId="166" formatCode="#,##0\ &quot;€&quot;"/>
      <alignment horizontal="left" vertical="bottom" textRotation="0" wrapText="0" indent="2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.00\ _€"/>
      <alignment horizontal="right" vertical="center" textRotation="0" wrapText="0" indent="1" justifyLastLine="0" shrinkToFit="0" readingOrder="0"/>
    </dxf>
    <dxf>
      <numFmt numFmtId="165" formatCode="#,##0.00\ _€"/>
      <alignment horizontal="right" vertical="center" textRotation="0" wrapText="0" indent="1" justifyLastLine="0" shrinkToFit="0" readingOrder="0"/>
    </dxf>
    <dxf>
      <numFmt numFmtId="165" formatCode="#,##0.00\ _€"/>
      <alignment horizontal="right" vertical="center" textRotation="0" wrapText="0" indent="1" justifyLastLine="0" shrinkToFit="0" readingOrder="0"/>
    </dxf>
    <dxf>
      <numFmt numFmtId="165" formatCode="#,##0.00\ _€"/>
      <alignment horizontal="right" vertical="center" textRotation="0" wrapText="0" indent="1" justifyLastLine="0" shrinkToFit="0" readingOrder="0"/>
    </dxf>
    <dxf>
      <numFmt numFmtId="14" formatCode="0.00%"/>
      <alignment horizontal="right" vertical="bottom" textRotation="0" wrapText="0" indent="1" justifyLastLine="0" shrinkToFit="0" readingOrder="0"/>
    </dxf>
    <dxf>
      <numFmt numFmtId="166" formatCode="#,##0\ &quot;€&quot;"/>
      <alignment horizontal="left" vertical="bottom" textRotation="0" wrapText="0" indent="2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.00\ _€"/>
      <alignment horizontal="right" vertical="center" textRotation="0" wrapText="0" indent="1" justifyLastLine="0" shrinkToFit="0" readingOrder="0"/>
    </dxf>
    <dxf>
      <numFmt numFmtId="165" formatCode="#,##0.00\ _€"/>
      <alignment horizontal="right" vertical="center" textRotation="0" wrapText="0" indent="1" justifyLastLine="0" shrinkToFit="0" readingOrder="0"/>
    </dxf>
    <dxf>
      <numFmt numFmtId="165" formatCode="#,##0.00\ _€"/>
      <alignment horizontal="right" vertical="center" textRotation="0" wrapText="0" indent="1" justifyLastLine="0" shrinkToFit="0" readingOrder="0"/>
    </dxf>
    <dxf>
      <numFmt numFmtId="165" formatCode="#,##0.00\ _€"/>
      <alignment horizontal="right" vertical="center" textRotation="0" wrapText="0" indent="1" justifyLastLine="0" shrinkToFit="0" readingOrder="0"/>
    </dxf>
    <dxf>
      <numFmt numFmtId="14" formatCode="0.00%"/>
      <alignment horizontal="right" vertical="center" textRotation="0" wrapText="0" indent="1" justifyLastLine="0" shrinkToFit="0" readingOrder="0"/>
    </dxf>
    <dxf>
      <numFmt numFmtId="166" formatCode="#,##0\ &quot;€&quot;"/>
      <alignment horizontal="left" vertical="center" textRotation="0" wrapText="0" indent="2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#,##0.00\ _€"/>
      <alignment horizontal="right" vertical="center" textRotation="0" wrapText="0" indent="1" justifyLastLine="0" shrinkToFit="0" readingOrder="0"/>
    </dxf>
    <dxf>
      <numFmt numFmtId="165" formatCode="#,##0.00\ _€"/>
      <alignment horizontal="right" vertical="center" textRotation="0" wrapText="0" indent="1" justifyLastLine="0" shrinkToFit="0" readingOrder="0"/>
    </dxf>
    <dxf>
      <numFmt numFmtId="14" formatCode="0.00%"/>
      <alignment horizontal="right" vertical="center" textRotation="0" wrapText="0" indent="1" justifyLastLine="0" shrinkToFit="0" readingOrder="0"/>
    </dxf>
    <dxf>
      <numFmt numFmtId="166" formatCode="#,##0\ &quot;€&quot;"/>
      <alignment horizontal="left" vertical="center" textRotation="0" wrapText="0" indent="2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122D07D6-C9C1-424C-BDA3-3ED307333521}" autoFormatId="16" applyNumberFormats="0" applyBorderFormats="0" applyFontFormats="0" applyPatternFormats="0" applyAlignmentFormats="0" applyWidthHeightFormats="0">
  <queryTableRefresh nextId="14">
    <queryTableFields count="7">
      <queryTableField id="1" name="Rang" tableColumnId="1"/>
      <queryTableField id="2" name="Date début" tableColumnId="2"/>
      <queryTableField id="3" name="Durée (Mois)" tableColumnId="3"/>
      <queryTableField id="4" name="Montant" tableColumnId="4"/>
      <queryTableField id="5" name="Taux" tableColumnId="5"/>
      <queryTableField id="12" name="Trim. 3" tableColumnId="12"/>
      <queryTableField id="13" name="Trim. 4" tableColumnId="1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2" xr16:uid="{D5DEC83B-AFA7-48DC-B512-FE72B8E4DF9F}" autoFormatId="16" applyNumberFormats="0" applyBorderFormats="0" applyFontFormats="0" applyPatternFormats="0" applyAlignmentFormats="0" applyWidthHeightFormats="0">
  <queryTableRefresh nextId="10">
    <queryTableFields count="9">
      <queryTableField id="1" name="Rang" tableColumnId="1"/>
      <queryTableField id="2" name="Date début" tableColumnId="2"/>
      <queryTableField id="3" name="Durée (Mois)" tableColumnId="3"/>
      <queryTableField id="4" name="Montant" tableColumnId="4"/>
      <queryTableField id="5" name="Taux" tableColumnId="5"/>
      <queryTableField id="6" name="Trim. 1" tableColumnId="6"/>
      <queryTableField id="7" name="Trim. 2" tableColumnId="7"/>
      <queryTableField id="8" name="Trim. 3" tableColumnId="8"/>
      <queryTableField id="9" name="Trim. 4" tableColumnId="9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adjustColumnWidth="0" connectionId="3" xr16:uid="{7F61F311-DB62-4630-92B9-77246291665B}" autoFormatId="16" applyNumberFormats="0" applyBorderFormats="0" applyFontFormats="0" applyPatternFormats="0" applyAlignmentFormats="0" applyWidthHeightFormats="0">
  <queryTableRefresh nextId="10">
    <queryTableFields count="9">
      <queryTableField id="1" name="Rang" tableColumnId="1"/>
      <queryTableField id="2" name="Date début" tableColumnId="2"/>
      <queryTableField id="3" name="Durée (Mois)" tableColumnId="3"/>
      <queryTableField id="4" name="Montant" tableColumnId="4"/>
      <queryTableField id="5" name="Taux" tableColumnId="5"/>
      <queryTableField id="6" name="Trim. 1" tableColumnId="6"/>
      <queryTableField id="7" name="Trim. 2" tableColumnId="7"/>
      <queryTableField id="8" name="Trim. 3" tableColumnId="8"/>
      <queryTableField id="9" name="Trim. 4" tableColumnId="9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adjustColumnWidth="0" connectionId="4" xr16:uid="{C644C1F9-471E-4D75-A536-96ABC3DEB765}" autoFormatId="16" applyNumberFormats="0" applyBorderFormats="0" applyFontFormats="0" applyPatternFormats="0" applyAlignmentFormats="0" applyWidthHeightFormats="0">
  <queryTableRefresh nextId="7">
    <queryTableFields count="6">
      <queryTableField id="1" name="Rang" tableColumnId="1"/>
      <queryTableField id="2" name="Date début" tableColumnId="2"/>
      <queryTableField id="3" name="Durée (Mois)" tableColumnId="3"/>
      <queryTableField id="4" name="Montant" tableColumnId="4"/>
      <queryTableField id="5" name="Taux" tableColumnId="5"/>
      <queryTableField id="6" name="Trim. 1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C030C0-AC75-423C-976C-3B1C54B3BB17}" name="t_Base" displayName="t_Base" ref="B2:F6" totalsRowShown="0" headerRowDxfId="44">
  <autoFilter ref="B2:F6" xr:uid="{4BC030C0-AC75-423C-976C-3B1C54B3BB17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99A91F77-77CD-485B-A1B4-72A983C444C4}" name="Rang" dataDxfId="0"/>
    <tableColumn id="2" xr3:uid="{D0E77213-F107-4989-BE51-58F9267135FE}" name="Date début" dataDxfId="1"/>
    <tableColumn id="3" xr3:uid="{47FC32AD-651A-45A8-A56B-E547697E36A5}" name="Durée (Mois)" dataDxfId="43"/>
    <tableColumn id="4" xr3:uid="{2CC7F117-B708-42D3-9324-E928171F4087}" name="Montant" dataDxfId="42" dataCellStyle="Milliers"/>
    <tableColumn id="5" xr3:uid="{9FE68CE5-4CE7-40BF-BEBD-02332EE05731}" name="Taux" dataDxfId="4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1C8E1D4-2BB3-45E2-8DE9-28674F2D4036}" name="_2023" displayName="_2023" ref="B3:H4" tableType="queryTable" totalsRowShown="0" headerRowDxfId="40" dataDxfId="39">
  <autoFilter ref="B3:H4" xr:uid="{D1C8E1D4-2BB3-45E2-8DE9-28674F2D403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7620BBE3-9CFB-492B-B9C4-AF5A96105802}" uniqueName="1" name="Rang" queryTableFieldId="1" dataDxfId="32"/>
    <tableColumn id="2" xr3:uid="{1257F206-F745-468C-88B4-FD16247F763F}" uniqueName="2" name="Date début" queryTableFieldId="2" dataDxfId="31"/>
    <tableColumn id="3" xr3:uid="{4A5CED03-1801-4375-AB50-8973B8142617}" uniqueName="3" name="Durée (Mois)" queryTableFieldId="3" dataDxfId="30"/>
    <tableColumn id="4" xr3:uid="{48DB2699-7661-4DF2-87A0-663BD4E16157}" uniqueName="4" name="Montant" queryTableFieldId="4" dataDxfId="29"/>
    <tableColumn id="5" xr3:uid="{53EAD31B-A471-43E8-A2AB-AA280D5E1B49}" uniqueName="5" name="Taux" queryTableFieldId="5" dataDxfId="28"/>
    <tableColumn id="12" xr3:uid="{615DB255-DA64-4700-8ACC-0C9EAAFD309A}" uniqueName="12" name="Trim. 3" queryTableFieldId="12" dataDxfId="27"/>
    <tableColumn id="13" xr3:uid="{8E9CB160-B341-44A2-B0C4-51D801D81C08}" uniqueName="13" name="Trim. 4" queryTableFieldId="13" dataDxfId="2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6217843-0CAF-405D-B05F-F89FA6D53297}" name="_2024" displayName="_2024" ref="B12:J16" tableType="queryTable" totalsRowShown="0" headerRowDxfId="38" dataDxfId="37">
  <autoFilter ref="B12:J16" xr:uid="{E6217843-0CAF-405D-B05F-F89FA6D5329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FC81298B-07C9-44EA-BAAB-25B9A7751D88}" uniqueName="1" name="Rang" queryTableFieldId="1" dataDxfId="25"/>
    <tableColumn id="2" xr3:uid="{AFE49C3E-5023-48EE-9E56-F27087164F1B}" uniqueName="2" name="Date début" queryTableFieldId="2" dataDxfId="24"/>
    <tableColumn id="3" xr3:uid="{7BD5FC9A-8F4C-448C-A3C4-B66E23097876}" uniqueName="3" name="Durée (Mois)" queryTableFieldId="3" dataDxfId="23"/>
    <tableColumn id="4" xr3:uid="{EBBF9165-CAC4-4A7B-9C64-E425C48EE505}" uniqueName="4" name="Montant" queryTableFieldId="4" dataDxfId="22"/>
    <tableColumn id="5" xr3:uid="{26732C92-1598-4B1F-8194-A29B2B792A98}" uniqueName="5" name="Taux" queryTableFieldId="5" dataDxfId="21"/>
    <tableColumn id="6" xr3:uid="{311EB83A-349F-4A7E-9021-BFA39299A509}" uniqueName="6" name="Trim. 1" queryTableFieldId="6" dataDxfId="20"/>
    <tableColumn id="7" xr3:uid="{FE150893-5015-4D08-B46A-45CEB8A84437}" uniqueName="7" name="Trim. 2" queryTableFieldId="7" dataDxfId="19"/>
    <tableColumn id="8" xr3:uid="{62A3FAD0-3D61-4EEE-857E-E0CED1A75671}" uniqueName="8" name="Trim. 3" queryTableFieldId="8" dataDxfId="18"/>
    <tableColumn id="9" xr3:uid="{D4862D9C-EBEE-4E8D-AE57-31C78D30433D}" uniqueName="9" name="Trim. 4" queryTableFieldId="9" dataDxfId="1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E349F9B-CB7D-481C-A72A-E70BD3B5F7CC}" name="_2025" displayName="_2025" ref="B22:J25" tableType="queryTable" totalsRowShown="0" headerRowDxfId="36" dataDxfId="35">
  <autoFilter ref="B22:J25" xr:uid="{3E349F9B-CB7D-481C-A72A-E70BD3B5F7C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6588E469-E041-459A-9EED-17D2FB1261B0}" uniqueName="1" name="Rang" queryTableFieldId="1" dataDxfId="16"/>
    <tableColumn id="2" xr3:uid="{764DD4CB-D9CA-4002-AE8A-EF55FF4A3E05}" uniqueName="2" name="Date début" queryTableFieldId="2" dataDxfId="15"/>
    <tableColumn id="3" xr3:uid="{CED6A8FF-B323-4CD6-9343-8F9584E45D43}" uniqueName="3" name="Durée (Mois)" queryTableFieldId="3" dataDxfId="14"/>
    <tableColumn id="4" xr3:uid="{CBDF853B-6C11-4D3E-B848-0B4AA803FAFA}" uniqueName="4" name="Montant" queryTableFieldId="4" dataDxfId="13"/>
    <tableColumn id="5" xr3:uid="{EE827042-48B6-43F4-9F7C-FB816E3490C5}" uniqueName="5" name="Taux" queryTableFieldId="5" dataDxfId="12"/>
    <tableColumn id="6" xr3:uid="{A53B837E-6818-4F45-8350-542F28D88EE0}" uniqueName="6" name="Trim. 1" queryTableFieldId="6" dataDxfId="11"/>
    <tableColumn id="7" xr3:uid="{21D3377F-CD7A-47A0-AE8F-34D8261DF8B1}" uniqueName="7" name="Trim. 2" queryTableFieldId="7" dataDxfId="10"/>
    <tableColumn id="8" xr3:uid="{B2AD25A1-1139-4D7F-A08C-417F2475CF54}" uniqueName="8" name="Trim. 3" queryTableFieldId="8" dataDxfId="9"/>
    <tableColumn id="9" xr3:uid="{4D138ABF-2132-4A50-97BA-FDEB7C4F97FA}" uniqueName="9" name="Trim. 4" queryTableFieldId="9" dataDxfId="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A42FDE5-FF5C-4BFB-BA6A-2A01A5DEC19B}" name="_2026" displayName="_2026" ref="B32:G33" tableType="queryTable" totalsRowShown="0" headerRowDxfId="34" dataDxfId="33">
  <autoFilter ref="B32:G33" xr:uid="{3A42FDE5-FF5C-4BFB-BA6A-2A01A5DEC19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A6CE8DD-4032-4A18-BB0C-729CC4106CB7}" uniqueName="1" name="Rang" queryTableFieldId="1" dataDxfId="7"/>
    <tableColumn id="2" xr3:uid="{DBED9615-DF91-454B-9448-0BF9B29E01A2}" uniqueName="2" name="Date début" queryTableFieldId="2" dataDxfId="6"/>
    <tableColumn id="3" xr3:uid="{D7989F10-76AB-4E4B-AD02-9DC7E8872C03}" uniqueName="3" name="Durée (Mois)" queryTableFieldId="3" dataDxfId="5"/>
    <tableColumn id="4" xr3:uid="{72E84BE8-1C75-4603-83A5-5156C4A26ABE}" uniqueName="4" name="Montant" queryTableFieldId="4" dataDxfId="4"/>
    <tableColumn id="5" xr3:uid="{D3E9A2FB-D284-475B-91A6-370796F8DB68}" uniqueName="5" name="Taux" queryTableFieldId="5" dataDxfId="3"/>
    <tableColumn id="6" xr3:uid="{4C9CCB82-63C2-4617-A61F-CB9572756FFC}" uniqueName="6" name="Trim. 1" queryTableFieldId="6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gestion-des-placements-par-trimestre-19695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BDE28-B3A7-40B7-9D2E-55D36F50F056}">
  <dimension ref="B1:K739"/>
  <sheetViews>
    <sheetView showGridLines="0" workbookViewId="0">
      <selection activeCell="F1" sqref="F1:F1048576"/>
    </sheetView>
  </sheetViews>
  <sheetFormatPr baseColWidth="10" defaultRowHeight="14.4" x14ac:dyDescent="0.3"/>
  <cols>
    <col min="1" max="1" width="3.77734375" style="61" customWidth="1"/>
    <col min="2" max="2" width="5.21875" style="61" bestFit="1" customWidth="1"/>
    <col min="3" max="3" width="12.21875" style="61" customWidth="1"/>
    <col min="4" max="4" width="13.77734375" style="61" customWidth="1"/>
    <col min="5" max="5" width="10.33203125" style="61" customWidth="1"/>
    <col min="6" max="6" width="6.88671875" style="61" customWidth="1"/>
    <col min="7" max="16384" width="11.5546875" style="61"/>
  </cols>
  <sheetData>
    <row r="1" spans="2:11" x14ac:dyDescent="0.3">
      <c r="I1" s="86"/>
      <c r="J1" s="86"/>
      <c r="K1" s="86"/>
    </row>
    <row r="2" spans="2:11" x14ac:dyDescent="0.3">
      <c r="B2" s="57" t="s">
        <v>15</v>
      </c>
      <c r="C2" s="57" t="s">
        <v>12</v>
      </c>
      <c r="D2" s="57" t="s">
        <v>13</v>
      </c>
      <c r="E2" s="57" t="s">
        <v>0</v>
      </c>
      <c r="F2" s="57" t="s">
        <v>1</v>
      </c>
    </row>
    <row r="3" spans="2:11" x14ac:dyDescent="0.3">
      <c r="B3" s="58">
        <v>1</v>
      </c>
      <c r="C3" s="59">
        <v>45118</v>
      </c>
      <c r="D3" s="58">
        <v>24</v>
      </c>
      <c r="E3" s="62">
        <v>50000</v>
      </c>
      <c r="F3" s="63">
        <v>4.1000000000000002E-2</v>
      </c>
      <c r="H3" s="78"/>
      <c r="I3" s="87"/>
    </row>
    <row r="4" spans="2:11" x14ac:dyDescent="0.3">
      <c r="B4" s="58">
        <v>2</v>
      </c>
      <c r="C4" s="59">
        <v>45470</v>
      </c>
      <c r="D4" s="58">
        <v>6</v>
      </c>
      <c r="E4" s="62">
        <v>30000</v>
      </c>
      <c r="F4" s="63">
        <v>3.1E-2</v>
      </c>
    </row>
    <row r="5" spans="2:11" x14ac:dyDescent="0.3">
      <c r="B5" s="58">
        <v>3</v>
      </c>
      <c r="C5" s="59">
        <v>45597</v>
      </c>
      <c r="D5" s="58">
        <v>6</v>
      </c>
      <c r="E5" s="62">
        <v>3000</v>
      </c>
      <c r="F5" s="63">
        <v>3.1E-2</v>
      </c>
    </row>
    <row r="6" spans="2:11" x14ac:dyDescent="0.3">
      <c r="B6" s="58">
        <v>4</v>
      </c>
      <c r="C6" s="59">
        <v>45352</v>
      </c>
      <c r="D6" s="58">
        <v>24</v>
      </c>
      <c r="E6" s="58">
        <v>10000</v>
      </c>
      <c r="F6" s="60">
        <v>0.1</v>
      </c>
    </row>
    <row r="7" spans="2:11" x14ac:dyDescent="0.3">
      <c r="I7" s="88"/>
    </row>
    <row r="9" spans="2:11" x14ac:dyDescent="0.3">
      <c r="B9" s="86"/>
    </row>
    <row r="10" spans="2:11" x14ac:dyDescent="0.3">
      <c r="B10" s="86"/>
    </row>
    <row r="11" spans="2:11" x14ac:dyDescent="0.3">
      <c r="B11" s="86"/>
    </row>
    <row r="12" spans="2:11" x14ac:dyDescent="0.3">
      <c r="B12" s="86"/>
    </row>
    <row r="13" spans="2:11" x14ac:dyDescent="0.3">
      <c r="B13" s="86"/>
    </row>
    <row r="14" spans="2:11" x14ac:dyDescent="0.3">
      <c r="B14" s="86"/>
    </row>
    <row r="15" spans="2:11" x14ac:dyDescent="0.3">
      <c r="B15" s="86"/>
    </row>
    <row r="16" spans="2:11" x14ac:dyDescent="0.3">
      <c r="B16" s="86"/>
    </row>
    <row r="17" spans="2:2" x14ac:dyDescent="0.3">
      <c r="B17" s="86"/>
    </row>
    <row r="18" spans="2:2" x14ac:dyDescent="0.3">
      <c r="B18" s="86"/>
    </row>
    <row r="19" spans="2:2" x14ac:dyDescent="0.3">
      <c r="B19" s="86"/>
    </row>
    <row r="20" spans="2:2" x14ac:dyDescent="0.3">
      <c r="B20" s="86"/>
    </row>
    <row r="21" spans="2:2" x14ac:dyDescent="0.3">
      <c r="B21" s="86"/>
    </row>
    <row r="22" spans="2:2" x14ac:dyDescent="0.3">
      <c r="B22" s="86"/>
    </row>
    <row r="23" spans="2:2" x14ac:dyDescent="0.3">
      <c r="B23" s="86"/>
    </row>
    <row r="24" spans="2:2" x14ac:dyDescent="0.3">
      <c r="B24" s="86"/>
    </row>
    <row r="25" spans="2:2" x14ac:dyDescent="0.3">
      <c r="B25" s="86"/>
    </row>
    <row r="26" spans="2:2" x14ac:dyDescent="0.3">
      <c r="B26" s="86"/>
    </row>
    <row r="27" spans="2:2" x14ac:dyDescent="0.3">
      <c r="B27" s="86"/>
    </row>
    <row r="28" spans="2:2" x14ac:dyDescent="0.3">
      <c r="B28" s="86"/>
    </row>
    <row r="29" spans="2:2" x14ac:dyDescent="0.3">
      <c r="B29" s="86"/>
    </row>
    <row r="30" spans="2:2" x14ac:dyDescent="0.3">
      <c r="B30" s="86"/>
    </row>
    <row r="31" spans="2:2" x14ac:dyDescent="0.3">
      <c r="B31" s="86"/>
    </row>
    <row r="32" spans="2:2" x14ac:dyDescent="0.3">
      <c r="B32" s="86"/>
    </row>
    <row r="33" spans="2:2" x14ac:dyDescent="0.3">
      <c r="B33" s="86"/>
    </row>
    <row r="34" spans="2:2" x14ac:dyDescent="0.3">
      <c r="B34" s="86"/>
    </row>
    <row r="35" spans="2:2" x14ac:dyDescent="0.3">
      <c r="B35" s="86"/>
    </row>
    <row r="36" spans="2:2" x14ac:dyDescent="0.3">
      <c r="B36" s="86"/>
    </row>
    <row r="37" spans="2:2" x14ac:dyDescent="0.3">
      <c r="B37" s="86"/>
    </row>
    <row r="38" spans="2:2" x14ac:dyDescent="0.3">
      <c r="B38" s="86"/>
    </row>
    <row r="39" spans="2:2" x14ac:dyDescent="0.3">
      <c r="B39" s="86"/>
    </row>
    <row r="40" spans="2:2" x14ac:dyDescent="0.3">
      <c r="B40" s="86"/>
    </row>
    <row r="41" spans="2:2" x14ac:dyDescent="0.3">
      <c r="B41" s="86"/>
    </row>
    <row r="42" spans="2:2" x14ac:dyDescent="0.3">
      <c r="B42" s="86"/>
    </row>
    <row r="43" spans="2:2" x14ac:dyDescent="0.3">
      <c r="B43" s="86"/>
    </row>
    <row r="44" spans="2:2" x14ac:dyDescent="0.3">
      <c r="B44" s="86"/>
    </row>
    <row r="45" spans="2:2" x14ac:dyDescent="0.3">
      <c r="B45" s="86"/>
    </row>
    <row r="46" spans="2:2" x14ac:dyDescent="0.3">
      <c r="B46" s="86"/>
    </row>
    <row r="47" spans="2:2" x14ac:dyDescent="0.3">
      <c r="B47" s="86"/>
    </row>
    <row r="48" spans="2:2" x14ac:dyDescent="0.3">
      <c r="B48" s="86"/>
    </row>
    <row r="49" spans="2:2" x14ac:dyDescent="0.3">
      <c r="B49" s="86"/>
    </row>
    <row r="50" spans="2:2" x14ac:dyDescent="0.3">
      <c r="B50" s="86"/>
    </row>
    <row r="51" spans="2:2" x14ac:dyDescent="0.3">
      <c r="B51" s="86"/>
    </row>
    <row r="52" spans="2:2" x14ac:dyDescent="0.3">
      <c r="B52" s="86"/>
    </row>
    <row r="53" spans="2:2" x14ac:dyDescent="0.3">
      <c r="B53" s="86"/>
    </row>
    <row r="54" spans="2:2" x14ac:dyDescent="0.3">
      <c r="B54" s="86"/>
    </row>
    <row r="55" spans="2:2" x14ac:dyDescent="0.3">
      <c r="B55" s="86"/>
    </row>
    <row r="56" spans="2:2" x14ac:dyDescent="0.3">
      <c r="B56" s="86"/>
    </row>
    <row r="57" spans="2:2" x14ac:dyDescent="0.3">
      <c r="B57" s="86"/>
    </row>
    <row r="58" spans="2:2" x14ac:dyDescent="0.3">
      <c r="B58" s="86"/>
    </row>
    <row r="59" spans="2:2" x14ac:dyDescent="0.3">
      <c r="B59" s="86"/>
    </row>
    <row r="60" spans="2:2" x14ac:dyDescent="0.3">
      <c r="B60" s="86"/>
    </row>
    <row r="61" spans="2:2" x14ac:dyDescent="0.3">
      <c r="B61" s="86"/>
    </row>
    <row r="62" spans="2:2" x14ac:dyDescent="0.3">
      <c r="B62" s="86"/>
    </row>
    <row r="63" spans="2:2" x14ac:dyDescent="0.3">
      <c r="B63" s="86"/>
    </row>
    <row r="64" spans="2:2" x14ac:dyDescent="0.3">
      <c r="B64" s="86"/>
    </row>
    <row r="65" spans="2:2" x14ac:dyDescent="0.3">
      <c r="B65" s="86"/>
    </row>
    <row r="66" spans="2:2" x14ac:dyDescent="0.3">
      <c r="B66" s="86"/>
    </row>
    <row r="67" spans="2:2" x14ac:dyDescent="0.3">
      <c r="B67" s="86"/>
    </row>
    <row r="68" spans="2:2" x14ac:dyDescent="0.3">
      <c r="B68" s="86"/>
    </row>
    <row r="69" spans="2:2" x14ac:dyDescent="0.3">
      <c r="B69" s="86"/>
    </row>
    <row r="70" spans="2:2" x14ac:dyDescent="0.3">
      <c r="B70" s="86"/>
    </row>
    <row r="71" spans="2:2" x14ac:dyDescent="0.3">
      <c r="B71" s="86"/>
    </row>
    <row r="72" spans="2:2" x14ac:dyDescent="0.3">
      <c r="B72" s="86"/>
    </row>
    <row r="73" spans="2:2" x14ac:dyDescent="0.3">
      <c r="B73" s="86"/>
    </row>
    <row r="74" spans="2:2" x14ac:dyDescent="0.3">
      <c r="B74" s="86"/>
    </row>
    <row r="75" spans="2:2" x14ac:dyDescent="0.3">
      <c r="B75" s="86"/>
    </row>
    <row r="76" spans="2:2" x14ac:dyDescent="0.3">
      <c r="B76" s="86"/>
    </row>
    <row r="77" spans="2:2" x14ac:dyDescent="0.3">
      <c r="B77" s="86"/>
    </row>
    <row r="78" spans="2:2" x14ac:dyDescent="0.3">
      <c r="B78" s="86"/>
    </row>
    <row r="79" spans="2:2" x14ac:dyDescent="0.3">
      <c r="B79" s="86"/>
    </row>
    <row r="80" spans="2:2" x14ac:dyDescent="0.3">
      <c r="B80" s="86"/>
    </row>
    <row r="81" spans="2:2" x14ac:dyDescent="0.3">
      <c r="B81" s="86"/>
    </row>
    <row r="82" spans="2:2" x14ac:dyDescent="0.3">
      <c r="B82" s="86"/>
    </row>
    <row r="83" spans="2:2" x14ac:dyDescent="0.3">
      <c r="B83" s="86"/>
    </row>
    <row r="84" spans="2:2" x14ac:dyDescent="0.3">
      <c r="B84" s="86"/>
    </row>
    <row r="85" spans="2:2" x14ac:dyDescent="0.3">
      <c r="B85" s="86"/>
    </row>
    <row r="86" spans="2:2" x14ac:dyDescent="0.3">
      <c r="B86" s="86"/>
    </row>
    <row r="87" spans="2:2" x14ac:dyDescent="0.3">
      <c r="B87" s="86"/>
    </row>
    <row r="88" spans="2:2" x14ac:dyDescent="0.3">
      <c r="B88" s="86"/>
    </row>
    <row r="89" spans="2:2" x14ac:dyDescent="0.3">
      <c r="B89" s="86"/>
    </row>
    <row r="90" spans="2:2" x14ac:dyDescent="0.3">
      <c r="B90" s="86"/>
    </row>
    <row r="91" spans="2:2" x14ac:dyDescent="0.3">
      <c r="B91" s="86"/>
    </row>
    <row r="92" spans="2:2" x14ac:dyDescent="0.3">
      <c r="B92" s="86"/>
    </row>
    <row r="93" spans="2:2" x14ac:dyDescent="0.3">
      <c r="B93" s="86"/>
    </row>
    <row r="94" spans="2:2" x14ac:dyDescent="0.3">
      <c r="B94" s="86"/>
    </row>
    <row r="95" spans="2:2" x14ac:dyDescent="0.3">
      <c r="B95" s="86"/>
    </row>
    <row r="96" spans="2:2" x14ac:dyDescent="0.3">
      <c r="B96" s="86"/>
    </row>
    <row r="97" spans="2:2" x14ac:dyDescent="0.3">
      <c r="B97" s="86"/>
    </row>
    <row r="98" spans="2:2" x14ac:dyDescent="0.3">
      <c r="B98" s="86"/>
    </row>
    <row r="99" spans="2:2" x14ac:dyDescent="0.3">
      <c r="B99" s="86"/>
    </row>
    <row r="100" spans="2:2" x14ac:dyDescent="0.3">
      <c r="B100" s="86"/>
    </row>
    <row r="101" spans="2:2" x14ac:dyDescent="0.3">
      <c r="B101" s="86"/>
    </row>
    <row r="102" spans="2:2" x14ac:dyDescent="0.3">
      <c r="B102" s="86"/>
    </row>
    <row r="103" spans="2:2" x14ac:dyDescent="0.3">
      <c r="B103" s="86"/>
    </row>
    <row r="104" spans="2:2" x14ac:dyDescent="0.3">
      <c r="B104" s="86"/>
    </row>
    <row r="105" spans="2:2" x14ac:dyDescent="0.3">
      <c r="B105" s="86"/>
    </row>
    <row r="106" spans="2:2" x14ac:dyDescent="0.3">
      <c r="B106" s="86"/>
    </row>
    <row r="107" spans="2:2" x14ac:dyDescent="0.3">
      <c r="B107" s="86"/>
    </row>
    <row r="108" spans="2:2" x14ac:dyDescent="0.3">
      <c r="B108" s="86"/>
    </row>
    <row r="109" spans="2:2" x14ac:dyDescent="0.3">
      <c r="B109" s="86"/>
    </row>
    <row r="110" spans="2:2" x14ac:dyDescent="0.3">
      <c r="B110" s="86"/>
    </row>
    <row r="111" spans="2:2" x14ac:dyDescent="0.3">
      <c r="B111" s="86"/>
    </row>
    <row r="112" spans="2:2" x14ac:dyDescent="0.3">
      <c r="B112" s="86"/>
    </row>
    <row r="113" spans="2:2" x14ac:dyDescent="0.3">
      <c r="B113" s="86"/>
    </row>
    <row r="114" spans="2:2" x14ac:dyDescent="0.3">
      <c r="B114" s="86"/>
    </row>
    <row r="115" spans="2:2" x14ac:dyDescent="0.3">
      <c r="B115" s="86"/>
    </row>
    <row r="116" spans="2:2" x14ac:dyDescent="0.3">
      <c r="B116" s="86"/>
    </row>
    <row r="117" spans="2:2" x14ac:dyDescent="0.3">
      <c r="B117" s="86"/>
    </row>
    <row r="118" spans="2:2" x14ac:dyDescent="0.3">
      <c r="B118" s="86"/>
    </row>
    <row r="119" spans="2:2" x14ac:dyDescent="0.3">
      <c r="B119" s="86"/>
    </row>
    <row r="120" spans="2:2" x14ac:dyDescent="0.3">
      <c r="B120" s="86"/>
    </row>
    <row r="121" spans="2:2" x14ac:dyDescent="0.3">
      <c r="B121" s="86"/>
    </row>
    <row r="122" spans="2:2" x14ac:dyDescent="0.3">
      <c r="B122" s="86"/>
    </row>
    <row r="123" spans="2:2" x14ac:dyDescent="0.3">
      <c r="B123" s="86"/>
    </row>
    <row r="124" spans="2:2" x14ac:dyDescent="0.3">
      <c r="B124" s="86"/>
    </row>
    <row r="125" spans="2:2" x14ac:dyDescent="0.3">
      <c r="B125" s="86"/>
    </row>
    <row r="126" spans="2:2" x14ac:dyDescent="0.3">
      <c r="B126" s="86"/>
    </row>
    <row r="127" spans="2:2" x14ac:dyDescent="0.3">
      <c r="B127" s="86"/>
    </row>
    <row r="128" spans="2:2" x14ac:dyDescent="0.3">
      <c r="B128" s="86"/>
    </row>
    <row r="129" spans="2:2" x14ac:dyDescent="0.3">
      <c r="B129" s="86"/>
    </row>
    <row r="130" spans="2:2" x14ac:dyDescent="0.3">
      <c r="B130" s="86"/>
    </row>
    <row r="131" spans="2:2" x14ac:dyDescent="0.3">
      <c r="B131" s="86"/>
    </row>
    <row r="132" spans="2:2" x14ac:dyDescent="0.3">
      <c r="B132" s="86"/>
    </row>
    <row r="133" spans="2:2" x14ac:dyDescent="0.3">
      <c r="B133" s="86"/>
    </row>
    <row r="134" spans="2:2" x14ac:dyDescent="0.3">
      <c r="B134" s="86"/>
    </row>
    <row r="135" spans="2:2" x14ac:dyDescent="0.3">
      <c r="B135" s="86"/>
    </row>
    <row r="136" spans="2:2" x14ac:dyDescent="0.3">
      <c r="B136" s="86"/>
    </row>
    <row r="137" spans="2:2" x14ac:dyDescent="0.3">
      <c r="B137" s="86"/>
    </row>
    <row r="138" spans="2:2" x14ac:dyDescent="0.3">
      <c r="B138" s="86"/>
    </row>
    <row r="139" spans="2:2" x14ac:dyDescent="0.3">
      <c r="B139" s="86"/>
    </row>
    <row r="140" spans="2:2" x14ac:dyDescent="0.3">
      <c r="B140" s="86"/>
    </row>
    <row r="141" spans="2:2" x14ac:dyDescent="0.3">
      <c r="B141" s="86"/>
    </row>
    <row r="142" spans="2:2" x14ac:dyDescent="0.3">
      <c r="B142" s="86"/>
    </row>
    <row r="143" spans="2:2" x14ac:dyDescent="0.3">
      <c r="B143" s="86"/>
    </row>
    <row r="144" spans="2:2" x14ac:dyDescent="0.3">
      <c r="B144" s="86"/>
    </row>
    <row r="145" spans="2:2" x14ac:dyDescent="0.3">
      <c r="B145" s="86"/>
    </row>
    <row r="146" spans="2:2" x14ac:dyDescent="0.3">
      <c r="B146" s="86"/>
    </row>
    <row r="147" spans="2:2" x14ac:dyDescent="0.3">
      <c r="B147" s="86"/>
    </row>
    <row r="148" spans="2:2" x14ac:dyDescent="0.3">
      <c r="B148" s="86"/>
    </row>
    <row r="149" spans="2:2" x14ac:dyDescent="0.3">
      <c r="B149" s="86"/>
    </row>
    <row r="150" spans="2:2" x14ac:dyDescent="0.3">
      <c r="B150" s="86"/>
    </row>
    <row r="151" spans="2:2" x14ac:dyDescent="0.3">
      <c r="B151" s="86"/>
    </row>
    <row r="152" spans="2:2" x14ac:dyDescent="0.3">
      <c r="B152" s="86"/>
    </row>
    <row r="153" spans="2:2" x14ac:dyDescent="0.3">
      <c r="B153" s="86"/>
    </row>
    <row r="154" spans="2:2" x14ac:dyDescent="0.3">
      <c r="B154" s="86"/>
    </row>
    <row r="155" spans="2:2" x14ac:dyDescent="0.3">
      <c r="B155" s="86"/>
    </row>
    <row r="156" spans="2:2" x14ac:dyDescent="0.3">
      <c r="B156" s="86"/>
    </row>
    <row r="157" spans="2:2" x14ac:dyDescent="0.3">
      <c r="B157" s="86"/>
    </row>
    <row r="158" spans="2:2" x14ac:dyDescent="0.3">
      <c r="B158" s="86"/>
    </row>
    <row r="159" spans="2:2" x14ac:dyDescent="0.3">
      <c r="B159" s="86"/>
    </row>
    <row r="160" spans="2:2" x14ac:dyDescent="0.3">
      <c r="B160" s="86"/>
    </row>
    <row r="161" spans="2:2" x14ac:dyDescent="0.3">
      <c r="B161" s="86"/>
    </row>
    <row r="162" spans="2:2" x14ac:dyDescent="0.3">
      <c r="B162" s="86"/>
    </row>
    <row r="163" spans="2:2" x14ac:dyDescent="0.3">
      <c r="B163" s="86"/>
    </row>
    <row r="164" spans="2:2" x14ac:dyDescent="0.3">
      <c r="B164" s="86"/>
    </row>
    <row r="165" spans="2:2" x14ac:dyDescent="0.3">
      <c r="B165" s="86"/>
    </row>
    <row r="166" spans="2:2" x14ac:dyDescent="0.3">
      <c r="B166" s="86"/>
    </row>
    <row r="167" spans="2:2" x14ac:dyDescent="0.3">
      <c r="B167" s="86"/>
    </row>
    <row r="168" spans="2:2" x14ac:dyDescent="0.3">
      <c r="B168" s="86"/>
    </row>
    <row r="169" spans="2:2" x14ac:dyDescent="0.3">
      <c r="B169" s="86"/>
    </row>
    <row r="170" spans="2:2" x14ac:dyDescent="0.3">
      <c r="B170" s="86"/>
    </row>
    <row r="171" spans="2:2" x14ac:dyDescent="0.3">
      <c r="B171" s="86"/>
    </row>
    <row r="172" spans="2:2" x14ac:dyDescent="0.3">
      <c r="B172" s="86"/>
    </row>
    <row r="173" spans="2:2" x14ac:dyDescent="0.3">
      <c r="B173" s="86"/>
    </row>
    <row r="174" spans="2:2" x14ac:dyDescent="0.3">
      <c r="B174" s="86"/>
    </row>
    <row r="175" spans="2:2" x14ac:dyDescent="0.3">
      <c r="B175" s="86"/>
    </row>
    <row r="176" spans="2:2" x14ac:dyDescent="0.3">
      <c r="B176" s="86"/>
    </row>
    <row r="177" spans="2:2" x14ac:dyDescent="0.3">
      <c r="B177" s="86"/>
    </row>
    <row r="178" spans="2:2" x14ac:dyDescent="0.3">
      <c r="B178" s="86"/>
    </row>
    <row r="179" spans="2:2" x14ac:dyDescent="0.3">
      <c r="B179" s="86"/>
    </row>
    <row r="180" spans="2:2" x14ac:dyDescent="0.3">
      <c r="B180" s="86"/>
    </row>
    <row r="181" spans="2:2" x14ac:dyDescent="0.3">
      <c r="B181" s="86"/>
    </row>
    <row r="182" spans="2:2" x14ac:dyDescent="0.3">
      <c r="B182" s="86"/>
    </row>
    <row r="183" spans="2:2" x14ac:dyDescent="0.3">
      <c r="B183" s="86"/>
    </row>
    <row r="184" spans="2:2" x14ac:dyDescent="0.3">
      <c r="B184" s="86"/>
    </row>
    <row r="185" spans="2:2" x14ac:dyDescent="0.3">
      <c r="B185" s="86"/>
    </row>
    <row r="186" spans="2:2" x14ac:dyDescent="0.3">
      <c r="B186" s="86"/>
    </row>
    <row r="187" spans="2:2" x14ac:dyDescent="0.3">
      <c r="B187" s="86"/>
    </row>
    <row r="188" spans="2:2" x14ac:dyDescent="0.3">
      <c r="B188" s="86"/>
    </row>
    <row r="189" spans="2:2" x14ac:dyDescent="0.3">
      <c r="B189" s="86"/>
    </row>
    <row r="190" spans="2:2" x14ac:dyDescent="0.3">
      <c r="B190" s="86"/>
    </row>
    <row r="191" spans="2:2" x14ac:dyDescent="0.3">
      <c r="B191" s="86"/>
    </row>
    <row r="192" spans="2:2" x14ac:dyDescent="0.3">
      <c r="B192" s="86"/>
    </row>
    <row r="193" spans="2:2" x14ac:dyDescent="0.3">
      <c r="B193" s="86"/>
    </row>
    <row r="194" spans="2:2" x14ac:dyDescent="0.3">
      <c r="B194" s="86"/>
    </row>
    <row r="195" spans="2:2" x14ac:dyDescent="0.3">
      <c r="B195" s="86"/>
    </row>
    <row r="196" spans="2:2" x14ac:dyDescent="0.3">
      <c r="B196" s="86"/>
    </row>
    <row r="197" spans="2:2" x14ac:dyDescent="0.3">
      <c r="B197" s="86"/>
    </row>
    <row r="198" spans="2:2" x14ac:dyDescent="0.3">
      <c r="B198" s="86"/>
    </row>
    <row r="199" spans="2:2" x14ac:dyDescent="0.3">
      <c r="B199" s="86"/>
    </row>
    <row r="200" spans="2:2" x14ac:dyDescent="0.3">
      <c r="B200" s="86"/>
    </row>
    <row r="201" spans="2:2" x14ac:dyDescent="0.3">
      <c r="B201" s="86"/>
    </row>
    <row r="202" spans="2:2" x14ac:dyDescent="0.3">
      <c r="B202" s="86"/>
    </row>
    <row r="203" spans="2:2" x14ac:dyDescent="0.3">
      <c r="B203" s="86"/>
    </row>
    <row r="204" spans="2:2" x14ac:dyDescent="0.3">
      <c r="B204" s="86"/>
    </row>
    <row r="205" spans="2:2" x14ac:dyDescent="0.3">
      <c r="B205" s="86"/>
    </row>
    <row r="206" spans="2:2" x14ac:dyDescent="0.3">
      <c r="B206" s="86"/>
    </row>
    <row r="207" spans="2:2" x14ac:dyDescent="0.3">
      <c r="B207" s="86"/>
    </row>
    <row r="208" spans="2:2" x14ac:dyDescent="0.3">
      <c r="B208" s="86"/>
    </row>
    <row r="209" spans="2:2" x14ac:dyDescent="0.3">
      <c r="B209" s="86"/>
    </row>
    <row r="210" spans="2:2" x14ac:dyDescent="0.3">
      <c r="B210" s="86"/>
    </row>
    <row r="211" spans="2:2" x14ac:dyDescent="0.3">
      <c r="B211" s="86"/>
    </row>
    <row r="212" spans="2:2" x14ac:dyDescent="0.3">
      <c r="B212" s="86"/>
    </row>
    <row r="213" spans="2:2" x14ac:dyDescent="0.3">
      <c r="B213" s="86"/>
    </row>
    <row r="214" spans="2:2" x14ac:dyDescent="0.3">
      <c r="B214" s="86"/>
    </row>
    <row r="215" spans="2:2" x14ac:dyDescent="0.3">
      <c r="B215" s="86"/>
    </row>
    <row r="216" spans="2:2" x14ac:dyDescent="0.3">
      <c r="B216" s="86"/>
    </row>
    <row r="217" spans="2:2" x14ac:dyDescent="0.3">
      <c r="B217" s="86"/>
    </row>
    <row r="218" spans="2:2" x14ac:dyDescent="0.3">
      <c r="B218" s="86"/>
    </row>
    <row r="219" spans="2:2" x14ac:dyDescent="0.3">
      <c r="B219" s="86"/>
    </row>
    <row r="220" spans="2:2" x14ac:dyDescent="0.3">
      <c r="B220" s="86"/>
    </row>
    <row r="221" spans="2:2" x14ac:dyDescent="0.3">
      <c r="B221" s="86"/>
    </row>
    <row r="222" spans="2:2" x14ac:dyDescent="0.3">
      <c r="B222" s="86"/>
    </row>
    <row r="223" spans="2:2" x14ac:dyDescent="0.3">
      <c r="B223" s="86"/>
    </row>
    <row r="224" spans="2:2" x14ac:dyDescent="0.3">
      <c r="B224" s="86"/>
    </row>
    <row r="225" spans="2:2" x14ac:dyDescent="0.3">
      <c r="B225" s="86"/>
    </row>
    <row r="226" spans="2:2" x14ac:dyDescent="0.3">
      <c r="B226" s="86"/>
    </row>
    <row r="227" spans="2:2" x14ac:dyDescent="0.3">
      <c r="B227" s="86"/>
    </row>
    <row r="228" spans="2:2" x14ac:dyDescent="0.3">
      <c r="B228" s="86"/>
    </row>
    <row r="229" spans="2:2" x14ac:dyDescent="0.3">
      <c r="B229" s="86"/>
    </row>
    <row r="230" spans="2:2" x14ac:dyDescent="0.3">
      <c r="B230" s="86"/>
    </row>
    <row r="231" spans="2:2" x14ac:dyDescent="0.3">
      <c r="B231" s="86"/>
    </row>
    <row r="232" spans="2:2" x14ac:dyDescent="0.3">
      <c r="B232" s="86"/>
    </row>
    <row r="233" spans="2:2" x14ac:dyDescent="0.3">
      <c r="B233" s="86"/>
    </row>
    <row r="234" spans="2:2" x14ac:dyDescent="0.3">
      <c r="B234" s="86"/>
    </row>
    <row r="235" spans="2:2" x14ac:dyDescent="0.3">
      <c r="B235" s="86"/>
    </row>
    <row r="236" spans="2:2" x14ac:dyDescent="0.3">
      <c r="B236" s="86"/>
    </row>
    <row r="237" spans="2:2" x14ac:dyDescent="0.3">
      <c r="B237" s="86"/>
    </row>
    <row r="238" spans="2:2" x14ac:dyDescent="0.3">
      <c r="B238" s="86"/>
    </row>
    <row r="239" spans="2:2" x14ac:dyDescent="0.3">
      <c r="B239" s="86"/>
    </row>
    <row r="240" spans="2:2" x14ac:dyDescent="0.3">
      <c r="B240" s="86"/>
    </row>
    <row r="241" spans="2:2" x14ac:dyDescent="0.3">
      <c r="B241" s="86"/>
    </row>
    <row r="242" spans="2:2" x14ac:dyDescent="0.3">
      <c r="B242" s="86"/>
    </row>
    <row r="243" spans="2:2" x14ac:dyDescent="0.3">
      <c r="B243" s="86"/>
    </row>
    <row r="244" spans="2:2" x14ac:dyDescent="0.3">
      <c r="B244" s="86"/>
    </row>
    <row r="245" spans="2:2" x14ac:dyDescent="0.3">
      <c r="B245" s="86"/>
    </row>
    <row r="246" spans="2:2" x14ac:dyDescent="0.3">
      <c r="B246" s="86"/>
    </row>
    <row r="247" spans="2:2" x14ac:dyDescent="0.3">
      <c r="B247" s="86"/>
    </row>
    <row r="248" spans="2:2" x14ac:dyDescent="0.3">
      <c r="B248" s="86"/>
    </row>
    <row r="249" spans="2:2" x14ac:dyDescent="0.3">
      <c r="B249" s="86"/>
    </row>
    <row r="250" spans="2:2" x14ac:dyDescent="0.3">
      <c r="B250" s="86"/>
    </row>
    <row r="251" spans="2:2" x14ac:dyDescent="0.3">
      <c r="B251" s="86"/>
    </row>
    <row r="252" spans="2:2" x14ac:dyDescent="0.3">
      <c r="B252" s="86"/>
    </row>
    <row r="253" spans="2:2" x14ac:dyDescent="0.3">
      <c r="B253" s="86"/>
    </row>
    <row r="254" spans="2:2" x14ac:dyDescent="0.3">
      <c r="B254" s="86"/>
    </row>
    <row r="255" spans="2:2" x14ac:dyDescent="0.3">
      <c r="B255" s="86"/>
    </row>
    <row r="256" spans="2:2" x14ac:dyDescent="0.3">
      <c r="B256" s="86"/>
    </row>
    <row r="257" spans="2:2" x14ac:dyDescent="0.3">
      <c r="B257" s="86"/>
    </row>
    <row r="258" spans="2:2" x14ac:dyDescent="0.3">
      <c r="B258" s="86"/>
    </row>
    <row r="259" spans="2:2" x14ac:dyDescent="0.3">
      <c r="B259" s="86"/>
    </row>
    <row r="260" spans="2:2" x14ac:dyDescent="0.3">
      <c r="B260" s="86"/>
    </row>
    <row r="261" spans="2:2" x14ac:dyDescent="0.3">
      <c r="B261" s="86"/>
    </row>
    <row r="262" spans="2:2" x14ac:dyDescent="0.3">
      <c r="B262" s="86"/>
    </row>
    <row r="263" spans="2:2" x14ac:dyDescent="0.3">
      <c r="B263" s="86"/>
    </row>
    <row r="264" spans="2:2" x14ac:dyDescent="0.3">
      <c r="B264" s="86"/>
    </row>
    <row r="265" spans="2:2" x14ac:dyDescent="0.3">
      <c r="B265" s="86"/>
    </row>
    <row r="266" spans="2:2" x14ac:dyDescent="0.3">
      <c r="B266" s="86"/>
    </row>
    <row r="267" spans="2:2" x14ac:dyDescent="0.3">
      <c r="B267" s="86"/>
    </row>
    <row r="268" spans="2:2" x14ac:dyDescent="0.3">
      <c r="B268" s="86"/>
    </row>
    <row r="269" spans="2:2" x14ac:dyDescent="0.3">
      <c r="B269" s="86"/>
    </row>
    <row r="270" spans="2:2" x14ac:dyDescent="0.3">
      <c r="B270" s="86"/>
    </row>
    <row r="271" spans="2:2" x14ac:dyDescent="0.3">
      <c r="B271" s="86"/>
    </row>
    <row r="272" spans="2:2" x14ac:dyDescent="0.3">
      <c r="B272" s="86"/>
    </row>
    <row r="273" spans="2:2" x14ac:dyDescent="0.3">
      <c r="B273" s="86"/>
    </row>
    <row r="274" spans="2:2" x14ac:dyDescent="0.3">
      <c r="B274" s="86"/>
    </row>
    <row r="275" spans="2:2" x14ac:dyDescent="0.3">
      <c r="B275" s="86"/>
    </row>
    <row r="276" spans="2:2" x14ac:dyDescent="0.3">
      <c r="B276" s="86"/>
    </row>
    <row r="277" spans="2:2" x14ac:dyDescent="0.3">
      <c r="B277" s="86"/>
    </row>
    <row r="278" spans="2:2" x14ac:dyDescent="0.3">
      <c r="B278" s="86"/>
    </row>
    <row r="279" spans="2:2" x14ac:dyDescent="0.3">
      <c r="B279" s="86"/>
    </row>
    <row r="280" spans="2:2" x14ac:dyDescent="0.3">
      <c r="B280" s="86"/>
    </row>
    <row r="281" spans="2:2" x14ac:dyDescent="0.3">
      <c r="B281" s="86"/>
    </row>
    <row r="282" spans="2:2" x14ac:dyDescent="0.3">
      <c r="B282" s="86"/>
    </row>
    <row r="283" spans="2:2" x14ac:dyDescent="0.3">
      <c r="B283" s="86"/>
    </row>
    <row r="284" spans="2:2" x14ac:dyDescent="0.3">
      <c r="B284" s="86"/>
    </row>
    <row r="285" spans="2:2" x14ac:dyDescent="0.3">
      <c r="B285" s="86"/>
    </row>
    <row r="286" spans="2:2" x14ac:dyDescent="0.3">
      <c r="B286" s="86"/>
    </row>
    <row r="287" spans="2:2" x14ac:dyDescent="0.3">
      <c r="B287" s="86"/>
    </row>
    <row r="288" spans="2:2" x14ac:dyDescent="0.3">
      <c r="B288" s="86"/>
    </row>
    <row r="289" spans="2:2" x14ac:dyDescent="0.3">
      <c r="B289" s="86"/>
    </row>
    <row r="290" spans="2:2" x14ac:dyDescent="0.3">
      <c r="B290" s="86"/>
    </row>
    <row r="291" spans="2:2" x14ac:dyDescent="0.3">
      <c r="B291" s="86"/>
    </row>
    <row r="292" spans="2:2" x14ac:dyDescent="0.3">
      <c r="B292" s="86"/>
    </row>
    <row r="293" spans="2:2" x14ac:dyDescent="0.3">
      <c r="B293" s="86"/>
    </row>
    <row r="294" spans="2:2" x14ac:dyDescent="0.3">
      <c r="B294" s="86"/>
    </row>
    <row r="295" spans="2:2" x14ac:dyDescent="0.3">
      <c r="B295" s="86"/>
    </row>
    <row r="296" spans="2:2" x14ac:dyDescent="0.3">
      <c r="B296" s="86"/>
    </row>
    <row r="297" spans="2:2" x14ac:dyDescent="0.3">
      <c r="B297" s="86"/>
    </row>
    <row r="298" spans="2:2" x14ac:dyDescent="0.3">
      <c r="B298" s="86"/>
    </row>
    <row r="299" spans="2:2" x14ac:dyDescent="0.3">
      <c r="B299" s="86"/>
    </row>
    <row r="300" spans="2:2" x14ac:dyDescent="0.3">
      <c r="B300" s="86"/>
    </row>
    <row r="301" spans="2:2" x14ac:dyDescent="0.3">
      <c r="B301" s="86"/>
    </row>
    <row r="302" spans="2:2" x14ac:dyDescent="0.3">
      <c r="B302" s="86"/>
    </row>
    <row r="303" spans="2:2" x14ac:dyDescent="0.3">
      <c r="B303" s="86"/>
    </row>
    <row r="304" spans="2:2" x14ac:dyDescent="0.3">
      <c r="B304" s="86"/>
    </row>
    <row r="305" spans="2:2" x14ac:dyDescent="0.3">
      <c r="B305" s="86"/>
    </row>
    <row r="306" spans="2:2" x14ac:dyDescent="0.3">
      <c r="B306" s="86"/>
    </row>
    <row r="307" spans="2:2" x14ac:dyDescent="0.3">
      <c r="B307" s="86"/>
    </row>
    <row r="308" spans="2:2" x14ac:dyDescent="0.3">
      <c r="B308" s="86"/>
    </row>
    <row r="309" spans="2:2" x14ac:dyDescent="0.3">
      <c r="B309" s="86"/>
    </row>
    <row r="310" spans="2:2" x14ac:dyDescent="0.3">
      <c r="B310" s="86"/>
    </row>
    <row r="311" spans="2:2" x14ac:dyDescent="0.3">
      <c r="B311" s="86"/>
    </row>
    <row r="312" spans="2:2" x14ac:dyDescent="0.3">
      <c r="B312" s="86"/>
    </row>
    <row r="313" spans="2:2" x14ac:dyDescent="0.3">
      <c r="B313" s="86"/>
    </row>
    <row r="314" spans="2:2" x14ac:dyDescent="0.3">
      <c r="B314" s="86"/>
    </row>
    <row r="315" spans="2:2" x14ac:dyDescent="0.3">
      <c r="B315" s="86"/>
    </row>
    <row r="316" spans="2:2" x14ac:dyDescent="0.3">
      <c r="B316" s="86"/>
    </row>
    <row r="317" spans="2:2" x14ac:dyDescent="0.3">
      <c r="B317" s="86"/>
    </row>
    <row r="318" spans="2:2" x14ac:dyDescent="0.3">
      <c r="B318" s="86"/>
    </row>
    <row r="319" spans="2:2" x14ac:dyDescent="0.3">
      <c r="B319" s="86"/>
    </row>
    <row r="320" spans="2:2" x14ac:dyDescent="0.3">
      <c r="B320" s="86"/>
    </row>
    <row r="321" spans="2:2" x14ac:dyDescent="0.3">
      <c r="B321" s="86"/>
    </row>
    <row r="322" spans="2:2" x14ac:dyDescent="0.3">
      <c r="B322" s="86"/>
    </row>
    <row r="323" spans="2:2" x14ac:dyDescent="0.3">
      <c r="B323" s="86"/>
    </row>
    <row r="324" spans="2:2" x14ac:dyDescent="0.3">
      <c r="B324" s="86"/>
    </row>
    <row r="325" spans="2:2" x14ac:dyDescent="0.3">
      <c r="B325" s="86"/>
    </row>
    <row r="326" spans="2:2" x14ac:dyDescent="0.3">
      <c r="B326" s="86"/>
    </row>
    <row r="327" spans="2:2" x14ac:dyDescent="0.3">
      <c r="B327" s="86"/>
    </row>
    <row r="328" spans="2:2" x14ac:dyDescent="0.3">
      <c r="B328" s="86"/>
    </row>
    <row r="329" spans="2:2" x14ac:dyDescent="0.3">
      <c r="B329" s="86"/>
    </row>
    <row r="330" spans="2:2" x14ac:dyDescent="0.3">
      <c r="B330" s="86"/>
    </row>
    <row r="331" spans="2:2" x14ac:dyDescent="0.3">
      <c r="B331" s="86"/>
    </row>
    <row r="332" spans="2:2" x14ac:dyDescent="0.3">
      <c r="B332" s="86"/>
    </row>
    <row r="333" spans="2:2" x14ac:dyDescent="0.3">
      <c r="B333" s="86"/>
    </row>
    <row r="334" spans="2:2" x14ac:dyDescent="0.3">
      <c r="B334" s="86"/>
    </row>
    <row r="335" spans="2:2" x14ac:dyDescent="0.3">
      <c r="B335" s="86"/>
    </row>
    <row r="336" spans="2:2" x14ac:dyDescent="0.3">
      <c r="B336" s="86"/>
    </row>
    <row r="337" spans="2:2" x14ac:dyDescent="0.3">
      <c r="B337" s="86"/>
    </row>
    <row r="338" spans="2:2" x14ac:dyDescent="0.3">
      <c r="B338" s="86"/>
    </row>
    <row r="339" spans="2:2" x14ac:dyDescent="0.3">
      <c r="B339" s="86"/>
    </row>
    <row r="340" spans="2:2" x14ac:dyDescent="0.3">
      <c r="B340" s="86"/>
    </row>
    <row r="341" spans="2:2" x14ac:dyDescent="0.3">
      <c r="B341" s="86"/>
    </row>
    <row r="342" spans="2:2" x14ac:dyDescent="0.3">
      <c r="B342" s="86"/>
    </row>
    <row r="343" spans="2:2" x14ac:dyDescent="0.3">
      <c r="B343" s="86"/>
    </row>
    <row r="344" spans="2:2" x14ac:dyDescent="0.3">
      <c r="B344" s="86"/>
    </row>
    <row r="345" spans="2:2" x14ac:dyDescent="0.3">
      <c r="B345" s="86"/>
    </row>
    <row r="346" spans="2:2" x14ac:dyDescent="0.3">
      <c r="B346" s="86"/>
    </row>
    <row r="347" spans="2:2" x14ac:dyDescent="0.3">
      <c r="B347" s="86"/>
    </row>
    <row r="348" spans="2:2" x14ac:dyDescent="0.3">
      <c r="B348" s="86"/>
    </row>
    <row r="349" spans="2:2" x14ac:dyDescent="0.3">
      <c r="B349" s="86"/>
    </row>
    <row r="350" spans="2:2" x14ac:dyDescent="0.3">
      <c r="B350" s="86"/>
    </row>
    <row r="351" spans="2:2" x14ac:dyDescent="0.3">
      <c r="B351" s="86"/>
    </row>
    <row r="352" spans="2:2" x14ac:dyDescent="0.3">
      <c r="B352" s="86"/>
    </row>
    <row r="353" spans="2:2" x14ac:dyDescent="0.3">
      <c r="B353" s="86"/>
    </row>
    <row r="354" spans="2:2" x14ac:dyDescent="0.3">
      <c r="B354" s="86"/>
    </row>
    <row r="355" spans="2:2" x14ac:dyDescent="0.3">
      <c r="B355" s="86"/>
    </row>
    <row r="356" spans="2:2" x14ac:dyDescent="0.3">
      <c r="B356" s="86"/>
    </row>
    <row r="357" spans="2:2" x14ac:dyDescent="0.3">
      <c r="B357" s="86"/>
    </row>
    <row r="358" spans="2:2" x14ac:dyDescent="0.3">
      <c r="B358" s="86"/>
    </row>
    <row r="359" spans="2:2" x14ac:dyDescent="0.3">
      <c r="B359" s="86"/>
    </row>
    <row r="360" spans="2:2" x14ac:dyDescent="0.3">
      <c r="B360" s="86"/>
    </row>
    <row r="361" spans="2:2" x14ac:dyDescent="0.3">
      <c r="B361" s="86"/>
    </row>
    <row r="362" spans="2:2" x14ac:dyDescent="0.3">
      <c r="B362" s="86"/>
    </row>
    <row r="363" spans="2:2" x14ac:dyDescent="0.3">
      <c r="B363" s="86"/>
    </row>
    <row r="364" spans="2:2" x14ac:dyDescent="0.3">
      <c r="B364" s="86"/>
    </row>
    <row r="365" spans="2:2" x14ac:dyDescent="0.3">
      <c r="B365" s="86"/>
    </row>
    <row r="366" spans="2:2" x14ac:dyDescent="0.3">
      <c r="B366" s="86"/>
    </row>
    <row r="367" spans="2:2" x14ac:dyDescent="0.3">
      <c r="B367" s="86"/>
    </row>
    <row r="368" spans="2:2" x14ac:dyDescent="0.3">
      <c r="B368" s="86"/>
    </row>
    <row r="369" spans="2:2" x14ac:dyDescent="0.3">
      <c r="B369" s="86"/>
    </row>
    <row r="370" spans="2:2" x14ac:dyDescent="0.3">
      <c r="B370" s="86"/>
    </row>
    <row r="371" spans="2:2" x14ac:dyDescent="0.3">
      <c r="B371" s="86"/>
    </row>
    <row r="372" spans="2:2" x14ac:dyDescent="0.3">
      <c r="B372" s="86"/>
    </row>
    <row r="373" spans="2:2" x14ac:dyDescent="0.3">
      <c r="B373" s="86"/>
    </row>
    <row r="374" spans="2:2" x14ac:dyDescent="0.3">
      <c r="B374" s="86"/>
    </row>
    <row r="375" spans="2:2" x14ac:dyDescent="0.3">
      <c r="B375" s="86"/>
    </row>
    <row r="376" spans="2:2" x14ac:dyDescent="0.3">
      <c r="B376" s="86"/>
    </row>
    <row r="377" spans="2:2" x14ac:dyDescent="0.3">
      <c r="B377" s="86"/>
    </row>
    <row r="378" spans="2:2" x14ac:dyDescent="0.3">
      <c r="B378" s="86"/>
    </row>
    <row r="379" spans="2:2" x14ac:dyDescent="0.3">
      <c r="B379" s="86"/>
    </row>
    <row r="380" spans="2:2" x14ac:dyDescent="0.3">
      <c r="B380" s="86"/>
    </row>
    <row r="381" spans="2:2" x14ac:dyDescent="0.3">
      <c r="B381" s="86"/>
    </row>
    <row r="382" spans="2:2" x14ac:dyDescent="0.3">
      <c r="B382" s="86"/>
    </row>
    <row r="383" spans="2:2" x14ac:dyDescent="0.3">
      <c r="B383" s="86"/>
    </row>
    <row r="384" spans="2:2" x14ac:dyDescent="0.3">
      <c r="B384" s="86"/>
    </row>
    <row r="385" spans="2:2" x14ac:dyDescent="0.3">
      <c r="B385" s="86"/>
    </row>
    <row r="386" spans="2:2" x14ac:dyDescent="0.3">
      <c r="B386" s="86"/>
    </row>
    <row r="387" spans="2:2" x14ac:dyDescent="0.3">
      <c r="B387" s="86"/>
    </row>
    <row r="388" spans="2:2" x14ac:dyDescent="0.3">
      <c r="B388" s="86"/>
    </row>
    <row r="389" spans="2:2" x14ac:dyDescent="0.3">
      <c r="B389" s="86"/>
    </row>
    <row r="390" spans="2:2" x14ac:dyDescent="0.3">
      <c r="B390" s="86"/>
    </row>
    <row r="391" spans="2:2" x14ac:dyDescent="0.3">
      <c r="B391" s="86"/>
    </row>
    <row r="392" spans="2:2" x14ac:dyDescent="0.3">
      <c r="B392" s="86"/>
    </row>
    <row r="393" spans="2:2" x14ac:dyDescent="0.3">
      <c r="B393" s="86"/>
    </row>
    <row r="394" spans="2:2" x14ac:dyDescent="0.3">
      <c r="B394" s="86"/>
    </row>
    <row r="395" spans="2:2" x14ac:dyDescent="0.3">
      <c r="B395" s="86"/>
    </row>
    <row r="396" spans="2:2" x14ac:dyDescent="0.3">
      <c r="B396" s="86"/>
    </row>
    <row r="397" spans="2:2" x14ac:dyDescent="0.3">
      <c r="B397" s="86"/>
    </row>
    <row r="398" spans="2:2" x14ac:dyDescent="0.3">
      <c r="B398" s="86"/>
    </row>
    <row r="399" spans="2:2" x14ac:dyDescent="0.3">
      <c r="B399" s="86"/>
    </row>
    <row r="400" spans="2:2" x14ac:dyDescent="0.3">
      <c r="B400" s="86"/>
    </row>
    <row r="401" spans="2:2" x14ac:dyDescent="0.3">
      <c r="B401" s="86"/>
    </row>
    <row r="402" spans="2:2" x14ac:dyDescent="0.3">
      <c r="B402" s="86"/>
    </row>
    <row r="403" spans="2:2" x14ac:dyDescent="0.3">
      <c r="B403" s="86"/>
    </row>
    <row r="404" spans="2:2" x14ac:dyDescent="0.3">
      <c r="B404" s="86"/>
    </row>
    <row r="405" spans="2:2" x14ac:dyDescent="0.3">
      <c r="B405" s="86"/>
    </row>
    <row r="406" spans="2:2" x14ac:dyDescent="0.3">
      <c r="B406" s="86"/>
    </row>
    <row r="407" spans="2:2" x14ac:dyDescent="0.3">
      <c r="B407" s="86"/>
    </row>
    <row r="408" spans="2:2" x14ac:dyDescent="0.3">
      <c r="B408" s="86"/>
    </row>
    <row r="409" spans="2:2" x14ac:dyDescent="0.3">
      <c r="B409" s="86"/>
    </row>
    <row r="410" spans="2:2" x14ac:dyDescent="0.3">
      <c r="B410" s="86"/>
    </row>
    <row r="411" spans="2:2" x14ac:dyDescent="0.3">
      <c r="B411" s="86"/>
    </row>
    <row r="412" spans="2:2" x14ac:dyDescent="0.3">
      <c r="B412" s="86"/>
    </row>
    <row r="413" spans="2:2" x14ac:dyDescent="0.3">
      <c r="B413" s="86"/>
    </row>
    <row r="414" spans="2:2" x14ac:dyDescent="0.3">
      <c r="B414" s="86"/>
    </row>
    <row r="415" spans="2:2" x14ac:dyDescent="0.3">
      <c r="B415" s="86"/>
    </row>
    <row r="416" spans="2:2" x14ac:dyDescent="0.3">
      <c r="B416" s="86"/>
    </row>
    <row r="417" spans="2:2" x14ac:dyDescent="0.3">
      <c r="B417" s="86"/>
    </row>
    <row r="418" spans="2:2" x14ac:dyDescent="0.3">
      <c r="B418" s="86"/>
    </row>
    <row r="419" spans="2:2" x14ac:dyDescent="0.3">
      <c r="B419" s="86"/>
    </row>
    <row r="420" spans="2:2" x14ac:dyDescent="0.3">
      <c r="B420" s="86"/>
    </row>
    <row r="421" spans="2:2" x14ac:dyDescent="0.3">
      <c r="B421" s="86"/>
    </row>
    <row r="422" spans="2:2" x14ac:dyDescent="0.3">
      <c r="B422" s="86"/>
    </row>
    <row r="423" spans="2:2" x14ac:dyDescent="0.3">
      <c r="B423" s="86"/>
    </row>
    <row r="424" spans="2:2" x14ac:dyDescent="0.3">
      <c r="B424" s="86"/>
    </row>
    <row r="425" spans="2:2" x14ac:dyDescent="0.3">
      <c r="B425" s="86"/>
    </row>
    <row r="426" spans="2:2" x14ac:dyDescent="0.3">
      <c r="B426" s="86"/>
    </row>
    <row r="427" spans="2:2" x14ac:dyDescent="0.3">
      <c r="B427" s="86"/>
    </row>
    <row r="428" spans="2:2" x14ac:dyDescent="0.3">
      <c r="B428" s="86"/>
    </row>
    <row r="429" spans="2:2" x14ac:dyDescent="0.3">
      <c r="B429" s="86"/>
    </row>
    <row r="430" spans="2:2" x14ac:dyDescent="0.3">
      <c r="B430" s="86"/>
    </row>
    <row r="431" spans="2:2" x14ac:dyDescent="0.3">
      <c r="B431" s="86"/>
    </row>
    <row r="432" spans="2:2" x14ac:dyDescent="0.3">
      <c r="B432" s="86"/>
    </row>
    <row r="433" spans="2:2" x14ac:dyDescent="0.3">
      <c r="B433" s="86"/>
    </row>
    <row r="434" spans="2:2" x14ac:dyDescent="0.3">
      <c r="B434" s="86"/>
    </row>
    <row r="435" spans="2:2" x14ac:dyDescent="0.3">
      <c r="B435" s="86"/>
    </row>
    <row r="436" spans="2:2" x14ac:dyDescent="0.3">
      <c r="B436" s="86"/>
    </row>
    <row r="437" spans="2:2" x14ac:dyDescent="0.3">
      <c r="B437" s="86"/>
    </row>
    <row r="438" spans="2:2" x14ac:dyDescent="0.3">
      <c r="B438" s="86"/>
    </row>
    <row r="439" spans="2:2" x14ac:dyDescent="0.3">
      <c r="B439" s="86"/>
    </row>
    <row r="440" spans="2:2" x14ac:dyDescent="0.3">
      <c r="B440" s="86"/>
    </row>
    <row r="441" spans="2:2" x14ac:dyDescent="0.3">
      <c r="B441" s="86"/>
    </row>
    <row r="442" spans="2:2" x14ac:dyDescent="0.3">
      <c r="B442" s="86"/>
    </row>
    <row r="443" spans="2:2" x14ac:dyDescent="0.3">
      <c r="B443" s="86"/>
    </row>
    <row r="444" spans="2:2" x14ac:dyDescent="0.3">
      <c r="B444" s="86"/>
    </row>
    <row r="445" spans="2:2" x14ac:dyDescent="0.3">
      <c r="B445" s="86"/>
    </row>
    <row r="446" spans="2:2" x14ac:dyDescent="0.3">
      <c r="B446" s="86"/>
    </row>
    <row r="447" spans="2:2" x14ac:dyDescent="0.3">
      <c r="B447" s="86"/>
    </row>
    <row r="448" spans="2:2" x14ac:dyDescent="0.3">
      <c r="B448" s="86"/>
    </row>
    <row r="449" spans="2:2" x14ac:dyDescent="0.3">
      <c r="B449" s="86"/>
    </row>
    <row r="450" spans="2:2" x14ac:dyDescent="0.3">
      <c r="B450" s="86"/>
    </row>
    <row r="451" spans="2:2" x14ac:dyDescent="0.3">
      <c r="B451" s="86"/>
    </row>
    <row r="452" spans="2:2" x14ac:dyDescent="0.3">
      <c r="B452" s="86"/>
    </row>
    <row r="453" spans="2:2" x14ac:dyDescent="0.3">
      <c r="B453" s="86"/>
    </row>
    <row r="454" spans="2:2" x14ac:dyDescent="0.3">
      <c r="B454" s="86"/>
    </row>
    <row r="455" spans="2:2" x14ac:dyDescent="0.3">
      <c r="B455" s="86"/>
    </row>
    <row r="456" spans="2:2" x14ac:dyDescent="0.3">
      <c r="B456" s="86"/>
    </row>
    <row r="457" spans="2:2" x14ac:dyDescent="0.3">
      <c r="B457" s="86"/>
    </row>
    <row r="458" spans="2:2" x14ac:dyDescent="0.3">
      <c r="B458" s="86"/>
    </row>
    <row r="459" spans="2:2" x14ac:dyDescent="0.3">
      <c r="B459" s="86"/>
    </row>
    <row r="460" spans="2:2" x14ac:dyDescent="0.3">
      <c r="B460" s="86"/>
    </row>
    <row r="461" spans="2:2" x14ac:dyDescent="0.3">
      <c r="B461" s="86"/>
    </row>
    <row r="462" spans="2:2" x14ac:dyDescent="0.3">
      <c r="B462" s="86"/>
    </row>
    <row r="463" spans="2:2" x14ac:dyDescent="0.3">
      <c r="B463" s="86"/>
    </row>
    <row r="464" spans="2:2" x14ac:dyDescent="0.3">
      <c r="B464" s="86"/>
    </row>
    <row r="465" spans="2:2" x14ac:dyDescent="0.3">
      <c r="B465" s="86"/>
    </row>
    <row r="466" spans="2:2" x14ac:dyDescent="0.3">
      <c r="B466" s="86"/>
    </row>
    <row r="467" spans="2:2" x14ac:dyDescent="0.3">
      <c r="B467" s="86"/>
    </row>
    <row r="468" spans="2:2" x14ac:dyDescent="0.3">
      <c r="B468" s="86"/>
    </row>
    <row r="469" spans="2:2" x14ac:dyDescent="0.3">
      <c r="B469" s="86"/>
    </row>
    <row r="470" spans="2:2" x14ac:dyDescent="0.3">
      <c r="B470" s="86"/>
    </row>
    <row r="471" spans="2:2" x14ac:dyDescent="0.3">
      <c r="B471" s="86"/>
    </row>
    <row r="472" spans="2:2" x14ac:dyDescent="0.3">
      <c r="B472" s="86"/>
    </row>
    <row r="473" spans="2:2" x14ac:dyDescent="0.3">
      <c r="B473" s="86"/>
    </row>
    <row r="474" spans="2:2" x14ac:dyDescent="0.3">
      <c r="B474" s="86"/>
    </row>
    <row r="475" spans="2:2" x14ac:dyDescent="0.3">
      <c r="B475" s="86"/>
    </row>
    <row r="476" spans="2:2" x14ac:dyDescent="0.3">
      <c r="B476" s="86"/>
    </row>
    <row r="477" spans="2:2" x14ac:dyDescent="0.3">
      <c r="B477" s="86"/>
    </row>
    <row r="478" spans="2:2" x14ac:dyDescent="0.3">
      <c r="B478" s="86"/>
    </row>
    <row r="479" spans="2:2" x14ac:dyDescent="0.3">
      <c r="B479" s="86"/>
    </row>
    <row r="480" spans="2:2" x14ac:dyDescent="0.3">
      <c r="B480" s="86"/>
    </row>
    <row r="481" spans="2:2" x14ac:dyDescent="0.3">
      <c r="B481" s="86"/>
    </row>
    <row r="482" spans="2:2" x14ac:dyDescent="0.3">
      <c r="B482" s="86"/>
    </row>
    <row r="483" spans="2:2" x14ac:dyDescent="0.3">
      <c r="B483" s="86"/>
    </row>
    <row r="484" spans="2:2" x14ac:dyDescent="0.3">
      <c r="B484" s="86"/>
    </row>
    <row r="485" spans="2:2" x14ac:dyDescent="0.3">
      <c r="B485" s="86"/>
    </row>
    <row r="486" spans="2:2" x14ac:dyDescent="0.3">
      <c r="B486" s="86"/>
    </row>
    <row r="487" spans="2:2" x14ac:dyDescent="0.3">
      <c r="B487" s="86"/>
    </row>
    <row r="488" spans="2:2" x14ac:dyDescent="0.3">
      <c r="B488" s="86"/>
    </row>
    <row r="489" spans="2:2" x14ac:dyDescent="0.3">
      <c r="B489" s="86"/>
    </row>
    <row r="490" spans="2:2" x14ac:dyDescent="0.3">
      <c r="B490" s="86"/>
    </row>
    <row r="491" spans="2:2" x14ac:dyDescent="0.3">
      <c r="B491" s="86"/>
    </row>
    <row r="492" spans="2:2" x14ac:dyDescent="0.3">
      <c r="B492" s="86"/>
    </row>
    <row r="493" spans="2:2" x14ac:dyDescent="0.3">
      <c r="B493" s="86"/>
    </row>
    <row r="494" spans="2:2" x14ac:dyDescent="0.3">
      <c r="B494" s="86"/>
    </row>
    <row r="495" spans="2:2" x14ac:dyDescent="0.3">
      <c r="B495" s="86"/>
    </row>
    <row r="496" spans="2:2" x14ac:dyDescent="0.3">
      <c r="B496" s="86"/>
    </row>
    <row r="497" spans="2:2" x14ac:dyDescent="0.3">
      <c r="B497" s="86"/>
    </row>
    <row r="498" spans="2:2" x14ac:dyDescent="0.3">
      <c r="B498" s="86"/>
    </row>
    <row r="499" spans="2:2" x14ac:dyDescent="0.3">
      <c r="B499" s="86"/>
    </row>
    <row r="500" spans="2:2" x14ac:dyDescent="0.3">
      <c r="B500" s="86"/>
    </row>
    <row r="501" spans="2:2" x14ac:dyDescent="0.3">
      <c r="B501" s="86"/>
    </row>
    <row r="502" spans="2:2" x14ac:dyDescent="0.3">
      <c r="B502" s="86"/>
    </row>
    <row r="503" spans="2:2" x14ac:dyDescent="0.3">
      <c r="B503" s="86"/>
    </row>
    <row r="504" spans="2:2" x14ac:dyDescent="0.3">
      <c r="B504" s="86"/>
    </row>
    <row r="505" spans="2:2" x14ac:dyDescent="0.3">
      <c r="B505" s="86"/>
    </row>
    <row r="506" spans="2:2" x14ac:dyDescent="0.3">
      <c r="B506" s="86"/>
    </row>
    <row r="507" spans="2:2" x14ac:dyDescent="0.3">
      <c r="B507" s="86"/>
    </row>
    <row r="508" spans="2:2" x14ac:dyDescent="0.3">
      <c r="B508" s="86"/>
    </row>
    <row r="509" spans="2:2" x14ac:dyDescent="0.3">
      <c r="B509" s="86"/>
    </row>
    <row r="510" spans="2:2" x14ac:dyDescent="0.3">
      <c r="B510" s="86"/>
    </row>
    <row r="511" spans="2:2" x14ac:dyDescent="0.3">
      <c r="B511" s="86"/>
    </row>
    <row r="512" spans="2:2" x14ac:dyDescent="0.3">
      <c r="B512" s="86"/>
    </row>
    <row r="513" spans="2:2" x14ac:dyDescent="0.3">
      <c r="B513" s="86"/>
    </row>
    <row r="514" spans="2:2" x14ac:dyDescent="0.3">
      <c r="B514" s="86"/>
    </row>
    <row r="515" spans="2:2" x14ac:dyDescent="0.3">
      <c r="B515" s="86"/>
    </row>
    <row r="516" spans="2:2" x14ac:dyDescent="0.3">
      <c r="B516" s="86"/>
    </row>
    <row r="517" spans="2:2" x14ac:dyDescent="0.3">
      <c r="B517" s="86"/>
    </row>
    <row r="518" spans="2:2" x14ac:dyDescent="0.3">
      <c r="B518" s="86"/>
    </row>
    <row r="519" spans="2:2" x14ac:dyDescent="0.3">
      <c r="B519" s="86"/>
    </row>
    <row r="520" spans="2:2" x14ac:dyDescent="0.3">
      <c r="B520" s="86"/>
    </row>
    <row r="521" spans="2:2" x14ac:dyDescent="0.3">
      <c r="B521" s="86"/>
    </row>
    <row r="522" spans="2:2" x14ac:dyDescent="0.3">
      <c r="B522" s="86"/>
    </row>
    <row r="523" spans="2:2" x14ac:dyDescent="0.3">
      <c r="B523" s="86"/>
    </row>
    <row r="524" spans="2:2" x14ac:dyDescent="0.3">
      <c r="B524" s="86"/>
    </row>
    <row r="525" spans="2:2" x14ac:dyDescent="0.3">
      <c r="B525" s="86"/>
    </row>
    <row r="526" spans="2:2" x14ac:dyDescent="0.3">
      <c r="B526" s="86"/>
    </row>
    <row r="527" spans="2:2" x14ac:dyDescent="0.3">
      <c r="B527" s="86"/>
    </row>
    <row r="528" spans="2:2" x14ac:dyDescent="0.3">
      <c r="B528" s="86"/>
    </row>
    <row r="529" spans="2:2" x14ac:dyDescent="0.3">
      <c r="B529" s="86"/>
    </row>
    <row r="530" spans="2:2" x14ac:dyDescent="0.3">
      <c r="B530" s="86"/>
    </row>
    <row r="531" spans="2:2" x14ac:dyDescent="0.3">
      <c r="B531" s="86"/>
    </row>
    <row r="532" spans="2:2" x14ac:dyDescent="0.3">
      <c r="B532" s="86"/>
    </row>
    <row r="533" spans="2:2" x14ac:dyDescent="0.3">
      <c r="B533" s="86"/>
    </row>
    <row r="534" spans="2:2" x14ac:dyDescent="0.3">
      <c r="B534" s="86"/>
    </row>
    <row r="535" spans="2:2" x14ac:dyDescent="0.3">
      <c r="B535" s="86"/>
    </row>
    <row r="536" spans="2:2" x14ac:dyDescent="0.3">
      <c r="B536" s="86"/>
    </row>
    <row r="537" spans="2:2" x14ac:dyDescent="0.3">
      <c r="B537" s="86"/>
    </row>
    <row r="538" spans="2:2" x14ac:dyDescent="0.3">
      <c r="B538" s="86"/>
    </row>
    <row r="539" spans="2:2" x14ac:dyDescent="0.3">
      <c r="B539" s="86"/>
    </row>
    <row r="540" spans="2:2" x14ac:dyDescent="0.3">
      <c r="B540" s="86"/>
    </row>
    <row r="541" spans="2:2" x14ac:dyDescent="0.3">
      <c r="B541" s="86"/>
    </row>
    <row r="542" spans="2:2" x14ac:dyDescent="0.3">
      <c r="B542" s="86"/>
    </row>
    <row r="543" spans="2:2" x14ac:dyDescent="0.3">
      <c r="B543" s="86"/>
    </row>
    <row r="544" spans="2:2" x14ac:dyDescent="0.3">
      <c r="B544" s="86"/>
    </row>
    <row r="545" spans="2:2" x14ac:dyDescent="0.3">
      <c r="B545" s="86"/>
    </row>
    <row r="546" spans="2:2" x14ac:dyDescent="0.3">
      <c r="B546" s="86"/>
    </row>
    <row r="547" spans="2:2" x14ac:dyDescent="0.3">
      <c r="B547" s="86"/>
    </row>
    <row r="548" spans="2:2" x14ac:dyDescent="0.3">
      <c r="B548" s="86"/>
    </row>
    <row r="549" spans="2:2" x14ac:dyDescent="0.3">
      <c r="B549" s="86"/>
    </row>
    <row r="550" spans="2:2" x14ac:dyDescent="0.3">
      <c r="B550" s="86"/>
    </row>
    <row r="551" spans="2:2" x14ac:dyDescent="0.3">
      <c r="B551" s="86"/>
    </row>
    <row r="552" spans="2:2" x14ac:dyDescent="0.3">
      <c r="B552" s="86"/>
    </row>
    <row r="553" spans="2:2" x14ac:dyDescent="0.3">
      <c r="B553" s="86"/>
    </row>
    <row r="554" spans="2:2" x14ac:dyDescent="0.3">
      <c r="B554" s="86"/>
    </row>
    <row r="555" spans="2:2" x14ac:dyDescent="0.3">
      <c r="B555" s="86"/>
    </row>
    <row r="556" spans="2:2" x14ac:dyDescent="0.3">
      <c r="B556" s="86"/>
    </row>
    <row r="557" spans="2:2" x14ac:dyDescent="0.3">
      <c r="B557" s="86"/>
    </row>
    <row r="558" spans="2:2" x14ac:dyDescent="0.3">
      <c r="B558" s="86"/>
    </row>
    <row r="559" spans="2:2" x14ac:dyDescent="0.3">
      <c r="B559" s="86"/>
    </row>
    <row r="560" spans="2:2" x14ac:dyDescent="0.3">
      <c r="B560" s="86"/>
    </row>
    <row r="561" spans="2:2" x14ac:dyDescent="0.3">
      <c r="B561" s="86"/>
    </row>
    <row r="562" spans="2:2" x14ac:dyDescent="0.3">
      <c r="B562" s="86"/>
    </row>
    <row r="563" spans="2:2" x14ac:dyDescent="0.3">
      <c r="B563" s="86"/>
    </row>
    <row r="564" spans="2:2" x14ac:dyDescent="0.3">
      <c r="B564" s="86"/>
    </row>
    <row r="565" spans="2:2" x14ac:dyDescent="0.3">
      <c r="B565" s="86"/>
    </row>
    <row r="566" spans="2:2" x14ac:dyDescent="0.3">
      <c r="B566" s="86"/>
    </row>
    <row r="567" spans="2:2" x14ac:dyDescent="0.3">
      <c r="B567" s="86"/>
    </row>
    <row r="568" spans="2:2" x14ac:dyDescent="0.3">
      <c r="B568" s="86"/>
    </row>
    <row r="569" spans="2:2" x14ac:dyDescent="0.3">
      <c r="B569" s="86"/>
    </row>
    <row r="570" spans="2:2" x14ac:dyDescent="0.3">
      <c r="B570" s="86"/>
    </row>
    <row r="571" spans="2:2" x14ac:dyDescent="0.3">
      <c r="B571" s="86"/>
    </row>
    <row r="572" spans="2:2" x14ac:dyDescent="0.3">
      <c r="B572" s="86"/>
    </row>
    <row r="573" spans="2:2" x14ac:dyDescent="0.3">
      <c r="B573" s="86"/>
    </row>
    <row r="574" spans="2:2" x14ac:dyDescent="0.3">
      <c r="B574" s="86"/>
    </row>
    <row r="575" spans="2:2" x14ac:dyDescent="0.3">
      <c r="B575" s="86"/>
    </row>
    <row r="576" spans="2:2" x14ac:dyDescent="0.3">
      <c r="B576" s="86"/>
    </row>
    <row r="577" spans="2:2" x14ac:dyDescent="0.3">
      <c r="B577" s="86"/>
    </row>
    <row r="578" spans="2:2" x14ac:dyDescent="0.3">
      <c r="B578" s="86"/>
    </row>
    <row r="579" spans="2:2" x14ac:dyDescent="0.3">
      <c r="B579" s="86"/>
    </row>
    <row r="580" spans="2:2" x14ac:dyDescent="0.3">
      <c r="B580" s="86"/>
    </row>
    <row r="581" spans="2:2" x14ac:dyDescent="0.3">
      <c r="B581" s="86"/>
    </row>
    <row r="582" spans="2:2" x14ac:dyDescent="0.3">
      <c r="B582" s="86"/>
    </row>
    <row r="583" spans="2:2" x14ac:dyDescent="0.3">
      <c r="B583" s="86"/>
    </row>
    <row r="584" spans="2:2" x14ac:dyDescent="0.3">
      <c r="B584" s="86"/>
    </row>
    <row r="585" spans="2:2" x14ac:dyDescent="0.3">
      <c r="B585" s="86"/>
    </row>
    <row r="586" spans="2:2" x14ac:dyDescent="0.3">
      <c r="B586" s="86"/>
    </row>
    <row r="587" spans="2:2" x14ac:dyDescent="0.3">
      <c r="B587" s="86"/>
    </row>
    <row r="588" spans="2:2" x14ac:dyDescent="0.3">
      <c r="B588" s="86"/>
    </row>
    <row r="589" spans="2:2" x14ac:dyDescent="0.3">
      <c r="B589" s="86"/>
    </row>
    <row r="590" spans="2:2" x14ac:dyDescent="0.3">
      <c r="B590" s="86"/>
    </row>
    <row r="591" spans="2:2" x14ac:dyDescent="0.3">
      <c r="B591" s="86"/>
    </row>
    <row r="592" spans="2:2" x14ac:dyDescent="0.3">
      <c r="B592" s="86"/>
    </row>
    <row r="593" spans="2:2" x14ac:dyDescent="0.3">
      <c r="B593" s="86"/>
    </row>
    <row r="594" spans="2:2" x14ac:dyDescent="0.3">
      <c r="B594" s="86"/>
    </row>
    <row r="595" spans="2:2" x14ac:dyDescent="0.3">
      <c r="B595" s="86"/>
    </row>
    <row r="596" spans="2:2" x14ac:dyDescent="0.3">
      <c r="B596" s="86"/>
    </row>
    <row r="597" spans="2:2" x14ac:dyDescent="0.3">
      <c r="B597" s="86"/>
    </row>
    <row r="598" spans="2:2" x14ac:dyDescent="0.3">
      <c r="B598" s="86"/>
    </row>
    <row r="599" spans="2:2" x14ac:dyDescent="0.3">
      <c r="B599" s="86"/>
    </row>
    <row r="600" spans="2:2" x14ac:dyDescent="0.3">
      <c r="B600" s="86"/>
    </row>
    <row r="601" spans="2:2" x14ac:dyDescent="0.3">
      <c r="B601" s="86"/>
    </row>
    <row r="602" spans="2:2" x14ac:dyDescent="0.3">
      <c r="B602" s="86"/>
    </row>
    <row r="603" spans="2:2" x14ac:dyDescent="0.3">
      <c r="B603" s="86"/>
    </row>
    <row r="604" spans="2:2" x14ac:dyDescent="0.3">
      <c r="B604" s="86"/>
    </row>
    <row r="605" spans="2:2" x14ac:dyDescent="0.3">
      <c r="B605" s="86"/>
    </row>
    <row r="606" spans="2:2" x14ac:dyDescent="0.3">
      <c r="B606" s="86"/>
    </row>
    <row r="607" spans="2:2" x14ac:dyDescent="0.3">
      <c r="B607" s="86"/>
    </row>
    <row r="608" spans="2:2" x14ac:dyDescent="0.3">
      <c r="B608" s="86"/>
    </row>
    <row r="609" spans="2:2" x14ac:dyDescent="0.3">
      <c r="B609" s="86"/>
    </row>
    <row r="610" spans="2:2" x14ac:dyDescent="0.3">
      <c r="B610" s="86"/>
    </row>
    <row r="611" spans="2:2" x14ac:dyDescent="0.3">
      <c r="B611" s="86"/>
    </row>
    <row r="612" spans="2:2" x14ac:dyDescent="0.3">
      <c r="B612" s="86"/>
    </row>
    <row r="613" spans="2:2" x14ac:dyDescent="0.3">
      <c r="B613" s="86"/>
    </row>
    <row r="614" spans="2:2" x14ac:dyDescent="0.3">
      <c r="B614" s="86"/>
    </row>
    <row r="615" spans="2:2" x14ac:dyDescent="0.3">
      <c r="B615" s="86"/>
    </row>
    <row r="616" spans="2:2" x14ac:dyDescent="0.3">
      <c r="B616" s="86"/>
    </row>
    <row r="617" spans="2:2" x14ac:dyDescent="0.3">
      <c r="B617" s="86"/>
    </row>
    <row r="618" spans="2:2" x14ac:dyDescent="0.3">
      <c r="B618" s="86"/>
    </row>
    <row r="619" spans="2:2" x14ac:dyDescent="0.3">
      <c r="B619" s="86"/>
    </row>
    <row r="620" spans="2:2" x14ac:dyDescent="0.3">
      <c r="B620" s="86"/>
    </row>
    <row r="621" spans="2:2" x14ac:dyDescent="0.3">
      <c r="B621" s="86"/>
    </row>
    <row r="622" spans="2:2" x14ac:dyDescent="0.3">
      <c r="B622" s="86"/>
    </row>
    <row r="623" spans="2:2" x14ac:dyDescent="0.3">
      <c r="B623" s="86"/>
    </row>
    <row r="624" spans="2:2" x14ac:dyDescent="0.3">
      <c r="B624" s="86"/>
    </row>
    <row r="625" spans="2:2" x14ac:dyDescent="0.3">
      <c r="B625" s="86"/>
    </row>
    <row r="626" spans="2:2" x14ac:dyDescent="0.3">
      <c r="B626" s="86"/>
    </row>
    <row r="627" spans="2:2" x14ac:dyDescent="0.3">
      <c r="B627" s="86"/>
    </row>
    <row r="628" spans="2:2" x14ac:dyDescent="0.3">
      <c r="B628" s="86"/>
    </row>
    <row r="629" spans="2:2" x14ac:dyDescent="0.3">
      <c r="B629" s="86"/>
    </row>
    <row r="630" spans="2:2" x14ac:dyDescent="0.3">
      <c r="B630" s="86"/>
    </row>
    <row r="631" spans="2:2" x14ac:dyDescent="0.3">
      <c r="B631" s="86"/>
    </row>
    <row r="632" spans="2:2" x14ac:dyDescent="0.3">
      <c r="B632" s="86"/>
    </row>
    <row r="633" spans="2:2" x14ac:dyDescent="0.3">
      <c r="B633" s="86"/>
    </row>
    <row r="634" spans="2:2" x14ac:dyDescent="0.3">
      <c r="B634" s="86"/>
    </row>
    <row r="635" spans="2:2" x14ac:dyDescent="0.3">
      <c r="B635" s="86"/>
    </row>
    <row r="636" spans="2:2" x14ac:dyDescent="0.3">
      <c r="B636" s="86"/>
    </row>
    <row r="637" spans="2:2" x14ac:dyDescent="0.3">
      <c r="B637" s="86"/>
    </row>
    <row r="638" spans="2:2" x14ac:dyDescent="0.3">
      <c r="B638" s="86"/>
    </row>
    <row r="639" spans="2:2" x14ac:dyDescent="0.3">
      <c r="B639" s="86"/>
    </row>
    <row r="640" spans="2:2" x14ac:dyDescent="0.3">
      <c r="B640" s="86"/>
    </row>
    <row r="641" spans="2:2" x14ac:dyDescent="0.3">
      <c r="B641" s="86"/>
    </row>
    <row r="642" spans="2:2" x14ac:dyDescent="0.3">
      <c r="B642" s="86"/>
    </row>
    <row r="643" spans="2:2" x14ac:dyDescent="0.3">
      <c r="B643" s="86"/>
    </row>
    <row r="644" spans="2:2" x14ac:dyDescent="0.3">
      <c r="B644" s="86"/>
    </row>
    <row r="645" spans="2:2" x14ac:dyDescent="0.3">
      <c r="B645" s="86"/>
    </row>
    <row r="646" spans="2:2" x14ac:dyDescent="0.3">
      <c r="B646" s="86"/>
    </row>
    <row r="647" spans="2:2" x14ac:dyDescent="0.3">
      <c r="B647" s="86"/>
    </row>
    <row r="648" spans="2:2" x14ac:dyDescent="0.3">
      <c r="B648" s="86"/>
    </row>
    <row r="649" spans="2:2" x14ac:dyDescent="0.3">
      <c r="B649" s="86"/>
    </row>
    <row r="650" spans="2:2" x14ac:dyDescent="0.3">
      <c r="B650" s="86"/>
    </row>
    <row r="651" spans="2:2" x14ac:dyDescent="0.3">
      <c r="B651" s="86"/>
    </row>
    <row r="652" spans="2:2" x14ac:dyDescent="0.3">
      <c r="B652" s="86"/>
    </row>
    <row r="653" spans="2:2" x14ac:dyDescent="0.3">
      <c r="B653" s="86"/>
    </row>
    <row r="654" spans="2:2" x14ac:dyDescent="0.3">
      <c r="B654" s="86"/>
    </row>
    <row r="655" spans="2:2" x14ac:dyDescent="0.3">
      <c r="B655" s="86"/>
    </row>
    <row r="656" spans="2:2" x14ac:dyDescent="0.3">
      <c r="B656" s="86"/>
    </row>
    <row r="657" spans="2:2" x14ac:dyDescent="0.3">
      <c r="B657" s="86"/>
    </row>
    <row r="658" spans="2:2" x14ac:dyDescent="0.3">
      <c r="B658" s="86"/>
    </row>
    <row r="659" spans="2:2" x14ac:dyDescent="0.3">
      <c r="B659" s="86"/>
    </row>
    <row r="660" spans="2:2" x14ac:dyDescent="0.3">
      <c r="B660" s="86"/>
    </row>
    <row r="661" spans="2:2" x14ac:dyDescent="0.3">
      <c r="B661" s="86"/>
    </row>
    <row r="662" spans="2:2" x14ac:dyDescent="0.3">
      <c r="B662" s="86"/>
    </row>
    <row r="663" spans="2:2" x14ac:dyDescent="0.3">
      <c r="B663" s="86"/>
    </row>
    <row r="664" spans="2:2" x14ac:dyDescent="0.3">
      <c r="B664" s="86"/>
    </row>
    <row r="665" spans="2:2" x14ac:dyDescent="0.3">
      <c r="B665" s="86"/>
    </row>
    <row r="666" spans="2:2" x14ac:dyDescent="0.3">
      <c r="B666" s="86"/>
    </row>
    <row r="667" spans="2:2" x14ac:dyDescent="0.3">
      <c r="B667" s="86"/>
    </row>
    <row r="668" spans="2:2" x14ac:dyDescent="0.3">
      <c r="B668" s="86"/>
    </row>
    <row r="669" spans="2:2" x14ac:dyDescent="0.3">
      <c r="B669" s="86"/>
    </row>
    <row r="670" spans="2:2" x14ac:dyDescent="0.3">
      <c r="B670" s="86"/>
    </row>
    <row r="671" spans="2:2" x14ac:dyDescent="0.3">
      <c r="B671" s="86"/>
    </row>
    <row r="672" spans="2:2" x14ac:dyDescent="0.3">
      <c r="B672" s="86"/>
    </row>
    <row r="673" spans="2:2" x14ac:dyDescent="0.3">
      <c r="B673" s="86"/>
    </row>
    <row r="674" spans="2:2" x14ac:dyDescent="0.3">
      <c r="B674" s="86"/>
    </row>
    <row r="675" spans="2:2" x14ac:dyDescent="0.3">
      <c r="B675" s="86"/>
    </row>
    <row r="676" spans="2:2" x14ac:dyDescent="0.3">
      <c r="B676" s="86"/>
    </row>
    <row r="677" spans="2:2" x14ac:dyDescent="0.3">
      <c r="B677" s="86"/>
    </row>
    <row r="678" spans="2:2" x14ac:dyDescent="0.3">
      <c r="B678" s="86"/>
    </row>
    <row r="679" spans="2:2" x14ac:dyDescent="0.3">
      <c r="B679" s="86"/>
    </row>
    <row r="680" spans="2:2" x14ac:dyDescent="0.3">
      <c r="B680" s="86"/>
    </row>
    <row r="681" spans="2:2" x14ac:dyDescent="0.3">
      <c r="B681" s="86"/>
    </row>
    <row r="682" spans="2:2" x14ac:dyDescent="0.3">
      <c r="B682" s="86"/>
    </row>
    <row r="683" spans="2:2" x14ac:dyDescent="0.3">
      <c r="B683" s="86"/>
    </row>
    <row r="684" spans="2:2" x14ac:dyDescent="0.3">
      <c r="B684" s="86"/>
    </row>
    <row r="685" spans="2:2" x14ac:dyDescent="0.3">
      <c r="B685" s="86"/>
    </row>
    <row r="686" spans="2:2" x14ac:dyDescent="0.3">
      <c r="B686" s="86"/>
    </row>
    <row r="687" spans="2:2" x14ac:dyDescent="0.3">
      <c r="B687" s="86"/>
    </row>
    <row r="688" spans="2:2" x14ac:dyDescent="0.3">
      <c r="B688" s="86"/>
    </row>
    <row r="689" spans="2:2" x14ac:dyDescent="0.3">
      <c r="B689" s="86"/>
    </row>
    <row r="690" spans="2:2" x14ac:dyDescent="0.3">
      <c r="B690" s="86"/>
    </row>
    <row r="691" spans="2:2" x14ac:dyDescent="0.3">
      <c r="B691" s="86"/>
    </row>
    <row r="692" spans="2:2" x14ac:dyDescent="0.3">
      <c r="B692" s="86"/>
    </row>
    <row r="693" spans="2:2" x14ac:dyDescent="0.3">
      <c r="B693" s="86"/>
    </row>
    <row r="694" spans="2:2" x14ac:dyDescent="0.3">
      <c r="B694" s="86"/>
    </row>
    <row r="695" spans="2:2" x14ac:dyDescent="0.3">
      <c r="B695" s="86"/>
    </row>
    <row r="696" spans="2:2" x14ac:dyDescent="0.3">
      <c r="B696" s="86"/>
    </row>
    <row r="697" spans="2:2" x14ac:dyDescent="0.3">
      <c r="B697" s="86"/>
    </row>
    <row r="698" spans="2:2" x14ac:dyDescent="0.3">
      <c r="B698" s="86"/>
    </row>
    <row r="699" spans="2:2" x14ac:dyDescent="0.3">
      <c r="B699" s="86"/>
    </row>
    <row r="700" spans="2:2" x14ac:dyDescent="0.3">
      <c r="B700" s="86"/>
    </row>
    <row r="701" spans="2:2" x14ac:dyDescent="0.3">
      <c r="B701" s="86"/>
    </row>
    <row r="702" spans="2:2" x14ac:dyDescent="0.3">
      <c r="B702" s="86"/>
    </row>
    <row r="703" spans="2:2" x14ac:dyDescent="0.3">
      <c r="B703" s="86"/>
    </row>
    <row r="704" spans="2:2" x14ac:dyDescent="0.3">
      <c r="B704" s="86"/>
    </row>
    <row r="705" spans="2:2" x14ac:dyDescent="0.3">
      <c r="B705" s="86"/>
    </row>
    <row r="706" spans="2:2" x14ac:dyDescent="0.3">
      <c r="B706" s="86"/>
    </row>
    <row r="707" spans="2:2" x14ac:dyDescent="0.3">
      <c r="B707" s="86"/>
    </row>
    <row r="708" spans="2:2" x14ac:dyDescent="0.3">
      <c r="B708" s="86"/>
    </row>
    <row r="709" spans="2:2" x14ac:dyDescent="0.3">
      <c r="B709" s="86"/>
    </row>
    <row r="710" spans="2:2" x14ac:dyDescent="0.3">
      <c r="B710" s="86"/>
    </row>
    <row r="711" spans="2:2" x14ac:dyDescent="0.3">
      <c r="B711" s="86"/>
    </row>
    <row r="712" spans="2:2" x14ac:dyDescent="0.3">
      <c r="B712" s="86"/>
    </row>
    <row r="713" spans="2:2" x14ac:dyDescent="0.3">
      <c r="B713" s="86"/>
    </row>
    <row r="714" spans="2:2" x14ac:dyDescent="0.3">
      <c r="B714" s="86"/>
    </row>
    <row r="715" spans="2:2" x14ac:dyDescent="0.3">
      <c r="B715" s="86"/>
    </row>
    <row r="716" spans="2:2" x14ac:dyDescent="0.3">
      <c r="B716" s="86"/>
    </row>
    <row r="717" spans="2:2" x14ac:dyDescent="0.3">
      <c r="B717" s="86"/>
    </row>
    <row r="718" spans="2:2" x14ac:dyDescent="0.3">
      <c r="B718" s="86"/>
    </row>
    <row r="719" spans="2:2" x14ac:dyDescent="0.3">
      <c r="B719" s="86"/>
    </row>
    <row r="720" spans="2:2" x14ac:dyDescent="0.3">
      <c r="B720" s="86"/>
    </row>
    <row r="721" spans="2:2" x14ac:dyDescent="0.3">
      <c r="B721" s="86"/>
    </row>
    <row r="722" spans="2:2" x14ac:dyDescent="0.3">
      <c r="B722" s="86"/>
    </row>
    <row r="723" spans="2:2" x14ac:dyDescent="0.3">
      <c r="B723" s="86"/>
    </row>
    <row r="724" spans="2:2" x14ac:dyDescent="0.3">
      <c r="B724" s="86"/>
    </row>
    <row r="725" spans="2:2" x14ac:dyDescent="0.3">
      <c r="B725" s="86"/>
    </row>
    <row r="726" spans="2:2" x14ac:dyDescent="0.3">
      <c r="B726" s="86"/>
    </row>
    <row r="727" spans="2:2" x14ac:dyDescent="0.3">
      <c r="B727" s="86"/>
    </row>
    <row r="728" spans="2:2" x14ac:dyDescent="0.3">
      <c r="B728" s="86"/>
    </row>
    <row r="729" spans="2:2" x14ac:dyDescent="0.3">
      <c r="B729" s="86"/>
    </row>
    <row r="730" spans="2:2" x14ac:dyDescent="0.3">
      <c r="B730" s="86"/>
    </row>
    <row r="731" spans="2:2" x14ac:dyDescent="0.3">
      <c r="B731" s="86"/>
    </row>
    <row r="732" spans="2:2" x14ac:dyDescent="0.3">
      <c r="B732" s="86"/>
    </row>
    <row r="733" spans="2:2" x14ac:dyDescent="0.3">
      <c r="B733" s="86"/>
    </row>
    <row r="734" spans="2:2" x14ac:dyDescent="0.3">
      <c r="B734" s="86"/>
    </row>
    <row r="735" spans="2:2" x14ac:dyDescent="0.3">
      <c r="B735" s="86"/>
    </row>
    <row r="736" spans="2:2" x14ac:dyDescent="0.3">
      <c r="B736" s="86"/>
    </row>
    <row r="737" spans="2:2" x14ac:dyDescent="0.3">
      <c r="B737" s="86"/>
    </row>
    <row r="738" spans="2:2" x14ac:dyDescent="0.3">
      <c r="B738" s="86"/>
    </row>
    <row r="739" spans="2:2" x14ac:dyDescent="0.3">
      <c r="B739" s="86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E55B0-9FAA-470A-8EB4-03C84F08570B}">
  <dimension ref="B2:J33"/>
  <sheetViews>
    <sheetView showGridLines="0" tabSelected="1" workbookViewId="0">
      <selection activeCell="K31" sqref="K31"/>
    </sheetView>
  </sheetViews>
  <sheetFormatPr baseColWidth="10" defaultRowHeight="14.4" x14ac:dyDescent="0.3"/>
  <cols>
    <col min="1" max="1" width="3.77734375" style="61" customWidth="1"/>
    <col min="2" max="2" width="7.44140625" style="68" bestFit="1" customWidth="1"/>
    <col min="3" max="3" width="12.5546875" style="68" bestFit="1" customWidth="1"/>
    <col min="4" max="4" width="14.109375" style="68" bestFit="1" customWidth="1"/>
    <col min="5" max="5" width="11.88671875" style="72" bestFit="1" customWidth="1"/>
    <col min="6" max="6" width="8.21875" style="75" bestFit="1" customWidth="1"/>
    <col min="7" max="10" width="12" style="70" bestFit="1" customWidth="1"/>
    <col min="11" max="16384" width="11.5546875" style="61"/>
  </cols>
  <sheetData>
    <row r="2" spans="2:10" x14ac:dyDescent="0.3">
      <c r="B2" s="67">
        <v>2023</v>
      </c>
    </row>
    <row r="3" spans="2:10" x14ac:dyDescent="0.3">
      <c r="B3" s="68" t="s">
        <v>15</v>
      </c>
      <c r="C3" s="68" t="s">
        <v>12</v>
      </c>
      <c r="D3" s="68" t="s">
        <v>13</v>
      </c>
      <c r="E3" s="73" t="s">
        <v>0</v>
      </c>
      <c r="F3" s="76" t="s">
        <v>1</v>
      </c>
      <c r="G3" s="77" t="s">
        <v>24</v>
      </c>
      <c r="H3" s="77" t="s">
        <v>25</v>
      </c>
    </row>
    <row r="4" spans="2:10" x14ac:dyDescent="0.3">
      <c r="B4" s="68">
        <v>1</v>
      </c>
      <c r="C4" s="69">
        <v>45118</v>
      </c>
      <c r="D4" s="68">
        <v>24</v>
      </c>
      <c r="E4" s="72">
        <v>50000</v>
      </c>
      <c r="F4" s="75">
        <v>4.1000000000000002E-2</v>
      </c>
      <c r="G4" s="70">
        <v>460.54794520548006</v>
      </c>
      <c r="H4" s="70">
        <v>516.71232876712395</v>
      </c>
    </row>
    <row r="11" spans="2:10" x14ac:dyDescent="0.3">
      <c r="B11" s="67">
        <v>2024</v>
      </c>
    </row>
    <row r="12" spans="2:10" x14ac:dyDescent="0.3">
      <c r="B12" s="68" t="s">
        <v>15</v>
      </c>
      <c r="C12" s="68" t="s">
        <v>12</v>
      </c>
      <c r="D12" s="68" t="s">
        <v>13</v>
      </c>
      <c r="E12" s="71" t="s">
        <v>0</v>
      </c>
      <c r="F12" s="76" t="s">
        <v>1</v>
      </c>
      <c r="G12" s="77" t="s">
        <v>22</v>
      </c>
      <c r="H12" s="77" t="s">
        <v>23</v>
      </c>
      <c r="I12" s="77" t="s">
        <v>24</v>
      </c>
      <c r="J12" s="77" t="s">
        <v>25</v>
      </c>
    </row>
    <row r="13" spans="2:10" x14ac:dyDescent="0.3">
      <c r="B13" s="68">
        <v>1</v>
      </c>
      <c r="C13" s="69">
        <v>45118</v>
      </c>
      <c r="D13" s="68">
        <v>24</v>
      </c>
      <c r="E13" s="72">
        <v>50000</v>
      </c>
      <c r="F13" s="75">
        <v>4.1000000000000002E-2</v>
      </c>
      <c r="G13" s="70">
        <v>511.09589041095961</v>
      </c>
      <c r="H13" s="70">
        <v>511.09589041095961</v>
      </c>
      <c r="I13" s="70">
        <v>516.71232876712395</v>
      </c>
      <c r="J13" s="70">
        <v>516.71232876712395</v>
      </c>
    </row>
    <row r="14" spans="2:10" x14ac:dyDescent="0.3">
      <c r="B14" s="68">
        <v>2</v>
      </c>
      <c r="C14" s="69">
        <v>45470</v>
      </c>
      <c r="D14" s="68">
        <v>6</v>
      </c>
      <c r="E14" s="72">
        <v>30000</v>
      </c>
      <c r="F14" s="75">
        <v>3.1E-2</v>
      </c>
      <c r="H14" s="70">
        <v>10.191780821917808</v>
      </c>
      <c r="I14" s="70">
        <v>234.41095890411006</v>
      </c>
      <c r="J14" s="70">
        <v>221.67123287671274</v>
      </c>
    </row>
    <row r="15" spans="2:10" x14ac:dyDescent="0.3">
      <c r="B15" s="68">
        <v>3</v>
      </c>
      <c r="C15" s="69">
        <v>45597</v>
      </c>
      <c r="D15" s="68">
        <v>6</v>
      </c>
      <c r="E15" s="72">
        <v>3000</v>
      </c>
      <c r="F15" s="75">
        <v>3.1E-2</v>
      </c>
      <c r="J15" s="70">
        <v>15.542465753424649</v>
      </c>
    </row>
    <row r="16" spans="2:10" x14ac:dyDescent="0.3">
      <c r="B16" s="68">
        <v>4</v>
      </c>
      <c r="C16" s="69">
        <v>45352</v>
      </c>
      <c r="D16" s="68">
        <v>24</v>
      </c>
      <c r="E16" s="72">
        <v>10000</v>
      </c>
      <c r="F16" s="75">
        <v>0.1</v>
      </c>
      <c r="G16" s="70">
        <v>84.931506849315014</v>
      </c>
      <c r="H16" s="70">
        <v>249.31506849315085</v>
      </c>
      <c r="I16" s="70">
        <v>252.05479452054811</v>
      </c>
      <c r="J16" s="70">
        <v>252.05479452054811</v>
      </c>
    </row>
    <row r="21" spans="2:10" x14ac:dyDescent="0.3">
      <c r="B21" s="67">
        <v>2025</v>
      </c>
    </row>
    <row r="22" spans="2:10" x14ac:dyDescent="0.3">
      <c r="B22" s="68" t="s">
        <v>15</v>
      </c>
      <c r="C22" s="68" t="s">
        <v>12</v>
      </c>
      <c r="D22" s="68" t="s">
        <v>13</v>
      </c>
      <c r="E22" s="71" t="s">
        <v>0</v>
      </c>
      <c r="F22" s="76" t="s">
        <v>1</v>
      </c>
      <c r="G22" s="77" t="s">
        <v>22</v>
      </c>
      <c r="H22" s="77" t="s">
        <v>23</v>
      </c>
      <c r="I22" s="77" t="s">
        <v>24</v>
      </c>
      <c r="J22" s="77" t="s">
        <v>25</v>
      </c>
    </row>
    <row r="23" spans="2:10" x14ac:dyDescent="0.3">
      <c r="B23" s="65">
        <v>1</v>
      </c>
      <c r="C23" s="69">
        <v>45118</v>
      </c>
      <c r="D23" s="65">
        <v>24</v>
      </c>
      <c r="E23" s="74">
        <v>50000</v>
      </c>
      <c r="F23" s="66">
        <v>4.1000000000000002E-2</v>
      </c>
      <c r="G23" s="70">
        <v>505.47945205479522</v>
      </c>
      <c r="H23" s="70">
        <v>511.09589041095961</v>
      </c>
      <c r="I23" s="70">
        <v>56.164383561643831</v>
      </c>
    </row>
    <row r="24" spans="2:10" x14ac:dyDescent="0.3">
      <c r="B24" s="65">
        <v>3</v>
      </c>
      <c r="C24" s="69">
        <v>45597</v>
      </c>
      <c r="D24" s="65">
        <v>6</v>
      </c>
      <c r="E24" s="74">
        <v>3000</v>
      </c>
      <c r="F24" s="66">
        <v>3.1E-2</v>
      </c>
      <c r="G24" s="70">
        <v>22.931506849315095</v>
      </c>
      <c r="H24" s="70">
        <v>7.6438356164383618</v>
      </c>
    </row>
    <row r="25" spans="2:10" x14ac:dyDescent="0.3">
      <c r="B25" s="65">
        <v>4</v>
      </c>
      <c r="C25" s="69">
        <v>45352</v>
      </c>
      <c r="D25" s="65">
        <v>24</v>
      </c>
      <c r="E25" s="74">
        <v>10000</v>
      </c>
      <c r="F25" s="66">
        <v>0.1</v>
      </c>
      <c r="G25" s="70">
        <v>246.57534246575358</v>
      </c>
      <c r="H25" s="70">
        <v>249.31506849315085</v>
      </c>
      <c r="I25" s="70">
        <v>252.05479452054811</v>
      </c>
      <c r="J25" s="70">
        <v>252.05479452054811</v>
      </c>
    </row>
    <row r="31" spans="2:10" x14ac:dyDescent="0.3">
      <c r="B31" s="67">
        <v>2026</v>
      </c>
    </row>
    <row r="32" spans="2:10" x14ac:dyDescent="0.3">
      <c r="B32" s="68" t="s">
        <v>15</v>
      </c>
      <c r="C32" s="68" t="s">
        <v>12</v>
      </c>
      <c r="D32" s="68" t="s">
        <v>13</v>
      </c>
      <c r="E32" s="71" t="s">
        <v>0</v>
      </c>
      <c r="F32" s="76" t="s">
        <v>1</v>
      </c>
      <c r="G32" s="77" t="s">
        <v>22</v>
      </c>
    </row>
    <row r="33" spans="2:7" x14ac:dyDescent="0.3">
      <c r="B33" s="65">
        <v>4</v>
      </c>
      <c r="C33" s="69">
        <v>45352</v>
      </c>
      <c r="D33" s="65">
        <v>24</v>
      </c>
      <c r="E33" s="74">
        <v>10000</v>
      </c>
      <c r="F33" s="66">
        <v>0.1</v>
      </c>
      <c r="G33" s="70">
        <v>161.64383561643828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D1640-6D30-4BA2-934B-A8C165FFB2EB}">
  <dimension ref="B1:T17"/>
  <sheetViews>
    <sheetView showGridLines="0" zoomScale="115" zoomScaleNormal="115" workbookViewId="0">
      <selection activeCell="F16" sqref="F16"/>
    </sheetView>
  </sheetViews>
  <sheetFormatPr baseColWidth="10" defaultRowHeight="14.4" x14ac:dyDescent="0.3"/>
  <cols>
    <col min="1" max="1" width="4.44140625" customWidth="1"/>
    <col min="2" max="2" width="7.44140625" bestFit="1" customWidth="1"/>
    <col min="3" max="3" width="12.5546875" bestFit="1" customWidth="1"/>
    <col min="4" max="4" width="14.109375" bestFit="1" customWidth="1"/>
    <col min="5" max="5" width="10.6640625" bestFit="1" customWidth="1"/>
    <col min="6" max="6" width="10.44140625" bestFit="1" customWidth="1"/>
    <col min="7" max="10" width="9.77734375" customWidth="1"/>
    <col min="11" max="16" width="12.5546875" bestFit="1" customWidth="1"/>
    <col min="17" max="19" width="10" bestFit="1" customWidth="1"/>
    <col min="20" max="20" width="35.21875" bestFit="1" customWidth="1"/>
    <col min="21" max="24" width="15.44140625" customWidth="1"/>
  </cols>
  <sheetData>
    <row r="1" spans="2:20" x14ac:dyDescent="0.3">
      <c r="C1" t="s">
        <v>2</v>
      </c>
      <c r="D1">
        <v>2024</v>
      </c>
      <c r="N1" s="40" t="s">
        <v>16</v>
      </c>
    </row>
    <row r="2" spans="2:20" ht="15" thickBot="1" x14ac:dyDescent="0.35">
      <c r="P2" s="64" t="s">
        <v>21</v>
      </c>
    </row>
    <row r="3" spans="2:20" ht="15" thickBot="1" x14ac:dyDescent="0.35">
      <c r="C3" s="79" t="s">
        <v>6</v>
      </c>
      <c r="D3" s="80"/>
      <c r="E3" s="80"/>
      <c r="F3" s="81"/>
      <c r="G3" s="82"/>
      <c r="H3" s="82"/>
      <c r="I3" s="82"/>
      <c r="J3" s="82"/>
      <c r="K3" s="83"/>
    </row>
    <row r="4" spans="2:20" x14ac:dyDescent="0.3">
      <c r="B4" s="42" t="s">
        <v>15</v>
      </c>
      <c r="C4" s="11" t="s">
        <v>12</v>
      </c>
      <c r="D4" s="11" t="s">
        <v>17</v>
      </c>
      <c r="E4" s="11" t="s">
        <v>13</v>
      </c>
      <c r="F4" s="7" t="s">
        <v>0</v>
      </c>
      <c r="G4" s="8" t="s">
        <v>1</v>
      </c>
      <c r="H4" s="6" t="s">
        <v>3</v>
      </c>
      <c r="I4" s="7" t="s">
        <v>5</v>
      </c>
      <c r="J4" s="8" t="s">
        <v>4</v>
      </c>
      <c r="K4" s="10" t="s">
        <v>7</v>
      </c>
      <c r="L4" s="6" t="s">
        <v>8</v>
      </c>
      <c r="M4" s="7" t="s">
        <v>9</v>
      </c>
      <c r="N4" s="7" t="s">
        <v>10</v>
      </c>
      <c r="O4" s="8" t="s">
        <v>11</v>
      </c>
    </row>
    <row r="5" spans="2:20" x14ac:dyDescent="0.3">
      <c r="B5" s="43"/>
      <c r="C5" s="47"/>
      <c r="D5" s="47"/>
      <c r="E5" s="48"/>
      <c r="F5" s="49"/>
      <c r="G5" s="50"/>
      <c r="H5" s="51"/>
      <c r="I5" s="49"/>
      <c r="J5" s="52"/>
      <c r="K5" s="54"/>
      <c r="L5" s="53"/>
      <c r="M5" s="53"/>
      <c r="N5" s="53"/>
      <c r="O5" s="53"/>
    </row>
    <row r="6" spans="2:20" x14ac:dyDescent="0.3">
      <c r="B6" s="43">
        <v>1</v>
      </c>
      <c r="C6" s="12">
        <v>45118</v>
      </c>
      <c r="D6" s="46">
        <f>IF(YEAR(C6)&lt;&gt;$D$1,1,ROUNDUP(MONTH(C6)/3,0))</f>
        <v>1</v>
      </c>
      <c r="E6" s="13">
        <v>24</v>
      </c>
      <c r="F6" s="1">
        <v>50000</v>
      </c>
      <c r="G6" s="9">
        <v>4.1000000000000002E-2</v>
      </c>
      <c r="H6" s="4">
        <f>365*2</f>
        <v>730</v>
      </c>
      <c r="I6" s="5">
        <v>538</v>
      </c>
      <c r="J6" s="30">
        <f>MIN(H6-I6,365,DATEDIF(C6,"31/12/"&amp;$D$1,"D"))</f>
        <v>192</v>
      </c>
      <c r="K6" s="55">
        <f>F6*G6*J6/365</f>
        <v>1078.3561643835617</v>
      </c>
      <c r="L6" s="33">
        <f>IF(J6-91.25&lt;0,K6,K6*(91.25)/J6)</f>
        <v>512.5</v>
      </c>
      <c r="M6" s="33">
        <f>IF(J6-182.5&lt;0,IF(K6*(J6-91.25)/J6&lt;0,0,K6*(J6-91.25)/J6),K6*91.25/J6)</f>
        <v>512.5</v>
      </c>
      <c r="N6" s="33">
        <f>IF(J6-273.75&lt;0,IF(K6*(J6-182.5)/J6&lt;0,0,K6*(J6-182.5)/J6),K6*91.25/J6)</f>
        <v>53.356164383561641</v>
      </c>
      <c r="O6" s="34">
        <f>IF(J6-365&lt;0,IF(K6*(J6-273.75)/J6&lt;0,0,K6*(J6-273.75)/J6),K6*91.25/J6)</f>
        <v>0</v>
      </c>
      <c r="P6" s="3"/>
    </row>
    <row r="7" spans="2:20" x14ac:dyDescent="0.3">
      <c r="B7" s="43">
        <v>2</v>
      </c>
      <c r="C7" s="41">
        <v>45470</v>
      </c>
      <c r="D7" s="46">
        <f t="shared" ref="D7:D9" si="0">IF(YEAR(C7)&lt;&gt;$D$1,0,ROUNDUP(MONTH(C7)/3,0))</f>
        <v>2</v>
      </c>
      <c r="E7" s="14">
        <v>6</v>
      </c>
      <c r="F7" s="15">
        <v>30000</v>
      </c>
      <c r="G7" s="16">
        <v>3.1E-2</v>
      </c>
      <c r="H7" s="17">
        <v>182.5</v>
      </c>
      <c r="I7" s="18">
        <v>65</v>
      </c>
      <c r="J7" s="30">
        <f>MIN(H7-I7,365,DATEDIF(C7,"31/12/"&amp;$D$1,"D"))</f>
        <v>117.5</v>
      </c>
      <c r="K7" s="55">
        <f>F7*G7*J7/365</f>
        <v>299.38356164383561</v>
      </c>
      <c r="L7" s="33">
        <f>IF(J7-91.25&lt;0,K7,K7*(91.25)/J7)</f>
        <v>232.5</v>
      </c>
      <c r="M7" s="33">
        <f>IF(J7-182.5&lt;0,IF(K7*(J7-91.25)/J7&lt;0,0,K7*(J7-91.25)/J7),K7*91.25/J7)</f>
        <v>66.88356164383562</v>
      </c>
      <c r="N7" s="33">
        <f>IF(J7-273.75&lt;0,IF(K7*(J7-182.5)/J7&lt;0,0,K7*(J7-182.5)/J7),K7*91.25/J7)</f>
        <v>0</v>
      </c>
      <c r="O7" s="34">
        <f>IF(J7-365&lt;0,IF(K7*(J7-273.75)/J7&lt;0,0,K7*(J7-273.75)/J7),K7*91.25/J7)</f>
        <v>0</v>
      </c>
      <c r="P7" s="3"/>
    </row>
    <row r="8" spans="2:20" x14ac:dyDescent="0.3">
      <c r="B8" s="45">
        <v>3</v>
      </c>
      <c r="C8" s="41">
        <v>45597</v>
      </c>
      <c r="D8" s="46">
        <f t="shared" si="0"/>
        <v>4</v>
      </c>
      <c r="E8" s="14">
        <v>6</v>
      </c>
      <c r="F8" s="15">
        <v>3000</v>
      </c>
      <c r="G8" s="16">
        <v>3.1E-2</v>
      </c>
      <c r="H8" s="17">
        <v>182.5</v>
      </c>
      <c r="I8" s="18">
        <v>36</v>
      </c>
      <c r="J8" s="30">
        <f>MIN(H8-I8,365,DATEDIF(C8,"31/12/"&amp;$D$1,"D"))</f>
        <v>60</v>
      </c>
      <c r="K8" s="55">
        <f>F8*G8*J8/365</f>
        <v>15.287671232876713</v>
      </c>
      <c r="L8" s="33">
        <f>IF(J8-91.25&lt;0,K8,K8*(91.25)/J8)</f>
        <v>15.287671232876713</v>
      </c>
      <c r="M8" s="33">
        <f>IF(J8-182.5&lt;0,IF(K8*(J8-91.25)/J8&lt;0,0,K8*(J8-91.25)/J8),K8*91.25/J8)</f>
        <v>0</v>
      </c>
      <c r="N8" s="33">
        <f>IF(J8-273.75&lt;0,IF(K8*(J8-182.5)/J8&lt;0,0,K8*(J8-182.5)/J8),K8*91.25/J8)</f>
        <v>0</v>
      </c>
      <c r="O8" s="34">
        <f>IF(J8-365&lt;0,IF(K8*(J8-273.75)/J8&lt;0,0,K8*(J8-273.75)/J8),K8*91.25/J8)</f>
        <v>0</v>
      </c>
      <c r="P8" s="3"/>
    </row>
    <row r="9" spans="2:20" x14ac:dyDescent="0.3">
      <c r="B9" s="45"/>
      <c r="C9" s="47">
        <v>45352</v>
      </c>
      <c r="D9" s="46">
        <f t="shared" si="0"/>
        <v>1</v>
      </c>
      <c r="E9" s="48">
        <v>24</v>
      </c>
      <c r="F9" s="49">
        <v>10000</v>
      </c>
      <c r="G9" s="50">
        <v>0.1</v>
      </c>
      <c r="H9" s="51">
        <f>365*2</f>
        <v>730</v>
      </c>
      <c r="I9" s="49">
        <v>0</v>
      </c>
      <c r="J9" s="30">
        <f>MIN(H9-I9,365,DATEDIF(C9,"31/12/"&amp;$D$1,"D"))</f>
        <v>305</v>
      </c>
      <c r="K9" s="31">
        <f>F9*G9*J9/365</f>
        <v>835.61643835616439</v>
      </c>
      <c r="L9" s="32">
        <f>IF(J9-91.25&lt;0,K9,K9*(91.25)/J9)</f>
        <v>250</v>
      </c>
      <c r="M9" s="33">
        <f>IF(J9-182.5&lt;0,IF(K9*(J9-91.25)/J9&lt;0,0,K9*(J9-91.25)/J9),K9*91.25/J9)</f>
        <v>250</v>
      </c>
      <c r="N9" s="33">
        <f>IF(J9-273.75&lt;0,IF(K9*(J9-182.5)/J9&lt;0,0,K9*(J9-182.5)/J9),K9*91.25/J9)</f>
        <v>250</v>
      </c>
      <c r="O9" s="34">
        <f>IF(J9-365&lt;0,IF(K9*(J9-273.75)/J9&lt;0,0,K9*(J9-273.75)/J9),K9*91.25/J9)</f>
        <v>85.61643835616438</v>
      </c>
      <c r="P9" s="3"/>
    </row>
    <row r="10" spans="2:20" ht="15" thickBot="1" x14ac:dyDescent="0.35">
      <c r="B10" s="44"/>
      <c r="C10" s="41"/>
      <c r="D10" s="41"/>
      <c r="E10" s="14"/>
      <c r="F10" s="15"/>
      <c r="G10" s="16"/>
      <c r="H10" s="17"/>
      <c r="I10" s="18"/>
      <c r="J10" s="35"/>
      <c r="K10" s="36"/>
      <c r="L10" s="37"/>
      <c r="M10" s="38"/>
      <c r="N10" s="38"/>
      <c r="O10" s="39"/>
      <c r="P10" s="3"/>
    </row>
    <row r="11" spans="2:20" ht="15" thickBot="1" x14ac:dyDescent="0.35">
      <c r="C11" s="26"/>
      <c r="D11" s="26"/>
      <c r="E11" s="19" t="s">
        <v>14</v>
      </c>
      <c r="F11" s="20">
        <f>SUM(F5:F10)</f>
        <v>93000</v>
      </c>
      <c r="G11" s="27"/>
      <c r="H11" s="29"/>
      <c r="I11" s="28"/>
      <c r="J11" s="19" t="s">
        <v>14</v>
      </c>
      <c r="K11" s="21">
        <f>SUM(K5:K10)</f>
        <v>2228.6438356164385</v>
      </c>
      <c r="L11" s="22">
        <f>SUM(L5:L10)</f>
        <v>1010.2876712328767</v>
      </c>
      <c r="M11" s="23">
        <f>SUM(M5:M10)</f>
        <v>829.38356164383561</v>
      </c>
      <c r="N11" s="23">
        <f>SUM(N5:N10)</f>
        <v>303.35616438356163</v>
      </c>
      <c r="O11" s="24">
        <f>SUM(O5:O10)</f>
        <v>85.61643835616438</v>
      </c>
      <c r="P11" s="3"/>
    </row>
    <row r="12" spans="2:20" ht="15" thickBot="1" x14ac:dyDescent="0.35">
      <c r="O12" s="2"/>
    </row>
    <row r="13" spans="2:20" ht="15" thickBot="1" x14ac:dyDescent="0.35">
      <c r="E13" s="25"/>
    </row>
    <row r="14" spans="2:20" x14ac:dyDescent="0.3">
      <c r="L14" s="56"/>
      <c r="P14" s="84" t="s">
        <v>18</v>
      </c>
      <c r="Q14" s="85"/>
      <c r="R14" s="85"/>
      <c r="S14" s="85"/>
      <c r="T14" t="s">
        <v>19</v>
      </c>
    </row>
    <row r="15" spans="2:20" x14ac:dyDescent="0.3">
      <c r="C15" s="56"/>
      <c r="F15" s="3"/>
      <c r="G15" s="3"/>
      <c r="H15" s="3"/>
      <c r="I15" s="3"/>
      <c r="J15" s="3"/>
      <c r="L15" s="56"/>
      <c r="P15" s="32">
        <f>IF($D6=1,L6,0)</f>
        <v>512.5</v>
      </c>
      <c r="Q15" s="33" cm="1">
        <f t="array" ref="Q15">_xlfn.SWITCH($D6,1,M6,2,L6,3,0,4,0)</f>
        <v>512.5</v>
      </c>
      <c r="R15" s="33" cm="1">
        <f t="array" ref="R15">_xlfn.SWITCH($D6,1,N6,2,M6,3,L6,4,0)</f>
        <v>53.356164383561641</v>
      </c>
      <c r="S15" s="34" cm="1">
        <f t="array" ref="S15">_xlfn.SWITCH($D6,1,O6,2,N6,3,M6,4,L6)</f>
        <v>0</v>
      </c>
      <c r="T15" t="s">
        <v>20</v>
      </c>
    </row>
    <row r="16" spans="2:20" x14ac:dyDescent="0.3">
      <c r="F16" s="56"/>
      <c r="G16" s="56"/>
      <c r="H16" s="56"/>
      <c r="I16" s="56"/>
      <c r="J16" s="56"/>
      <c r="L16" s="3"/>
      <c r="M16" s="3"/>
      <c r="N16" s="3"/>
      <c r="P16" s="32">
        <f>IF($D7=1,L7,0)</f>
        <v>0</v>
      </c>
      <c r="Q16" s="33" cm="1">
        <f t="array" ref="Q16">_xlfn.SWITCH($D7,1,M7,2,L7,3,0,4,0)</f>
        <v>232.5</v>
      </c>
      <c r="R16" s="33" cm="1">
        <f t="array" ref="R16">_xlfn.SWITCH($D7,1,N7,2,M7,3,L7,4,0)</f>
        <v>66.88356164383562</v>
      </c>
      <c r="S16" s="34" cm="1">
        <f t="array" ref="S16">_xlfn.SWITCH($D7,1,O7,2,N7,3,M7,4,L7)</f>
        <v>0</v>
      </c>
    </row>
    <row r="17" spans="16:19" x14ac:dyDescent="0.3">
      <c r="P17" s="32">
        <f>IF($D8=1,L8,0)</f>
        <v>0</v>
      </c>
      <c r="Q17" s="33" cm="1">
        <f t="array" ref="Q17">_xlfn.SWITCH($D8,1,M8,2,L8,3,0,4,0)</f>
        <v>0</v>
      </c>
      <c r="R17" s="33" cm="1">
        <f t="array" ref="R17">_xlfn.SWITCH($D8,1,N8,2,M8,3,L8,4,0)</f>
        <v>0</v>
      </c>
      <c r="S17" s="34" cm="1">
        <f t="array" ref="S17">_xlfn.SWITCH($D8,1,O8,2,N8,3,M8,4,L8)</f>
        <v>15.287671232876713</v>
      </c>
    </row>
  </sheetData>
  <mergeCells count="2">
    <mergeCell ref="C3:K3"/>
    <mergeCell ref="P14:S14"/>
  </mergeCells>
  <phoneticPr fontId="6" type="noConversion"/>
  <hyperlinks>
    <hyperlink ref="P2" r:id="rId1" xr:uid="{D0B9B19D-865D-438C-B323-A985B536EA82}"/>
  </hyperlinks>
  <pageMargins left="0.7" right="0.7" top="0.75" bottom="0.75" header="0.3" footer="0.3"/>
  <pageSetup paperSize="9" orientation="portrait" horizontalDpi="1200" verticalDpi="120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C10309-FCC7-457D-846C-4A76BD0DA8D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PQ</vt:lpstr>
      <vt:lpstr>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Matar</dc:creator>
  <cp:lastModifiedBy>Damaste .</cp:lastModifiedBy>
  <cp:lastPrinted>2024-05-29T14:17:42Z</cp:lastPrinted>
  <dcterms:created xsi:type="dcterms:W3CDTF">2015-06-05T18:19:34Z</dcterms:created>
  <dcterms:modified xsi:type="dcterms:W3CDTF">2024-11-27T21:11:42Z</dcterms:modified>
</cp:coreProperties>
</file>