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codeName="{DC747B9D-DBBB-FA85-71B4-595EBAB97821}"/>
  <workbookPr codeName="ThisWorkbook" defaultThemeVersion="166925"/>
  <mc:AlternateContent xmlns:mc="http://schemas.openxmlformats.org/markup-compatibility/2006">
    <mc:Choice Requires="x15">
      <x15ac:absPath xmlns:x15ac="http://schemas.microsoft.com/office/spreadsheetml/2010/11/ac" url="C:\Users\dmago\Downloads\"/>
    </mc:Choice>
  </mc:AlternateContent>
  <xr:revisionPtr revIDLastSave="0" documentId="8_{8F937611-9598-48F3-9BE3-8653A15A3100}" xr6:coauthVersionLast="47" xr6:coauthVersionMax="47" xr10:uidLastSave="{00000000-0000-0000-0000-000000000000}"/>
  <bookViews>
    <workbookView xWindow="-108" yWindow="-108" windowWidth="23256" windowHeight="12576" xr2:uid="{ABBCA421-BBD5-4181-9E14-F07CCDF6CFE9}"/>
  </bookViews>
  <sheets>
    <sheet name="Instructions" sheetId="7" r:id="rId1"/>
    <sheet name="Formulaire" sheetId="3" r:id="rId2"/>
    <sheet name="Data" sheetId="4" r:id="rId3"/>
    <sheet name="Planning" sheetId="1" r:id="rId4"/>
    <sheet name="Récap individuel" sheetId="6" r:id="rId5"/>
    <sheet name="Paramètres" sheetId="2" r:id="rId6"/>
  </sheets>
  <functionGroups builtInGroupCount="19"/>
  <definedNames>
    <definedName name="_Annee">Planning!$C$2</definedName>
    <definedName name="_Empl">'Récap individuel'!$C$4</definedName>
    <definedName name="_Mois">Planning!$C$3</definedName>
    <definedName name="_SymAbs">t_TypAbs[Symbole]</definedName>
    <definedName name="_Verif">Formulaire!$E$10</definedName>
    <definedName name="DataAbsc">t_Absence[Absence]</definedName>
    <definedName name="DataDD">t_Absence[Date début]</definedName>
    <definedName name="DataDF">t_Absence[Date fin]</definedName>
    <definedName name="DataEmpl">t_Absence[Employé]</definedName>
    <definedName name="DataSymb">t_Absence[Symbole]</definedName>
    <definedName name="frmAbsence">Formulaire!$D$5</definedName>
    <definedName name="frmCode">Formulaire!$D$2</definedName>
    <definedName name="frmDateDeb">Formulaire!$D$7</definedName>
    <definedName name="frmDateFin">Formulaire!$D$9</definedName>
    <definedName name="frmEmploye">Formulaire!$D$3</definedName>
    <definedName name="l_Employé">t_Employé[Employé]</definedName>
    <definedName name="l_Feries">t_Feries[Date]</definedName>
    <definedName name="l_Mois">t_Mois[Mois]</definedName>
    <definedName name="l_TypAbs">t_TypAbs[Type]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8" i="4" l="1"/>
  <c r="G8" i="4"/>
  <c r="H8" i="4"/>
  <c r="B7" i="4"/>
  <c r="G7" i="4"/>
  <c r="H7" i="4"/>
  <c r="B6" i="4"/>
  <c r="G6" i="4"/>
  <c r="H6" i="4"/>
  <c r="B5" i="4"/>
  <c r="H5" i="4"/>
  <c r="B4" i="4"/>
  <c r="H4" i="4"/>
  <c r="B3" i="4"/>
  <c r="H3" i="4"/>
  <c r="D8" i="6" l="1"/>
  <c r="E8" i="6" s="1"/>
  <c r="F8" i="6" s="1"/>
  <c r="G8" i="6" s="1"/>
  <c r="H8" i="6" s="1"/>
  <c r="I8" i="6" s="1"/>
  <c r="J8" i="6" s="1"/>
  <c r="K8" i="6" s="1"/>
  <c r="L8" i="6" s="1"/>
  <c r="M8" i="6" s="1"/>
  <c r="N8" i="6" s="1"/>
  <c r="O8" i="6" s="1"/>
  <c r="P8" i="6" s="1"/>
  <c r="Q8" i="6" s="1"/>
  <c r="R8" i="6" s="1"/>
  <c r="S8" i="6" s="1"/>
  <c r="T8" i="6" s="1"/>
  <c r="U8" i="6" s="1"/>
  <c r="V8" i="6" s="1"/>
  <c r="W8" i="6" s="1"/>
  <c r="X8" i="6" s="1"/>
  <c r="Y8" i="6" s="1"/>
  <c r="Z8" i="6" s="1"/>
  <c r="AA8" i="6" s="1"/>
  <c r="AB8" i="6" s="1"/>
  <c r="AC8" i="6" s="1"/>
  <c r="AD8" i="6" s="1"/>
  <c r="AE8" i="6" s="1"/>
  <c r="AF8" i="6" s="1"/>
  <c r="AG8" i="6" s="1"/>
  <c r="AH8" i="6" s="1"/>
  <c r="AI8" i="6" s="1"/>
  <c r="AJ8" i="6" s="1"/>
  <c r="AK8" i="6" s="1"/>
  <c r="AL8" i="6" s="1"/>
  <c r="AM8" i="6" s="1"/>
  <c r="AN8" i="6" s="1"/>
  <c r="AO8" i="6" s="1"/>
  <c r="D9" i="6"/>
  <c r="E9" i="6" s="1"/>
  <c r="F9" i="6" s="1"/>
  <c r="G9" i="6" s="1"/>
  <c r="H9" i="6"/>
  <c r="I9" i="6" s="1"/>
  <c r="J9" i="6" s="1"/>
  <c r="K9" i="6" s="1"/>
  <c r="L9" i="6" s="1"/>
  <c r="M9" i="6" s="1"/>
  <c r="N9" i="6" s="1"/>
  <c r="O9" i="6" s="1"/>
  <c r="P9" i="6" s="1"/>
  <c r="Q9" i="6" s="1"/>
  <c r="R9" i="6" s="1"/>
  <c r="S9" i="6" s="1"/>
  <c r="T9" i="6" s="1"/>
  <c r="U9" i="6" s="1"/>
  <c r="V9" i="6" s="1"/>
  <c r="W9" i="6" s="1"/>
  <c r="X9" i="6" s="1"/>
  <c r="Y9" i="6" s="1"/>
  <c r="Z9" i="6" s="1"/>
  <c r="AA9" i="6" s="1"/>
  <c r="AB9" i="6" s="1"/>
  <c r="AC9" i="6" s="1"/>
  <c r="AD9" i="6" s="1"/>
  <c r="AE9" i="6" s="1"/>
  <c r="AF9" i="6" s="1"/>
  <c r="AG9" i="6" s="1"/>
  <c r="AH9" i="6" s="1"/>
  <c r="AI9" i="6" s="1"/>
  <c r="AJ9" i="6" s="1"/>
  <c r="AK9" i="6" s="1"/>
  <c r="AL9" i="6" s="1"/>
  <c r="AM9" i="6" s="1"/>
  <c r="AN9" i="6" s="1"/>
  <c r="AO9" i="6" s="1"/>
  <c r="D10" i="6"/>
  <c r="E10" i="6" s="1"/>
  <c r="F10" i="6" s="1"/>
  <c r="G10" i="6" s="1"/>
  <c r="H10" i="6" s="1"/>
  <c r="I10" i="6" s="1"/>
  <c r="J10" i="6" s="1"/>
  <c r="K10" i="6" s="1"/>
  <c r="L10" i="6" s="1"/>
  <c r="M10" i="6" s="1"/>
  <c r="N10" i="6" s="1"/>
  <c r="O10" i="6" s="1"/>
  <c r="P10" i="6" s="1"/>
  <c r="Q10" i="6" s="1"/>
  <c r="R10" i="6" s="1"/>
  <c r="S10" i="6" s="1"/>
  <c r="T10" i="6" s="1"/>
  <c r="U10" i="6" s="1"/>
  <c r="V10" i="6" s="1"/>
  <c r="W10" i="6" s="1"/>
  <c r="X10" i="6" s="1"/>
  <c r="Y10" i="6" s="1"/>
  <c r="Z10" i="6" s="1"/>
  <c r="AA10" i="6" s="1"/>
  <c r="AB10" i="6" s="1"/>
  <c r="AC10" i="6" s="1"/>
  <c r="AD10" i="6" s="1"/>
  <c r="AE10" i="6" s="1"/>
  <c r="AF10" i="6" s="1"/>
  <c r="AG10" i="6" s="1"/>
  <c r="AH10" i="6" s="1"/>
  <c r="AI10" i="6" s="1"/>
  <c r="AJ10" i="6" s="1"/>
  <c r="AK10" i="6" s="1"/>
  <c r="AL10" i="6" s="1"/>
  <c r="AM10" i="6" s="1"/>
  <c r="AN10" i="6" s="1"/>
  <c r="AO10" i="6" s="1"/>
  <c r="D11" i="6"/>
  <c r="E11" i="6" s="1"/>
  <c r="F11" i="6"/>
  <c r="G11" i="6" s="1"/>
  <c r="H11" i="6" s="1"/>
  <c r="I11" i="6" s="1"/>
  <c r="J11" i="6" s="1"/>
  <c r="K11" i="6" s="1"/>
  <c r="L11" i="6" s="1"/>
  <c r="M11" i="6" s="1"/>
  <c r="N11" i="6" s="1"/>
  <c r="O11" i="6" s="1"/>
  <c r="P11" i="6" s="1"/>
  <c r="Q11" i="6" s="1"/>
  <c r="R11" i="6" s="1"/>
  <c r="S11" i="6" s="1"/>
  <c r="T11" i="6" s="1"/>
  <c r="U11" i="6" s="1"/>
  <c r="V11" i="6" s="1"/>
  <c r="W11" i="6" s="1"/>
  <c r="X11" i="6" s="1"/>
  <c r="Y11" i="6" s="1"/>
  <c r="Z11" i="6" s="1"/>
  <c r="AA11" i="6" s="1"/>
  <c r="AB11" i="6" s="1"/>
  <c r="AC11" i="6" s="1"/>
  <c r="AD11" i="6" s="1"/>
  <c r="AE11" i="6" s="1"/>
  <c r="AF11" i="6" s="1"/>
  <c r="AG11" i="6" s="1"/>
  <c r="AH11" i="6" s="1"/>
  <c r="AI11" i="6" s="1"/>
  <c r="AJ11" i="6" s="1"/>
  <c r="AK11" i="6" s="1"/>
  <c r="AL11" i="6" s="1"/>
  <c r="AM11" i="6" s="1"/>
  <c r="AN11" i="6" s="1"/>
  <c r="AO11" i="6" s="1"/>
  <c r="D12" i="6"/>
  <c r="E12" i="6" s="1"/>
  <c r="F12" i="6" s="1"/>
  <c r="G12" i="6" s="1"/>
  <c r="H12" i="6" s="1"/>
  <c r="I12" i="6" s="1"/>
  <c r="J12" i="6" s="1"/>
  <c r="K12" i="6" s="1"/>
  <c r="L12" i="6" s="1"/>
  <c r="M12" i="6" s="1"/>
  <c r="N12" i="6" s="1"/>
  <c r="O12" i="6" s="1"/>
  <c r="P12" i="6" s="1"/>
  <c r="Q12" i="6" s="1"/>
  <c r="R12" i="6" s="1"/>
  <c r="S12" i="6" s="1"/>
  <c r="T12" i="6" s="1"/>
  <c r="U12" i="6" s="1"/>
  <c r="V12" i="6" s="1"/>
  <c r="W12" i="6" s="1"/>
  <c r="X12" i="6" s="1"/>
  <c r="Y12" i="6" s="1"/>
  <c r="Z12" i="6" s="1"/>
  <c r="AA12" i="6" s="1"/>
  <c r="AB12" i="6" s="1"/>
  <c r="AC12" i="6" s="1"/>
  <c r="AD12" i="6" s="1"/>
  <c r="AE12" i="6" s="1"/>
  <c r="AF12" i="6" s="1"/>
  <c r="AG12" i="6" s="1"/>
  <c r="AH12" i="6" s="1"/>
  <c r="AI12" i="6" s="1"/>
  <c r="AJ12" i="6" s="1"/>
  <c r="AK12" i="6" s="1"/>
  <c r="AL12" i="6" s="1"/>
  <c r="AM12" i="6" s="1"/>
  <c r="AN12" i="6" s="1"/>
  <c r="AO12" i="6" s="1"/>
  <c r="D13" i="6"/>
  <c r="E13" i="6" s="1"/>
  <c r="F13" i="6" s="1"/>
  <c r="G13" i="6" s="1"/>
  <c r="H13" i="6" s="1"/>
  <c r="I13" i="6" s="1"/>
  <c r="J13" i="6" s="1"/>
  <c r="K13" i="6" s="1"/>
  <c r="L13" i="6" s="1"/>
  <c r="M13" i="6" s="1"/>
  <c r="N13" i="6" s="1"/>
  <c r="O13" i="6" s="1"/>
  <c r="P13" i="6" s="1"/>
  <c r="Q13" i="6" s="1"/>
  <c r="R13" i="6" s="1"/>
  <c r="S13" i="6" s="1"/>
  <c r="T13" i="6" s="1"/>
  <c r="U13" i="6" s="1"/>
  <c r="V13" i="6" s="1"/>
  <c r="W13" i="6" s="1"/>
  <c r="X13" i="6" s="1"/>
  <c r="Y13" i="6" s="1"/>
  <c r="Z13" i="6" s="1"/>
  <c r="AA13" i="6" s="1"/>
  <c r="AB13" i="6" s="1"/>
  <c r="AC13" i="6" s="1"/>
  <c r="AD13" i="6" s="1"/>
  <c r="AE13" i="6" s="1"/>
  <c r="AF13" i="6" s="1"/>
  <c r="AG13" i="6" s="1"/>
  <c r="AH13" i="6" s="1"/>
  <c r="AI13" i="6" s="1"/>
  <c r="AJ13" i="6" s="1"/>
  <c r="AK13" i="6" s="1"/>
  <c r="AL13" i="6" s="1"/>
  <c r="AM13" i="6" s="1"/>
  <c r="AN13" i="6" s="1"/>
  <c r="AO13" i="6" s="1"/>
  <c r="D14" i="6"/>
  <c r="E14" i="6" s="1"/>
  <c r="F14" i="6" s="1"/>
  <c r="G14" i="6"/>
  <c r="H14" i="6" s="1"/>
  <c r="I14" i="6" s="1"/>
  <c r="J14" i="6" s="1"/>
  <c r="K14" i="6" s="1"/>
  <c r="L14" i="6" s="1"/>
  <c r="M14" i="6" s="1"/>
  <c r="N14" i="6" s="1"/>
  <c r="O14" i="6" s="1"/>
  <c r="P14" i="6" s="1"/>
  <c r="Q14" i="6" s="1"/>
  <c r="R14" i="6" s="1"/>
  <c r="S14" i="6" s="1"/>
  <c r="T14" i="6" s="1"/>
  <c r="U14" i="6" s="1"/>
  <c r="V14" i="6" s="1"/>
  <c r="W14" i="6" s="1"/>
  <c r="X14" i="6" s="1"/>
  <c r="Y14" i="6" s="1"/>
  <c r="Z14" i="6" s="1"/>
  <c r="AA14" i="6" s="1"/>
  <c r="AB14" i="6" s="1"/>
  <c r="AC14" i="6" s="1"/>
  <c r="AD14" i="6" s="1"/>
  <c r="AE14" i="6" s="1"/>
  <c r="AF14" i="6" s="1"/>
  <c r="AG14" i="6" s="1"/>
  <c r="AH14" i="6" s="1"/>
  <c r="AI14" i="6" s="1"/>
  <c r="AJ14" i="6" s="1"/>
  <c r="AK14" i="6" s="1"/>
  <c r="AL14" i="6" s="1"/>
  <c r="AM14" i="6" s="1"/>
  <c r="AN14" i="6" s="1"/>
  <c r="AO14" i="6" s="1"/>
  <c r="D15" i="6"/>
  <c r="E15" i="6" s="1"/>
  <c r="F15" i="6" s="1"/>
  <c r="G15" i="6" s="1"/>
  <c r="H15" i="6" s="1"/>
  <c r="I15" i="6" s="1"/>
  <c r="J15" i="6" s="1"/>
  <c r="K15" i="6" s="1"/>
  <c r="L15" i="6" s="1"/>
  <c r="M15" i="6" s="1"/>
  <c r="N15" i="6" s="1"/>
  <c r="O15" i="6" s="1"/>
  <c r="P15" i="6" s="1"/>
  <c r="Q15" i="6" s="1"/>
  <c r="R15" i="6" s="1"/>
  <c r="S15" i="6" s="1"/>
  <c r="T15" i="6" s="1"/>
  <c r="U15" i="6" s="1"/>
  <c r="V15" i="6" s="1"/>
  <c r="W15" i="6" s="1"/>
  <c r="X15" i="6" s="1"/>
  <c r="Y15" i="6" s="1"/>
  <c r="Z15" i="6" s="1"/>
  <c r="AA15" i="6" s="1"/>
  <c r="AB15" i="6" s="1"/>
  <c r="AC15" i="6" s="1"/>
  <c r="AD15" i="6" s="1"/>
  <c r="AE15" i="6" s="1"/>
  <c r="AF15" i="6" s="1"/>
  <c r="AG15" i="6" s="1"/>
  <c r="AH15" i="6" s="1"/>
  <c r="AI15" i="6" s="1"/>
  <c r="AJ15" i="6" s="1"/>
  <c r="AK15" i="6" s="1"/>
  <c r="AL15" i="6" s="1"/>
  <c r="AM15" i="6" s="1"/>
  <c r="AN15" i="6" s="1"/>
  <c r="AO15" i="6" s="1"/>
  <c r="D16" i="6"/>
  <c r="E16" i="6"/>
  <c r="F16" i="6" s="1"/>
  <c r="G16" i="6" s="1"/>
  <c r="H16" i="6" s="1"/>
  <c r="I16" i="6" s="1"/>
  <c r="J16" i="6" s="1"/>
  <c r="K16" i="6" s="1"/>
  <c r="L16" i="6" s="1"/>
  <c r="M16" i="6" s="1"/>
  <c r="N16" i="6" s="1"/>
  <c r="O16" i="6" s="1"/>
  <c r="P16" i="6" s="1"/>
  <c r="Q16" i="6" s="1"/>
  <c r="R16" i="6" s="1"/>
  <c r="S16" i="6" s="1"/>
  <c r="T16" i="6" s="1"/>
  <c r="U16" i="6" s="1"/>
  <c r="V16" i="6" s="1"/>
  <c r="W16" i="6" s="1"/>
  <c r="X16" i="6" s="1"/>
  <c r="Y16" i="6" s="1"/>
  <c r="Z16" i="6" s="1"/>
  <c r="AA16" i="6" s="1"/>
  <c r="AB16" i="6" s="1"/>
  <c r="AC16" i="6" s="1"/>
  <c r="AD16" i="6" s="1"/>
  <c r="AE16" i="6" s="1"/>
  <c r="AF16" i="6" s="1"/>
  <c r="AG16" i="6" s="1"/>
  <c r="AH16" i="6" s="1"/>
  <c r="AI16" i="6" s="1"/>
  <c r="AJ16" i="6" s="1"/>
  <c r="AK16" i="6" s="1"/>
  <c r="AL16" i="6" s="1"/>
  <c r="AM16" i="6" s="1"/>
  <c r="AN16" i="6" s="1"/>
  <c r="AO16" i="6" s="1"/>
  <c r="D17" i="6"/>
  <c r="E17" i="6" s="1"/>
  <c r="F17" i="6" s="1"/>
  <c r="G17" i="6" s="1"/>
  <c r="H17" i="6" s="1"/>
  <c r="I17" i="6" s="1"/>
  <c r="J17" i="6" s="1"/>
  <c r="K17" i="6" s="1"/>
  <c r="L17" i="6" s="1"/>
  <c r="M17" i="6" s="1"/>
  <c r="N17" i="6" s="1"/>
  <c r="O17" i="6" s="1"/>
  <c r="P17" i="6" s="1"/>
  <c r="Q17" i="6" s="1"/>
  <c r="R17" i="6" s="1"/>
  <c r="S17" i="6" s="1"/>
  <c r="T17" i="6" s="1"/>
  <c r="U17" i="6" s="1"/>
  <c r="V17" i="6" s="1"/>
  <c r="W17" i="6" s="1"/>
  <c r="X17" i="6" s="1"/>
  <c r="Y17" i="6" s="1"/>
  <c r="Z17" i="6" s="1"/>
  <c r="AA17" i="6" s="1"/>
  <c r="AB17" i="6" s="1"/>
  <c r="AC17" i="6" s="1"/>
  <c r="AD17" i="6" s="1"/>
  <c r="AE17" i="6" s="1"/>
  <c r="AF17" i="6" s="1"/>
  <c r="AG17" i="6" s="1"/>
  <c r="AH17" i="6" s="1"/>
  <c r="AI17" i="6" s="1"/>
  <c r="AJ17" i="6" s="1"/>
  <c r="AK17" i="6" s="1"/>
  <c r="AL17" i="6" s="1"/>
  <c r="AM17" i="6" s="1"/>
  <c r="AN17" i="6" s="1"/>
  <c r="AO17" i="6" s="1"/>
  <c r="D18" i="6"/>
  <c r="E18" i="6" s="1"/>
  <c r="F18" i="6" s="1"/>
  <c r="G18" i="6" s="1"/>
  <c r="H18" i="6" s="1"/>
  <c r="I18" i="6" s="1"/>
  <c r="J18" i="6"/>
  <c r="K18" i="6" s="1"/>
  <c r="L18" i="6" s="1"/>
  <c r="M18" i="6" s="1"/>
  <c r="N18" i="6" s="1"/>
  <c r="O18" i="6" s="1"/>
  <c r="P18" i="6" s="1"/>
  <c r="Q18" i="6" s="1"/>
  <c r="R18" i="6" s="1"/>
  <c r="S18" i="6" s="1"/>
  <c r="T18" i="6" s="1"/>
  <c r="U18" i="6" s="1"/>
  <c r="V18" i="6" s="1"/>
  <c r="W18" i="6" s="1"/>
  <c r="X18" i="6" s="1"/>
  <c r="Y18" i="6" s="1"/>
  <c r="Z18" i="6" s="1"/>
  <c r="AA18" i="6" s="1"/>
  <c r="AB18" i="6" s="1"/>
  <c r="AC18" i="6" s="1"/>
  <c r="AD18" i="6" s="1"/>
  <c r="AE18" i="6" s="1"/>
  <c r="AF18" i="6" s="1"/>
  <c r="AG18" i="6" s="1"/>
  <c r="AH18" i="6" s="1"/>
  <c r="AI18" i="6" s="1"/>
  <c r="AJ18" i="6" s="1"/>
  <c r="AK18" i="6" s="1"/>
  <c r="AL18" i="6" s="1"/>
  <c r="AM18" i="6" s="1"/>
  <c r="AN18" i="6" s="1"/>
  <c r="AO18" i="6" s="1"/>
  <c r="D7" i="6"/>
  <c r="E7" i="6" s="1"/>
  <c r="F7" i="6" s="1"/>
  <c r="G7" i="6" s="1"/>
  <c r="H7" i="6" s="1"/>
  <c r="I7" i="6" s="1"/>
  <c r="J7" i="6" s="1"/>
  <c r="K7" i="6" s="1"/>
  <c r="L7" i="6" s="1"/>
  <c r="M7" i="6" s="1"/>
  <c r="N7" i="6" s="1"/>
  <c r="O7" i="6" s="1"/>
  <c r="P7" i="6" s="1"/>
  <c r="Q7" i="6" s="1"/>
  <c r="R7" i="6" s="1"/>
  <c r="S7" i="6" s="1"/>
  <c r="T7" i="6" s="1"/>
  <c r="U7" i="6" s="1"/>
  <c r="V7" i="6" s="1"/>
  <c r="W7" i="6" s="1"/>
  <c r="X7" i="6" s="1"/>
  <c r="Y7" i="6" s="1"/>
  <c r="Z7" i="6" s="1"/>
  <c r="AA7" i="6" s="1"/>
  <c r="AB7" i="6" s="1"/>
  <c r="AC7" i="6" s="1"/>
  <c r="AD7" i="6" s="1"/>
  <c r="AE7" i="6" s="1"/>
  <c r="AF7" i="6" s="1"/>
  <c r="AG7" i="6" s="1"/>
  <c r="AH7" i="6" s="1"/>
  <c r="AI7" i="6" s="1"/>
  <c r="AJ7" i="6" s="1"/>
  <c r="AK7" i="6" s="1"/>
  <c r="AL7" i="6" s="1"/>
  <c r="AM7" i="6" s="1"/>
  <c r="AN7" i="6" s="1"/>
  <c r="AO7" i="6" s="1"/>
  <c r="C3" i="6"/>
  <c r="E9" i="3" l="1"/>
  <c r="E7" i="3"/>
  <c r="E5" i="3"/>
  <c r="E3" i="3"/>
  <c r="E10" i="3" l="1"/>
  <c r="B8" i="1" a="1"/>
  <c r="B8" i="1" s="1"/>
  <c r="B9" i="1" l="1" a="1"/>
  <c r="B9" i="1" s="1"/>
  <c r="B10" i="1" s="1" a="1"/>
  <c r="B10" i="1" s="1"/>
  <c r="B11" i="1" l="1" a="1"/>
  <c r="B11" i="1" s="1"/>
  <c r="B12" i="1" s="1" a="1"/>
  <c r="B12" i="1" s="1"/>
  <c r="B13" i="1" l="1" a="1"/>
  <c r="B13" i="1" s="1"/>
  <c r="B14" i="1" s="1" a="1"/>
  <c r="B14" i="1" s="1"/>
  <c r="B15" i="1" l="1" a="1"/>
  <c r="B15" i="1" s="1"/>
  <c r="B16" i="1" l="1" a="1"/>
  <c r="B16" i="1" s="1"/>
  <c r="B17" i="1" s="1" a="1"/>
  <c r="B17" i="1" s="1"/>
  <c r="B18" i="1" l="1" a="1"/>
  <c r="B18" i="1" s="1"/>
  <c r="B19" i="1" l="1" a="1"/>
  <c r="B19" i="1" s="1"/>
  <c r="B20" i="1" l="1" a="1"/>
  <c r="B20" i="1" s="1"/>
  <c r="D7" i="1"/>
  <c r="B21" i="1" l="1" a="1"/>
  <c r="B21" i="1" s="1"/>
  <c r="E7" i="1"/>
  <c r="F7" i="1" s="1"/>
  <c r="D6" i="1"/>
  <c r="D5" i="1"/>
  <c r="E15" i="2"/>
  <c r="E14" i="2"/>
  <c r="E13" i="2"/>
  <c r="E12" i="2"/>
  <c r="E11" i="2"/>
  <c r="E7" i="2"/>
  <c r="E6" i="2"/>
  <c r="E4" i="2"/>
  <c r="E10" i="2" s="1"/>
  <c r="E3" i="2"/>
  <c r="E6" i="1" l="1"/>
  <c r="E5" i="1"/>
  <c r="B22" i="1" a="1"/>
  <c r="B22" i="1" s="1"/>
  <c r="F5" i="1"/>
  <c r="F6" i="1"/>
  <c r="G7" i="1"/>
  <c r="E8" i="2"/>
  <c r="E5" i="2"/>
  <c r="G4" i="4" s="1"/>
  <c r="E9" i="2"/>
  <c r="G3" i="4" l="1"/>
  <c r="AJ6" i="1"/>
  <c r="G5" i="4"/>
  <c r="F18" i="1" a="1"/>
  <c r="F18" i="1" s="1"/>
  <c r="D21" i="1" a="1"/>
  <c r="D21" i="1" s="1"/>
  <c r="B23" i="1" a="1"/>
  <c r="B23" i="1" s="1"/>
  <c r="E22" i="1" a="1"/>
  <c r="E22" i="1" s="1"/>
  <c r="G22" i="1" a="1"/>
  <c r="G22" i="1" s="1"/>
  <c r="D22" i="1" a="1"/>
  <c r="D22" i="1" s="1"/>
  <c r="F22" i="1" a="1"/>
  <c r="F22" i="1" s="1"/>
  <c r="E19" i="1" a="1"/>
  <c r="E19" i="1" s="1"/>
  <c r="E21" i="1" a="1"/>
  <c r="E21" i="1" s="1"/>
  <c r="F19" i="1" a="1"/>
  <c r="F19" i="1" s="1"/>
  <c r="E18" i="1" a="1"/>
  <c r="E18" i="1" s="1"/>
  <c r="G10" i="1" a="1"/>
  <c r="G10" i="1" s="1"/>
  <c r="F9" i="1" a="1"/>
  <c r="F9" i="1" s="1"/>
  <c r="F10" i="1" a="1"/>
  <c r="F10" i="1" s="1"/>
  <c r="E12" i="1" a="1"/>
  <c r="E12" i="1" s="1"/>
  <c r="F14" i="1" a="1"/>
  <c r="F14" i="1" s="1"/>
  <c r="G15" i="1" a="1"/>
  <c r="G15" i="1" s="1"/>
  <c r="D17" i="1" a="1"/>
  <c r="D17" i="1" s="1"/>
  <c r="G16" i="1" a="1"/>
  <c r="G16" i="1" s="1"/>
  <c r="D16" i="1" a="1"/>
  <c r="D16" i="1" s="1"/>
  <c r="D18" i="1" a="1"/>
  <c r="D18" i="1" s="1"/>
  <c r="G19" i="1" a="1"/>
  <c r="G19" i="1" s="1"/>
  <c r="E20" i="1" a="1"/>
  <c r="E20" i="1" s="1"/>
  <c r="F20" i="1" a="1"/>
  <c r="F20" i="1" s="1"/>
  <c r="G8" i="1" a="1"/>
  <c r="G8" i="1" s="1"/>
  <c r="D8" i="1" a="1"/>
  <c r="D8" i="1" s="1"/>
  <c r="E10" i="1" a="1"/>
  <c r="E10" i="1" s="1"/>
  <c r="D9" i="1" a="1"/>
  <c r="D9" i="1" s="1"/>
  <c r="F12" i="1" a="1"/>
  <c r="F12" i="1" s="1"/>
  <c r="G11" i="1" a="1"/>
  <c r="G11" i="1" s="1"/>
  <c r="E11" i="1" a="1"/>
  <c r="E11" i="1" s="1"/>
  <c r="D12" i="1" a="1"/>
  <c r="D12" i="1" s="1"/>
  <c r="G14" i="1" a="1"/>
  <c r="G14" i="1" s="1"/>
  <c r="E15" i="1" a="1"/>
  <c r="E15" i="1" s="1"/>
  <c r="E17" i="1" a="1"/>
  <c r="E17" i="1" s="1"/>
  <c r="F16" i="1" a="1"/>
  <c r="F16" i="1" s="1"/>
  <c r="G20" i="1" a="1"/>
  <c r="G20" i="1" s="1"/>
  <c r="D20" i="1" a="1"/>
  <c r="D20" i="1" s="1"/>
  <c r="F8" i="1" a="1"/>
  <c r="F8" i="1" s="1"/>
  <c r="G9" i="1" a="1"/>
  <c r="G9" i="1" s="1"/>
  <c r="D10" i="1" a="1"/>
  <c r="D10" i="1" s="1"/>
  <c r="E9" i="1" a="1"/>
  <c r="E9" i="1" s="1"/>
  <c r="G12" i="1" a="1"/>
  <c r="G12" i="1" s="1"/>
  <c r="D11" i="1" a="1"/>
  <c r="D11" i="1" s="1"/>
  <c r="F13" i="1" a="1"/>
  <c r="F13" i="1" s="1"/>
  <c r="E14" i="1" a="1"/>
  <c r="E14" i="1" s="1"/>
  <c r="F17" i="1" a="1"/>
  <c r="F17" i="1" s="1"/>
  <c r="G18" i="1" a="1"/>
  <c r="G18" i="1" s="1"/>
  <c r="E8" i="1" a="1"/>
  <c r="E8" i="1" s="1"/>
  <c r="F11" i="1" a="1"/>
  <c r="F11" i="1" s="1"/>
  <c r="G13" i="1" a="1"/>
  <c r="G13" i="1" s="1"/>
  <c r="D14" i="1" a="1"/>
  <c r="D14" i="1" s="1"/>
  <c r="E13" i="1" a="1"/>
  <c r="E13" i="1" s="1"/>
  <c r="D13" i="1" a="1"/>
  <c r="D13" i="1" s="1"/>
  <c r="F15" i="1" a="1"/>
  <c r="F15" i="1" s="1"/>
  <c r="D15" i="1" a="1"/>
  <c r="D15" i="1" s="1"/>
  <c r="E16" i="1" a="1"/>
  <c r="E16" i="1" s="1"/>
  <c r="G17" i="1" a="1"/>
  <c r="G17" i="1" s="1"/>
  <c r="G21" i="1" a="1"/>
  <c r="G21" i="1" s="1"/>
  <c r="F21" i="1" a="1"/>
  <c r="F21" i="1" s="1"/>
  <c r="D19" i="1" a="1"/>
  <c r="D19" i="1" s="1"/>
  <c r="H7" i="1"/>
  <c r="G6" i="1"/>
  <c r="G5" i="1"/>
  <c r="H21" i="1" l="1" a="1"/>
  <c r="H21" i="1" s="1"/>
  <c r="H17" i="1" a="1"/>
  <c r="H17" i="1" s="1"/>
  <c r="H14" i="1" a="1"/>
  <c r="H14" i="1" s="1"/>
  <c r="H18" i="1" a="1"/>
  <c r="H18" i="1" s="1"/>
  <c r="H19" i="1" a="1"/>
  <c r="H19" i="1" s="1"/>
  <c r="H13" i="1" a="1"/>
  <c r="H13" i="1" s="1"/>
  <c r="H16" i="1" a="1"/>
  <c r="H16" i="1" s="1"/>
  <c r="H15" i="1" a="1"/>
  <c r="H15" i="1" s="1"/>
  <c r="H8" i="1" a="1"/>
  <c r="H8" i="1" s="1"/>
  <c r="H11" i="1" a="1"/>
  <c r="H11" i="1" s="1"/>
  <c r="H9" i="1" a="1"/>
  <c r="H9" i="1" s="1"/>
  <c r="H12" i="1" a="1"/>
  <c r="H12" i="1" s="1"/>
  <c r="H20" i="1" a="1"/>
  <c r="H20" i="1" s="1"/>
  <c r="H22" i="1" a="1"/>
  <c r="H22" i="1" s="1"/>
  <c r="H10" i="1" a="1"/>
  <c r="H10" i="1" s="1"/>
  <c r="B24" i="1" a="1"/>
  <c r="B24" i="1" s="1"/>
  <c r="F23" i="1" a="1"/>
  <c r="F23" i="1" s="1"/>
  <c r="H23" i="1" a="1"/>
  <c r="H23" i="1" s="1"/>
  <c r="E23" i="1" a="1"/>
  <c r="E23" i="1" s="1"/>
  <c r="D23" i="1" a="1"/>
  <c r="D23" i="1" s="1"/>
  <c r="G23" i="1" a="1"/>
  <c r="G23" i="1" s="1"/>
  <c r="I7" i="1"/>
  <c r="I23" i="1" s="1" a="1"/>
  <c r="I23" i="1" s="1"/>
  <c r="H6" i="1"/>
  <c r="H5" i="1"/>
  <c r="I19" i="1" l="1" a="1"/>
  <c r="I19" i="1" s="1"/>
  <c r="I12" i="1" a="1"/>
  <c r="I12" i="1" s="1"/>
  <c r="I22" i="1" a="1"/>
  <c r="I22" i="1" s="1"/>
  <c r="I20" i="1" a="1"/>
  <c r="I20" i="1" s="1"/>
  <c r="I11" i="1" a="1"/>
  <c r="I11" i="1" s="1"/>
  <c r="I13" i="1" a="1"/>
  <c r="I13" i="1" s="1"/>
  <c r="I8" i="1" a="1"/>
  <c r="I8" i="1" s="1"/>
  <c r="I17" i="1" a="1"/>
  <c r="I17" i="1" s="1"/>
  <c r="I9" i="1" a="1"/>
  <c r="I9" i="1" s="1"/>
  <c r="I14" i="1" a="1"/>
  <c r="I14" i="1" s="1"/>
  <c r="I10" i="1" a="1"/>
  <c r="I10" i="1" s="1"/>
  <c r="I18" i="1" a="1"/>
  <c r="I18" i="1" s="1"/>
  <c r="I16" i="1" a="1"/>
  <c r="I16" i="1" s="1"/>
  <c r="I15" i="1" a="1"/>
  <c r="I15" i="1" s="1"/>
  <c r="I21" i="1" a="1"/>
  <c r="I21" i="1" s="1"/>
  <c r="G24" i="1" a="1"/>
  <c r="G24" i="1" s="1"/>
  <c r="D24" i="1" a="1"/>
  <c r="D24" i="1" s="1"/>
  <c r="I24" i="1" a="1"/>
  <c r="I24" i="1" s="1"/>
  <c r="F24" i="1" a="1"/>
  <c r="F24" i="1" s="1"/>
  <c r="E24" i="1" a="1"/>
  <c r="E24" i="1" s="1"/>
  <c r="H24" i="1" a="1"/>
  <c r="H24" i="1" s="1"/>
  <c r="J7" i="1"/>
  <c r="J24" i="1" s="1" a="1"/>
  <c r="J24" i="1" s="1"/>
  <c r="I6" i="1"/>
  <c r="I5" i="1"/>
  <c r="J13" i="1" l="1" a="1"/>
  <c r="J13" i="1" s="1"/>
  <c r="J9" i="1" a="1"/>
  <c r="J9" i="1" s="1"/>
  <c r="J16" i="1" a="1"/>
  <c r="J16" i="1" s="1"/>
  <c r="J22" i="1" a="1"/>
  <c r="J22" i="1" s="1"/>
  <c r="J18" i="1" a="1"/>
  <c r="J18" i="1" s="1"/>
  <c r="J8" i="1" a="1"/>
  <c r="J8" i="1" s="1"/>
  <c r="J10" i="1" a="1"/>
  <c r="J10" i="1" s="1"/>
  <c r="J21" i="1" a="1"/>
  <c r="J21" i="1" s="1"/>
  <c r="J11" i="1" a="1"/>
  <c r="J11" i="1" s="1"/>
  <c r="J14" i="1" a="1"/>
  <c r="J14" i="1" s="1"/>
  <c r="J12" i="1" a="1"/>
  <c r="J12" i="1" s="1"/>
  <c r="J19" i="1" a="1"/>
  <c r="J19" i="1" s="1"/>
  <c r="J15" i="1" a="1"/>
  <c r="J15" i="1" s="1"/>
  <c r="J17" i="1" a="1"/>
  <c r="J17" i="1" s="1"/>
  <c r="J20" i="1" a="1"/>
  <c r="J20" i="1" s="1"/>
  <c r="J23" i="1" a="1"/>
  <c r="J23" i="1" s="1"/>
  <c r="K7" i="1"/>
  <c r="J5" i="1"/>
  <c r="J6" i="1"/>
  <c r="K22" i="1" l="1" a="1"/>
  <c r="K22" i="1" s="1"/>
  <c r="K8" i="1" a="1"/>
  <c r="K8" i="1" s="1"/>
  <c r="K12" i="1" a="1"/>
  <c r="K12" i="1" s="1"/>
  <c r="K15" i="1" a="1"/>
  <c r="K15" i="1" s="1"/>
  <c r="K17" i="1" a="1"/>
  <c r="K17" i="1" s="1"/>
  <c r="K10" i="1" a="1"/>
  <c r="K10" i="1" s="1"/>
  <c r="K11" i="1" a="1"/>
  <c r="K11" i="1" s="1"/>
  <c r="K13" i="1" a="1"/>
  <c r="K13" i="1" s="1"/>
  <c r="K9" i="1" a="1"/>
  <c r="K9" i="1" s="1"/>
  <c r="K14" i="1" a="1"/>
  <c r="K14" i="1" s="1"/>
  <c r="K16" i="1" a="1"/>
  <c r="K16" i="1" s="1"/>
  <c r="K18" i="1" a="1"/>
  <c r="K18" i="1" s="1"/>
  <c r="K20" i="1" a="1"/>
  <c r="K20" i="1" s="1"/>
  <c r="K19" i="1" a="1"/>
  <c r="K19" i="1" s="1"/>
  <c r="K21" i="1" a="1"/>
  <c r="K21" i="1" s="1"/>
  <c r="K23" i="1" a="1"/>
  <c r="K23" i="1" s="1"/>
  <c r="K24" i="1" a="1"/>
  <c r="K24" i="1" s="1"/>
  <c r="L7" i="1"/>
  <c r="K6" i="1"/>
  <c r="K5" i="1"/>
  <c r="L17" i="1" l="1" a="1"/>
  <c r="L17" i="1" s="1"/>
  <c r="L18" i="1" a="1"/>
  <c r="L18" i="1" s="1"/>
  <c r="L20" i="1" a="1"/>
  <c r="L20" i="1" s="1"/>
  <c r="L10" i="1" a="1"/>
  <c r="L10" i="1" s="1"/>
  <c r="L21" i="1" a="1"/>
  <c r="L21" i="1" s="1"/>
  <c r="L22" i="1" a="1"/>
  <c r="L22" i="1" s="1"/>
  <c r="L19" i="1" a="1"/>
  <c r="L19" i="1" s="1"/>
  <c r="L8" i="1" a="1"/>
  <c r="L8" i="1" s="1"/>
  <c r="L16" i="1" a="1"/>
  <c r="L16" i="1" s="1"/>
  <c r="L15" i="1" a="1"/>
  <c r="L15" i="1" s="1"/>
  <c r="L14" i="1" a="1"/>
  <c r="L14" i="1" s="1"/>
  <c r="L9" i="1" a="1"/>
  <c r="L9" i="1" s="1"/>
  <c r="L13" i="1" a="1"/>
  <c r="L13" i="1" s="1"/>
  <c r="L12" i="1" a="1"/>
  <c r="L12" i="1" s="1"/>
  <c r="L11" i="1" a="1"/>
  <c r="L11" i="1" s="1"/>
  <c r="L23" i="1" a="1"/>
  <c r="L23" i="1" s="1"/>
  <c r="L24" i="1" a="1"/>
  <c r="L24" i="1" s="1"/>
  <c r="M7" i="1"/>
  <c r="L6" i="1"/>
  <c r="L5" i="1"/>
  <c r="M22" i="1" l="1" a="1"/>
  <c r="M22" i="1" s="1"/>
  <c r="M19" i="1" a="1"/>
  <c r="M19" i="1" s="1"/>
  <c r="M18" i="1" a="1"/>
  <c r="M18" i="1" s="1"/>
  <c r="M20" i="1" a="1"/>
  <c r="M20" i="1" s="1"/>
  <c r="M9" i="1" a="1"/>
  <c r="M9" i="1" s="1"/>
  <c r="M15" i="1" a="1"/>
  <c r="M15" i="1" s="1"/>
  <c r="M21" i="1" a="1"/>
  <c r="M21" i="1" s="1"/>
  <c r="M11" i="1" a="1"/>
  <c r="M11" i="1" s="1"/>
  <c r="M17" i="1" a="1"/>
  <c r="M17" i="1" s="1"/>
  <c r="M13" i="1" a="1"/>
  <c r="M13" i="1" s="1"/>
  <c r="M8" i="1" a="1"/>
  <c r="M8" i="1" s="1"/>
  <c r="M10" i="1" a="1"/>
  <c r="M10" i="1" s="1"/>
  <c r="M16" i="1" a="1"/>
  <c r="M16" i="1" s="1"/>
  <c r="M12" i="1" a="1"/>
  <c r="M12" i="1" s="1"/>
  <c r="M14" i="1" a="1"/>
  <c r="M14" i="1" s="1"/>
  <c r="M23" i="1" a="1"/>
  <c r="M23" i="1" s="1"/>
  <c r="M24" i="1" a="1"/>
  <c r="M24" i="1" s="1"/>
  <c r="N7" i="1"/>
  <c r="M5" i="1"/>
  <c r="M6" i="1"/>
  <c r="N13" i="1" l="1" a="1"/>
  <c r="N13" i="1" s="1"/>
  <c r="N12" i="1" a="1"/>
  <c r="N12" i="1" s="1"/>
  <c r="N14" i="1" a="1"/>
  <c r="N14" i="1" s="1"/>
  <c r="N11" i="1" a="1"/>
  <c r="N11" i="1" s="1"/>
  <c r="N16" i="1" a="1"/>
  <c r="N16" i="1" s="1"/>
  <c r="N10" i="1" a="1"/>
  <c r="N10" i="1" s="1"/>
  <c r="N20" i="1" a="1"/>
  <c r="N20" i="1" s="1"/>
  <c r="N21" i="1" a="1"/>
  <c r="N21" i="1" s="1"/>
  <c r="N22" i="1" a="1"/>
  <c r="N22" i="1" s="1"/>
  <c r="N17" i="1" a="1"/>
  <c r="N17" i="1" s="1"/>
  <c r="N9" i="1" a="1"/>
  <c r="N9" i="1" s="1"/>
  <c r="N8" i="1" a="1"/>
  <c r="N8" i="1" s="1"/>
  <c r="N19" i="1" a="1"/>
  <c r="N19" i="1" s="1"/>
  <c r="N18" i="1" a="1"/>
  <c r="N18" i="1" s="1"/>
  <c r="N15" i="1" a="1"/>
  <c r="N15" i="1" s="1"/>
  <c r="N23" i="1" a="1"/>
  <c r="N23" i="1" s="1"/>
  <c r="N24" i="1" a="1"/>
  <c r="N24" i="1" s="1"/>
  <c r="O7" i="1"/>
  <c r="N5" i="1"/>
  <c r="N6" i="1"/>
  <c r="O22" i="1" l="1" a="1"/>
  <c r="O22" i="1" s="1"/>
  <c r="O9" i="1" a="1"/>
  <c r="O9" i="1" s="1"/>
  <c r="O13" i="1" a="1"/>
  <c r="O13" i="1" s="1"/>
  <c r="O8" i="1" a="1"/>
  <c r="O8" i="1" s="1"/>
  <c r="O16" i="1" a="1"/>
  <c r="O16" i="1" s="1"/>
  <c r="O20" i="1" a="1"/>
  <c r="O20" i="1" s="1"/>
  <c r="O10" i="1" a="1"/>
  <c r="O10" i="1" s="1"/>
  <c r="O17" i="1" a="1"/>
  <c r="O17" i="1" s="1"/>
  <c r="O19" i="1" a="1"/>
  <c r="O19" i="1" s="1"/>
  <c r="O12" i="1" a="1"/>
  <c r="O12" i="1" s="1"/>
  <c r="O15" i="1" a="1"/>
  <c r="O15" i="1" s="1"/>
  <c r="O21" i="1" a="1"/>
  <c r="O21" i="1" s="1"/>
  <c r="O11" i="1" a="1"/>
  <c r="O11" i="1" s="1"/>
  <c r="O14" i="1" a="1"/>
  <c r="O14" i="1" s="1"/>
  <c r="O18" i="1" a="1"/>
  <c r="O18" i="1" s="1"/>
  <c r="O23" i="1" a="1"/>
  <c r="O23" i="1" s="1"/>
  <c r="O24" i="1" a="1"/>
  <c r="O24" i="1" s="1"/>
  <c r="P7" i="1"/>
  <c r="O6" i="1"/>
  <c r="O5" i="1"/>
  <c r="P22" i="1" l="1" a="1"/>
  <c r="P22" i="1" s="1"/>
  <c r="P21" i="1" a="1"/>
  <c r="P21" i="1" s="1"/>
  <c r="P13" i="1" a="1"/>
  <c r="P13" i="1" s="1"/>
  <c r="P15" i="1" a="1"/>
  <c r="P15" i="1" s="1"/>
  <c r="P16" i="1" a="1"/>
  <c r="P16" i="1" s="1"/>
  <c r="P19" i="1" a="1"/>
  <c r="P19" i="1" s="1"/>
  <c r="P9" i="1" a="1"/>
  <c r="P9" i="1" s="1"/>
  <c r="P20" i="1" a="1"/>
  <c r="P20" i="1" s="1"/>
  <c r="P12" i="1" a="1"/>
  <c r="P12" i="1" s="1"/>
  <c r="P17" i="1" a="1"/>
  <c r="P17" i="1" s="1"/>
  <c r="P10" i="1" a="1"/>
  <c r="P10" i="1" s="1"/>
  <c r="P14" i="1" a="1"/>
  <c r="P14" i="1" s="1"/>
  <c r="P18" i="1" a="1"/>
  <c r="P18" i="1" s="1"/>
  <c r="P8" i="1" a="1"/>
  <c r="P8" i="1" s="1"/>
  <c r="P11" i="1" a="1"/>
  <c r="P11" i="1" s="1"/>
  <c r="P23" i="1" a="1"/>
  <c r="P23" i="1" s="1"/>
  <c r="P24" i="1" a="1"/>
  <c r="P24" i="1" s="1"/>
  <c r="Q7" i="1"/>
  <c r="P6" i="1"/>
  <c r="P5" i="1"/>
  <c r="Q20" i="1" l="1" a="1"/>
  <c r="Q20" i="1" s="1"/>
  <c r="Q22" i="1" a="1"/>
  <c r="Q22" i="1" s="1"/>
  <c r="Q10" i="1" a="1"/>
  <c r="Q10" i="1" s="1"/>
  <c r="Q11" i="1" a="1"/>
  <c r="Q11" i="1" s="1"/>
  <c r="Q12" i="1" a="1"/>
  <c r="Q12" i="1" s="1"/>
  <c r="Q16" i="1" a="1"/>
  <c r="Q16" i="1" s="1"/>
  <c r="Q14" i="1" a="1"/>
  <c r="Q14" i="1" s="1"/>
  <c r="Q8" i="1" a="1"/>
  <c r="Q8" i="1" s="1"/>
  <c r="Q18" i="1" a="1"/>
  <c r="Q18" i="1" s="1"/>
  <c r="Q9" i="1" a="1"/>
  <c r="Q9" i="1" s="1"/>
  <c r="Q13" i="1" a="1"/>
  <c r="Q13" i="1" s="1"/>
  <c r="Q19" i="1" a="1"/>
  <c r="Q19" i="1" s="1"/>
  <c r="Q15" i="1" a="1"/>
  <c r="Q15" i="1" s="1"/>
  <c r="Q17" i="1" a="1"/>
  <c r="Q17" i="1" s="1"/>
  <c r="Q21" i="1" a="1"/>
  <c r="Q21" i="1" s="1"/>
  <c r="Q23" i="1" a="1"/>
  <c r="Q23" i="1" s="1"/>
  <c r="Q24" i="1" a="1"/>
  <c r="Q24" i="1" s="1"/>
  <c r="R7" i="1"/>
  <c r="Q5" i="1"/>
  <c r="Q6" i="1"/>
  <c r="R8" i="1" l="1" a="1"/>
  <c r="R8" i="1" s="1"/>
  <c r="R15" i="1" a="1"/>
  <c r="R15" i="1" s="1"/>
  <c r="R16" i="1" a="1"/>
  <c r="R16" i="1" s="1"/>
  <c r="R21" i="1" a="1"/>
  <c r="R21" i="1" s="1"/>
  <c r="R14" i="1" a="1"/>
  <c r="R14" i="1" s="1"/>
  <c r="R17" i="1" a="1"/>
  <c r="R17" i="1" s="1"/>
  <c r="R11" i="1" a="1"/>
  <c r="R11" i="1" s="1"/>
  <c r="R13" i="1" a="1"/>
  <c r="R13" i="1" s="1"/>
  <c r="R18" i="1" a="1"/>
  <c r="R18" i="1" s="1"/>
  <c r="R9" i="1" a="1"/>
  <c r="R9" i="1" s="1"/>
  <c r="R22" i="1" a="1"/>
  <c r="R22" i="1" s="1"/>
  <c r="R19" i="1" a="1"/>
  <c r="R19" i="1" s="1"/>
  <c r="R10" i="1" a="1"/>
  <c r="R10" i="1" s="1"/>
  <c r="R12" i="1" a="1"/>
  <c r="R12" i="1" s="1"/>
  <c r="R20" i="1" a="1"/>
  <c r="R20" i="1" s="1"/>
  <c r="R23" i="1" a="1"/>
  <c r="R23" i="1" s="1"/>
  <c r="R24" i="1" a="1"/>
  <c r="R24" i="1" s="1"/>
  <c r="S7" i="1"/>
  <c r="R5" i="1"/>
  <c r="R6" i="1"/>
  <c r="S19" i="1" l="1" a="1"/>
  <c r="S19" i="1" s="1"/>
  <c r="S8" i="1" a="1"/>
  <c r="S8" i="1" s="1"/>
  <c r="S9" i="1" a="1"/>
  <c r="S9" i="1" s="1"/>
  <c r="S12" i="1" a="1"/>
  <c r="S12" i="1" s="1"/>
  <c r="S13" i="1" a="1"/>
  <c r="S13" i="1" s="1"/>
  <c r="S18" i="1" a="1"/>
  <c r="S18" i="1" s="1"/>
  <c r="S10" i="1" a="1"/>
  <c r="S10" i="1" s="1"/>
  <c r="S20" i="1" a="1"/>
  <c r="S20" i="1" s="1"/>
  <c r="S22" i="1" a="1"/>
  <c r="S22" i="1" s="1"/>
  <c r="S14" i="1" a="1"/>
  <c r="S14" i="1" s="1"/>
  <c r="S16" i="1" a="1"/>
  <c r="S16" i="1" s="1"/>
  <c r="S11" i="1" a="1"/>
  <c r="S11" i="1" s="1"/>
  <c r="S17" i="1" a="1"/>
  <c r="S17" i="1" s="1"/>
  <c r="S15" i="1" a="1"/>
  <c r="S15" i="1" s="1"/>
  <c r="S21" i="1" a="1"/>
  <c r="S21" i="1" s="1"/>
  <c r="S23" i="1" a="1"/>
  <c r="S23" i="1" s="1"/>
  <c r="S24" i="1" a="1"/>
  <c r="S24" i="1" s="1"/>
  <c r="T7" i="1"/>
  <c r="S6" i="1"/>
  <c r="S5" i="1"/>
  <c r="T8" i="1" l="1" a="1"/>
  <c r="T8" i="1" s="1"/>
  <c r="T10" i="1" a="1"/>
  <c r="T10" i="1" s="1"/>
  <c r="T12" i="1" a="1"/>
  <c r="T12" i="1" s="1"/>
  <c r="T18" i="1" a="1"/>
  <c r="T18" i="1" s="1"/>
  <c r="T15" i="1" a="1"/>
  <c r="T15" i="1" s="1"/>
  <c r="T14" i="1" a="1"/>
  <c r="T14" i="1" s="1"/>
  <c r="T17" i="1" a="1"/>
  <c r="T17" i="1" s="1"/>
  <c r="T9" i="1" a="1"/>
  <c r="T9" i="1" s="1"/>
  <c r="T16" i="1" a="1"/>
  <c r="T16" i="1" s="1"/>
  <c r="T22" i="1" a="1"/>
  <c r="T22" i="1" s="1"/>
  <c r="T20" i="1" a="1"/>
  <c r="T20" i="1" s="1"/>
  <c r="T21" i="1" a="1"/>
  <c r="T21" i="1" s="1"/>
  <c r="T19" i="1" a="1"/>
  <c r="T19" i="1" s="1"/>
  <c r="T13" i="1" a="1"/>
  <c r="T13" i="1" s="1"/>
  <c r="T11" i="1" a="1"/>
  <c r="T11" i="1" s="1"/>
  <c r="T23" i="1" a="1"/>
  <c r="T23" i="1" s="1"/>
  <c r="T24" i="1" a="1"/>
  <c r="T24" i="1" s="1"/>
  <c r="U7" i="1"/>
  <c r="T6" i="1"/>
  <c r="T5" i="1"/>
  <c r="U17" i="1" l="1" a="1"/>
  <c r="U17" i="1" s="1"/>
  <c r="U18" i="1" a="1"/>
  <c r="U18" i="1" s="1"/>
  <c r="U13" i="1" a="1"/>
  <c r="U13" i="1" s="1"/>
  <c r="U22" i="1" a="1"/>
  <c r="U22" i="1" s="1"/>
  <c r="U11" i="1" a="1"/>
  <c r="U11" i="1" s="1"/>
  <c r="U15" i="1" a="1"/>
  <c r="U15" i="1" s="1"/>
  <c r="U12" i="1" a="1"/>
  <c r="U12" i="1" s="1"/>
  <c r="U8" i="1" a="1"/>
  <c r="U8" i="1" s="1"/>
  <c r="U14" i="1" a="1"/>
  <c r="U14" i="1" s="1"/>
  <c r="U19" i="1" a="1"/>
  <c r="U19" i="1" s="1"/>
  <c r="U20" i="1" a="1"/>
  <c r="U20" i="1" s="1"/>
  <c r="U21" i="1" a="1"/>
  <c r="U21" i="1" s="1"/>
  <c r="U16" i="1" a="1"/>
  <c r="U16" i="1" s="1"/>
  <c r="U10" i="1" a="1"/>
  <c r="U10" i="1" s="1"/>
  <c r="U9" i="1" a="1"/>
  <c r="U9" i="1" s="1"/>
  <c r="U23" i="1" a="1"/>
  <c r="U23" i="1" s="1"/>
  <c r="U24" i="1" a="1"/>
  <c r="U24" i="1" s="1"/>
  <c r="V7" i="1"/>
  <c r="U5" i="1"/>
  <c r="U6" i="1"/>
  <c r="V20" i="1" l="1" a="1"/>
  <c r="V20" i="1" s="1"/>
  <c r="V11" i="1" a="1"/>
  <c r="V11" i="1" s="1"/>
  <c r="V16" i="1" a="1"/>
  <c r="V16" i="1" s="1"/>
  <c r="V21" i="1" a="1"/>
  <c r="V21" i="1" s="1"/>
  <c r="V9" i="1" a="1"/>
  <c r="V9" i="1" s="1"/>
  <c r="V17" i="1" a="1"/>
  <c r="V17" i="1" s="1"/>
  <c r="V14" i="1" a="1"/>
  <c r="V14" i="1" s="1"/>
  <c r="V8" i="1" a="1"/>
  <c r="V8" i="1" s="1"/>
  <c r="V10" i="1" a="1"/>
  <c r="V10" i="1" s="1"/>
  <c r="V22" i="1" a="1"/>
  <c r="V22" i="1" s="1"/>
  <c r="V13" i="1" a="1"/>
  <c r="V13" i="1" s="1"/>
  <c r="V19" i="1" a="1"/>
  <c r="V19" i="1" s="1"/>
  <c r="V15" i="1" a="1"/>
  <c r="V15" i="1" s="1"/>
  <c r="V18" i="1" a="1"/>
  <c r="V18" i="1" s="1"/>
  <c r="V12" i="1" a="1"/>
  <c r="V12" i="1" s="1"/>
  <c r="V23" i="1" a="1"/>
  <c r="V23" i="1" s="1"/>
  <c r="V24" i="1" a="1"/>
  <c r="V24" i="1" s="1"/>
  <c r="W7" i="1"/>
  <c r="V5" i="1"/>
  <c r="V6" i="1"/>
  <c r="W14" i="1" l="1" a="1"/>
  <c r="W14" i="1" s="1"/>
  <c r="W9" i="1" a="1"/>
  <c r="W9" i="1" s="1"/>
  <c r="W11" i="1" a="1"/>
  <c r="W11" i="1" s="1"/>
  <c r="W10" i="1" a="1"/>
  <c r="W10" i="1" s="1"/>
  <c r="W22" i="1" a="1"/>
  <c r="W22" i="1" s="1"/>
  <c r="W20" i="1" a="1"/>
  <c r="W20" i="1" s="1"/>
  <c r="W16" i="1" a="1"/>
  <c r="W16" i="1" s="1"/>
  <c r="W18" i="1" a="1"/>
  <c r="W18" i="1" s="1"/>
  <c r="W8" i="1" a="1"/>
  <c r="W8" i="1" s="1"/>
  <c r="W13" i="1" a="1"/>
  <c r="W13" i="1" s="1"/>
  <c r="W12" i="1" a="1"/>
  <c r="W12" i="1" s="1"/>
  <c r="W15" i="1" a="1"/>
  <c r="W15" i="1" s="1"/>
  <c r="W21" i="1" a="1"/>
  <c r="W21" i="1" s="1"/>
  <c r="W17" i="1" a="1"/>
  <c r="W17" i="1" s="1"/>
  <c r="W19" i="1" a="1"/>
  <c r="W19" i="1" s="1"/>
  <c r="W23" i="1" a="1"/>
  <c r="W23" i="1" s="1"/>
  <c r="W24" i="1" a="1"/>
  <c r="W24" i="1" s="1"/>
  <c r="X7" i="1"/>
  <c r="W6" i="1"/>
  <c r="W5" i="1"/>
  <c r="X11" i="1" l="1" a="1"/>
  <c r="X11" i="1" s="1"/>
  <c r="X12" i="1" a="1"/>
  <c r="X12" i="1" s="1"/>
  <c r="X20" i="1" a="1"/>
  <c r="X20" i="1" s="1"/>
  <c r="X13" i="1" a="1"/>
  <c r="X13" i="1" s="1"/>
  <c r="X16" i="1" a="1"/>
  <c r="X16" i="1" s="1"/>
  <c r="X21" i="1" a="1"/>
  <c r="X21" i="1" s="1"/>
  <c r="X18" i="1" a="1"/>
  <c r="X18" i="1" s="1"/>
  <c r="X8" i="1" a="1"/>
  <c r="X8" i="1" s="1"/>
  <c r="X9" i="1" a="1"/>
  <c r="X9" i="1" s="1"/>
  <c r="X15" i="1" a="1"/>
  <c r="X15" i="1" s="1"/>
  <c r="X10" i="1" a="1"/>
  <c r="X10" i="1" s="1"/>
  <c r="X14" i="1" a="1"/>
  <c r="X14" i="1" s="1"/>
  <c r="X22" i="1" a="1"/>
  <c r="X22" i="1" s="1"/>
  <c r="X17" i="1" a="1"/>
  <c r="X17" i="1" s="1"/>
  <c r="X19" i="1" a="1"/>
  <c r="X19" i="1" s="1"/>
  <c r="X23" i="1" a="1"/>
  <c r="X23" i="1" s="1"/>
  <c r="X24" i="1" a="1"/>
  <c r="X24" i="1" s="1"/>
  <c r="Y7" i="1"/>
  <c r="X6" i="1"/>
  <c r="X5" i="1"/>
  <c r="Y22" i="1" l="1" a="1"/>
  <c r="Y22" i="1" s="1"/>
  <c r="Y9" i="1" a="1"/>
  <c r="Y9" i="1" s="1"/>
  <c r="Y17" i="1" a="1"/>
  <c r="Y17" i="1" s="1"/>
  <c r="Y15" i="1" a="1"/>
  <c r="Y15" i="1" s="1"/>
  <c r="Y18" i="1" a="1"/>
  <c r="Y18" i="1" s="1"/>
  <c r="Y20" i="1" a="1"/>
  <c r="Y20" i="1" s="1"/>
  <c r="Y12" i="1" a="1"/>
  <c r="Y12" i="1" s="1"/>
  <c r="Y14" i="1" a="1"/>
  <c r="Y14" i="1" s="1"/>
  <c r="Y16" i="1" a="1"/>
  <c r="Y16" i="1" s="1"/>
  <c r="Y13" i="1" a="1"/>
  <c r="Y13" i="1" s="1"/>
  <c r="Y19" i="1" a="1"/>
  <c r="Y19" i="1" s="1"/>
  <c r="Y10" i="1" a="1"/>
  <c r="Y10" i="1" s="1"/>
  <c r="Y8" i="1" a="1"/>
  <c r="Y8" i="1" s="1"/>
  <c r="Y21" i="1" a="1"/>
  <c r="Y21" i="1" s="1"/>
  <c r="Y11" i="1" a="1"/>
  <c r="Y11" i="1" s="1"/>
  <c r="Y23" i="1" a="1"/>
  <c r="Y23" i="1" s="1"/>
  <c r="Y24" i="1" a="1"/>
  <c r="Y24" i="1" s="1"/>
  <c r="Z7" i="1"/>
  <c r="Y6" i="1"/>
  <c r="Y5" i="1"/>
  <c r="Z11" i="1" l="1" a="1"/>
  <c r="Z11" i="1" s="1"/>
  <c r="Z8" i="1" a="1"/>
  <c r="Z8" i="1" s="1"/>
  <c r="Z16" i="1" a="1"/>
  <c r="Z16" i="1" s="1"/>
  <c r="Z22" i="1" a="1"/>
  <c r="Z22" i="1" s="1"/>
  <c r="Z21" i="1" a="1"/>
  <c r="Z21" i="1" s="1"/>
  <c r="Z9" i="1" a="1"/>
  <c r="Z9" i="1" s="1"/>
  <c r="Z17" i="1" a="1"/>
  <c r="Z17" i="1" s="1"/>
  <c r="Z13" i="1" a="1"/>
  <c r="Z13" i="1" s="1"/>
  <c r="Z15" i="1" a="1"/>
  <c r="Z15" i="1" s="1"/>
  <c r="Z12" i="1" a="1"/>
  <c r="Z12" i="1" s="1"/>
  <c r="Z18" i="1" a="1"/>
  <c r="Z18" i="1" s="1"/>
  <c r="Z10" i="1" a="1"/>
  <c r="Z10" i="1" s="1"/>
  <c r="Z20" i="1" a="1"/>
  <c r="Z20" i="1" s="1"/>
  <c r="Z14" i="1" a="1"/>
  <c r="Z14" i="1" s="1"/>
  <c r="Z19" i="1" a="1"/>
  <c r="Z19" i="1" s="1"/>
  <c r="Z23" i="1" a="1"/>
  <c r="Z23" i="1" s="1"/>
  <c r="Z24" i="1" a="1"/>
  <c r="Z24" i="1" s="1"/>
  <c r="AA7" i="1"/>
  <c r="Z5" i="1"/>
  <c r="Z6" i="1"/>
  <c r="AA11" i="1" l="1" a="1"/>
  <c r="AA11" i="1" s="1"/>
  <c r="AA13" i="1" a="1"/>
  <c r="AA13" i="1" s="1"/>
  <c r="AA22" i="1" a="1"/>
  <c r="AA22" i="1" s="1"/>
  <c r="AA8" i="1" a="1"/>
  <c r="AA8" i="1" s="1"/>
  <c r="AA9" i="1" a="1"/>
  <c r="AA9" i="1" s="1"/>
  <c r="AA17" i="1" a="1"/>
  <c r="AA17" i="1" s="1"/>
  <c r="AA18" i="1" a="1"/>
  <c r="AA18" i="1" s="1"/>
  <c r="AA19" i="1" a="1"/>
  <c r="AA19" i="1" s="1"/>
  <c r="AA10" i="1" a="1"/>
  <c r="AA10" i="1" s="1"/>
  <c r="AA20" i="1" a="1"/>
  <c r="AA20" i="1" s="1"/>
  <c r="AA15" i="1" a="1"/>
  <c r="AA15" i="1" s="1"/>
  <c r="AA14" i="1" a="1"/>
  <c r="AA14" i="1" s="1"/>
  <c r="AA12" i="1" a="1"/>
  <c r="AA12" i="1" s="1"/>
  <c r="AA16" i="1" a="1"/>
  <c r="AA16" i="1" s="1"/>
  <c r="AA21" i="1" a="1"/>
  <c r="AA21" i="1" s="1"/>
  <c r="AA23" i="1" a="1"/>
  <c r="AA23" i="1" s="1"/>
  <c r="AA24" i="1" a="1"/>
  <c r="AA24" i="1" s="1"/>
  <c r="AB7" i="1"/>
  <c r="AA6" i="1"/>
  <c r="AA5" i="1"/>
  <c r="AB19" i="1" l="1" a="1"/>
  <c r="AB19" i="1" s="1"/>
  <c r="AB8" i="1" a="1"/>
  <c r="AB8" i="1" s="1"/>
  <c r="AB13" i="1" a="1"/>
  <c r="AB13" i="1" s="1"/>
  <c r="AB10" i="1" a="1"/>
  <c r="AB10" i="1" s="1"/>
  <c r="AB11" i="1" a="1"/>
  <c r="AB11" i="1" s="1"/>
  <c r="AB21" i="1" a="1"/>
  <c r="AB21" i="1" s="1"/>
  <c r="AB22" i="1" a="1"/>
  <c r="AB22" i="1" s="1"/>
  <c r="AB16" i="1" a="1"/>
  <c r="AB16" i="1" s="1"/>
  <c r="AB14" i="1" a="1"/>
  <c r="AB14" i="1" s="1"/>
  <c r="AB12" i="1" a="1"/>
  <c r="AB12" i="1" s="1"/>
  <c r="AB9" i="1" a="1"/>
  <c r="AB9" i="1" s="1"/>
  <c r="AB15" i="1" a="1"/>
  <c r="AB15" i="1" s="1"/>
  <c r="AB17" i="1" a="1"/>
  <c r="AB17" i="1" s="1"/>
  <c r="AB18" i="1" a="1"/>
  <c r="AB18" i="1" s="1"/>
  <c r="AB20" i="1" a="1"/>
  <c r="AB20" i="1" s="1"/>
  <c r="AB23" i="1" a="1"/>
  <c r="AB23" i="1" s="1"/>
  <c r="AB24" i="1" a="1"/>
  <c r="AB24" i="1" s="1"/>
  <c r="AC7" i="1"/>
  <c r="AB6" i="1"/>
  <c r="AB5" i="1"/>
  <c r="AC22" i="1" l="1" a="1"/>
  <c r="AC22" i="1" s="1"/>
  <c r="AC10" i="1" a="1"/>
  <c r="AC10" i="1" s="1"/>
  <c r="AC11" i="1" a="1"/>
  <c r="AC11" i="1" s="1"/>
  <c r="AC20" i="1" a="1"/>
  <c r="AC20" i="1" s="1"/>
  <c r="AC16" i="1" a="1"/>
  <c r="AC16" i="1" s="1"/>
  <c r="AC8" i="1" a="1"/>
  <c r="AC8" i="1" s="1"/>
  <c r="AC19" i="1" a="1"/>
  <c r="AC19" i="1" s="1"/>
  <c r="AC15" i="1" a="1"/>
  <c r="AC15" i="1" s="1"/>
  <c r="AC14" i="1" a="1"/>
  <c r="AC14" i="1" s="1"/>
  <c r="AC17" i="1" a="1"/>
  <c r="AC17" i="1" s="1"/>
  <c r="AC12" i="1" a="1"/>
  <c r="AC12" i="1" s="1"/>
  <c r="AC13" i="1" a="1"/>
  <c r="AC13" i="1" s="1"/>
  <c r="AC18" i="1" a="1"/>
  <c r="AC18" i="1" s="1"/>
  <c r="AC9" i="1" a="1"/>
  <c r="AC9" i="1" s="1"/>
  <c r="AC21" i="1" a="1"/>
  <c r="AC21" i="1" s="1"/>
  <c r="AC23" i="1" a="1"/>
  <c r="AC23" i="1" s="1"/>
  <c r="AC24" i="1" a="1"/>
  <c r="AC24" i="1" s="1"/>
  <c r="AD7" i="1"/>
  <c r="AC5" i="1"/>
  <c r="AC6" i="1"/>
  <c r="AD22" i="1" l="1" a="1"/>
  <c r="AD22" i="1" s="1"/>
  <c r="AD20" i="1" a="1"/>
  <c r="AD20" i="1" s="1"/>
  <c r="AD13" i="1" a="1"/>
  <c r="AD13" i="1" s="1"/>
  <c r="AD15" i="1" a="1"/>
  <c r="AD15" i="1" s="1"/>
  <c r="AD8" i="1" a="1"/>
  <c r="AD8" i="1" s="1"/>
  <c r="AD19" i="1" a="1"/>
  <c r="AD19" i="1" s="1"/>
  <c r="AD12" i="1" a="1"/>
  <c r="AD12" i="1" s="1"/>
  <c r="AD10" i="1" a="1"/>
  <c r="AD10" i="1" s="1"/>
  <c r="AD17" i="1" a="1"/>
  <c r="AD17" i="1" s="1"/>
  <c r="AD14" i="1" a="1"/>
  <c r="AD14" i="1" s="1"/>
  <c r="AD9" i="1" a="1"/>
  <c r="AD9" i="1" s="1"/>
  <c r="AD11" i="1" a="1"/>
  <c r="AD11" i="1" s="1"/>
  <c r="AD16" i="1" a="1"/>
  <c r="AD16" i="1" s="1"/>
  <c r="AD21" i="1" a="1"/>
  <c r="AD21" i="1" s="1"/>
  <c r="AD18" i="1" a="1"/>
  <c r="AD18" i="1" s="1"/>
  <c r="AD23" i="1" a="1"/>
  <c r="AD23" i="1" s="1"/>
  <c r="AD24" i="1" a="1"/>
  <c r="AD24" i="1" s="1"/>
  <c r="AE7" i="1"/>
  <c r="AF7" i="1" s="1"/>
  <c r="AG7" i="1" s="1"/>
  <c r="AH7" i="1" s="1"/>
  <c r="AD5" i="1"/>
  <c r="AD6" i="1"/>
  <c r="AE22" i="1" l="1" a="1"/>
  <c r="AE22" i="1" s="1"/>
  <c r="AE18" i="1" a="1"/>
  <c r="AE18" i="1" s="1"/>
  <c r="AE13" i="1" a="1"/>
  <c r="AE13" i="1" s="1"/>
  <c r="AE8" i="1" a="1"/>
  <c r="AE8" i="1" s="1"/>
  <c r="AE14" i="1" a="1"/>
  <c r="AE14" i="1" s="1"/>
  <c r="AE16" i="1" a="1"/>
  <c r="AE16" i="1" s="1"/>
  <c r="AE21" i="1" a="1"/>
  <c r="AE21" i="1" s="1"/>
  <c r="AE12" i="1" a="1"/>
  <c r="AE12" i="1" s="1"/>
  <c r="AE11" i="1" a="1"/>
  <c r="AE11" i="1" s="1"/>
  <c r="AE17" i="1" a="1"/>
  <c r="AE17" i="1" s="1"/>
  <c r="AE20" i="1" a="1"/>
  <c r="AE20" i="1" s="1"/>
  <c r="AE10" i="1" a="1"/>
  <c r="AE10" i="1" s="1"/>
  <c r="AE15" i="1" a="1"/>
  <c r="AE15" i="1" s="1"/>
  <c r="AE9" i="1" a="1"/>
  <c r="AE9" i="1" s="1"/>
  <c r="AE19" i="1" a="1"/>
  <c r="AE19" i="1" s="1"/>
  <c r="AE23" i="1" a="1"/>
  <c r="AE23" i="1" s="1"/>
  <c r="AE24" i="1" a="1"/>
  <c r="AE24" i="1" s="1"/>
  <c r="AE6" i="1"/>
  <c r="AE5" i="1"/>
  <c r="AF9" i="1" l="1" a="1"/>
  <c r="AF9" i="1" s="1"/>
  <c r="AF16" i="1" a="1"/>
  <c r="AF16" i="1" s="1"/>
  <c r="AF14" i="1" a="1"/>
  <c r="AF14" i="1" s="1"/>
  <c r="AF15" i="1" a="1"/>
  <c r="AF15" i="1" s="1"/>
  <c r="AF18" i="1" a="1"/>
  <c r="AF18" i="1" s="1"/>
  <c r="AF11" i="1" a="1"/>
  <c r="AF11" i="1" s="1"/>
  <c r="AF22" i="1" a="1"/>
  <c r="AF22" i="1" s="1"/>
  <c r="AF19" i="1" a="1"/>
  <c r="AF19" i="1" s="1"/>
  <c r="AF12" i="1" a="1"/>
  <c r="AF12" i="1" s="1"/>
  <c r="AF17" i="1" a="1"/>
  <c r="AF17" i="1" s="1"/>
  <c r="AF10" i="1" a="1"/>
  <c r="AF10" i="1" s="1"/>
  <c r="AF20" i="1" a="1"/>
  <c r="AF20" i="1" s="1"/>
  <c r="AF8" i="1" a="1"/>
  <c r="AF8" i="1" s="1"/>
  <c r="AF13" i="1" a="1"/>
  <c r="AF13" i="1" s="1"/>
  <c r="AF21" i="1" a="1"/>
  <c r="AF21" i="1" s="1"/>
  <c r="AF23" i="1" a="1"/>
  <c r="AF23" i="1" s="1"/>
  <c r="AF24" i="1" a="1"/>
  <c r="AF24" i="1" s="1"/>
  <c r="AF6" i="1"/>
  <c r="AF5" i="1"/>
  <c r="AG9" i="1" l="1" a="1"/>
  <c r="AG9" i="1" s="1"/>
  <c r="AG13" i="1" a="1"/>
  <c r="AG13" i="1" s="1"/>
  <c r="AG11" i="1" a="1"/>
  <c r="AG11" i="1" s="1"/>
  <c r="AG15" i="1" a="1"/>
  <c r="AG15" i="1" s="1"/>
  <c r="AG22" i="1" a="1"/>
  <c r="AG22" i="1" s="1"/>
  <c r="AG19" i="1" a="1"/>
  <c r="AG19" i="1" s="1"/>
  <c r="AG10" i="1" a="1"/>
  <c r="AG10" i="1" s="1"/>
  <c r="AG16" i="1" a="1"/>
  <c r="AG16" i="1" s="1"/>
  <c r="AG21" i="1" a="1"/>
  <c r="AG21" i="1" s="1"/>
  <c r="AG12" i="1" a="1"/>
  <c r="AG12" i="1" s="1"/>
  <c r="AG8" i="1" a="1"/>
  <c r="AG8" i="1" s="1"/>
  <c r="AG20" i="1" a="1"/>
  <c r="AG20" i="1" s="1"/>
  <c r="AG18" i="1" a="1"/>
  <c r="AG18" i="1" s="1"/>
  <c r="AG17" i="1" a="1"/>
  <c r="AG17" i="1" s="1"/>
  <c r="AG14" i="1" a="1"/>
  <c r="AG14" i="1" s="1"/>
  <c r="AG23" i="1" a="1"/>
  <c r="AG23" i="1" s="1"/>
  <c r="AG24" i="1" a="1"/>
  <c r="AG24" i="1" s="1"/>
  <c r="AG5" i="1"/>
  <c r="AG6" i="1"/>
  <c r="AP23" i="1" l="1"/>
  <c r="AN23" i="1"/>
  <c r="AL23" i="1"/>
  <c r="AO23" i="1"/>
  <c r="AQ23" i="1"/>
  <c r="AM23" i="1"/>
  <c r="AK23" i="1"/>
  <c r="AJ23" i="1"/>
  <c r="AR23" i="1" s="1"/>
  <c r="AN16" i="1"/>
  <c r="AK16" i="1"/>
  <c r="AM16" i="1"/>
  <c r="AJ16" i="1"/>
  <c r="AO16" i="1"/>
  <c r="AQ16" i="1"/>
  <c r="AP16" i="1"/>
  <c r="AL16" i="1"/>
  <c r="AL14" i="1"/>
  <c r="AN14" i="1"/>
  <c r="AJ14" i="1"/>
  <c r="AM14" i="1"/>
  <c r="AO14" i="1"/>
  <c r="AP14" i="1"/>
  <c r="AK14" i="1"/>
  <c r="AQ14" i="1"/>
  <c r="AN10" i="1"/>
  <c r="AJ10" i="1"/>
  <c r="AP10" i="1"/>
  <c r="AK10" i="1"/>
  <c r="AL10" i="1"/>
  <c r="AO10" i="1"/>
  <c r="AQ10" i="1"/>
  <c r="AM10" i="1"/>
  <c r="AN17" i="1"/>
  <c r="AJ17" i="1"/>
  <c r="AL17" i="1"/>
  <c r="AP17" i="1"/>
  <c r="AM17" i="1"/>
  <c r="AO17" i="1"/>
  <c r="AQ17" i="1"/>
  <c r="AK17" i="1"/>
  <c r="AN12" i="1"/>
  <c r="AJ12" i="1"/>
  <c r="AQ12" i="1"/>
  <c r="AL12" i="1"/>
  <c r="AK12" i="1"/>
  <c r="AM12" i="1"/>
  <c r="AO12" i="1"/>
  <c r="AP12" i="1"/>
  <c r="AN19" i="1"/>
  <c r="AM19" i="1"/>
  <c r="AP19" i="1"/>
  <c r="AO19" i="1"/>
  <c r="AK19" i="1"/>
  <c r="AJ19" i="1"/>
  <c r="AQ19" i="1"/>
  <c r="AL19" i="1"/>
  <c r="AN13" i="1"/>
  <c r="AQ13" i="1"/>
  <c r="AO13" i="1"/>
  <c r="AP13" i="1"/>
  <c r="AJ13" i="1"/>
  <c r="AK13" i="1"/>
  <c r="AM13" i="1"/>
  <c r="AL13" i="1"/>
  <c r="AN20" i="1"/>
  <c r="AJ20" i="1"/>
  <c r="AO20" i="1"/>
  <c r="AP20" i="1"/>
  <c r="AM20" i="1"/>
  <c r="AK20" i="1"/>
  <c r="AQ20" i="1"/>
  <c r="AL20" i="1"/>
  <c r="AQ15" i="1"/>
  <c r="AN15" i="1"/>
  <c r="AP15" i="1"/>
  <c r="AJ15" i="1"/>
  <c r="AM15" i="1"/>
  <c r="AO15" i="1"/>
  <c r="AK15" i="1"/>
  <c r="AL15" i="1"/>
  <c r="AN8" i="1"/>
  <c r="AM8" i="1"/>
  <c r="AO8" i="1"/>
  <c r="AL8" i="1"/>
  <c r="AK8" i="1"/>
  <c r="AQ8" i="1"/>
  <c r="AP8" i="1"/>
  <c r="AJ8" i="1"/>
  <c r="AR8" i="1" s="1"/>
  <c r="AN11" i="1"/>
  <c r="AJ11" i="1"/>
  <c r="AP11" i="1"/>
  <c r="AK11" i="1"/>
  <c r="AO11" i="1"/>
  <c r="AM11" i="1"/>
  <c r="AQ11" i="1"/>
  <c r="AL11" i="1"/>
  <c r="AM24" i="1"/>
  <c r="AO24" i="1"/>
  <c r="AQ24" i="1"/>
  <c r="AP24" i="1"/>
  <c r="AL24" i="1"/>
  <c r="AK24" i="1"/>
  <c r="AN24" i="1"/>
  <c r="AJ24" i="1"/>
  <c r="AR24" i="1" s="1"/>
  <c r="AK18" i="1"/>
  <c r="AN18" i="1"/>
  <c r="AQ18" i="1"/>
  <c r="AL18" i="1"/>
  <c r="AP18" i="1"/>
  <c r="AJ18" i="1"/>
  <c r="AO18" i="1"/>
  <c r="AM18" i="1"/>
  <c r="AM21" i="1"/>
  <c r="AN21" i="1"/>
  <c r="AJ21" i="1"/>
  <c r="AL21" i="1"/>
  <c r="AP21" i="1"/>
  <c r="AQ21" i="1"/>
  <c r="AK21" i="1"/>
  <c r="AO21" i="1"/>
  <c r="AN22" i="1"/>
  <c r="AJ22" i="1"/>
  <c r="AM22" i="1"/>
  <c r="AO22" i="1"/>
  <c r="AK22" i="1"/>
  <c r="AL22" i="1"/>
  <c r="AP22" i="1"/>
  <c r="AQ22" i="1"/>
  <c r="AP9" i="1"/>
  <c r="AN9" i="1"/>
  <c r="AL9" i="1"/>
  <c r="AK9" i="1"/>
  <c r="AM9" i="1"/>
  <c r="AQ9" i="1"/>
  <c r="AJ9" i="1"/>
  <c r="AO9" i="1"/>
  <c r="AH12" i="1" a="1"/>
  <c r="AH12" i="1" s="1"/>
  <c r="AH15" i="1" a="1"/>
  <c r="AH15" i="1" s="1"/>
  <c r="AH17" i="1" a="1"/>
  <c r="AH17" i="1" s="1"/>
  <c r="AH22" i="1" a="1"/>
  <c r="AH22" i="1" s="1"/>
  <c r="AH14" i="1" a="1"/>
  <c r="AH14" i="1" s="1"/>
  <c r="AH10" i="1" a="1"/>
  <c r="AH10" i="1" s="1"/>
  <c r="AH18" i="1" a="1"/>
  <c r="AH18" i="1" s="1"/>
  <c r="AH11" i="1" a="1"/>
  <c r="AH11" i="1" s="1"/>
  <c r="AH16" i="1" a="1"/>
  <c r="AH16" i="1" s="1"/>
  <c r="AH19" i="1" a="1"/>
  <c r="AH19" i="1" s="1"/>
  <c r="AH20" i="1" a="1"/>
  <c r="AH20" i="1" s="1"/>
  <c r="AH9" i="1" a="1"/>
  <c r="AH9" i="1" s="1"/>
  <c r="AH8" i="1" a="1"/>
  <c r="AH8" i="1" s="1"/>
  <c r="AH21" i="1" a="1"/>
  <c r="AH21" i="1" s="1"/>
  <c r="AH13" i="1" a="1"/>
  <c r="AH13" i="1" s="1"/>
  <c r="AH23" i="1" a="1"/>
  <c r="AH23" i="1" s="1"/>
  <c r="AH24" i="1" a="1"/>
  <c r="AH24" i="1" s="1"/>
  <c r="AH5" i="1"/>
  <c r="AH6" i="1"/>
  <c r="AR15" i="1" l="1"/>
  <c r="AR16" i="1"/>
  <c r="AR21" i="1"/>
  <c r="AR22" i="1"/>
  <c r="AR11" i="1"/>
  <c r="AR20" i="1"/>
  <c r="AR19" i="1"/>
  <c r="AR12" i="1"/>
  <c r="AR17" i="1"/>
  <c r="AR10" i="1"/>
  <c r="AR9" i="1"/>
  <c r="AR14" i="1"/>
  <c r="AR18" i="1"/>
  <c r="AR13"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<sst xmlns="http://schemas.openxmlformats.org/spreadsheetml/2006/main" count="209" uniqueCount="98">
  <si>
    <t>Année</t>
  </si>
  <si>
    <t>Mois</t>
  </si>
  <si>
    <t>Janvier</t>
  </si>
  <si>
    <t>Février</t>
  </si>
  <si>
    <t>Mars</t>
  </si>
  <si>
    <t>Avril</t>
  </si>
  <si>
    <t>Mai</t>
  </si>
  <si>
    <t>Juin</t>
  </si>
  <si>
    <t>Juillet</t>
  </si>
  <si>
    <t>Août</t>
  </si>
  <si>
    <t>Septembre</t>
  </si>
  <si>
    <t>Octobre</t>
  </si>
  <si>
    <t>Novembre</t>
  </si>
  <si>
    <t>Décembre</t>
  </si>
  <si>
    <t>Jour férié</t>
  </si>
  <si>
    <t>Date</t>
  </si>
  <si>
    <t>Jour de l'an</t>
  </si>
  <si>
    <t>Pâques</t>
  </si>
  <si>
    <t>Lundi de Pâques</t>
  </si>
  <si>
    <t>Fête du travail</t>
  </si>
  <si>
    <t>Victoire 39/45</t>
  </si>
  <si>
    <t>Ascension</t>
  </si>
  <si>
    <t>Pentecôte</t>
  </si>
  <si>
    <t>Lundi de Pentecôte</t>
  </si>
  <si>
    <t>Fête Nationale</t>
  </si>
  <si>
    <t>Assomption</t>
  </si>
  <si>
    <t>Toussaint</t>
  </si>
  <si>
    <t>Armistice 14/18</t>
  </si>
  <si>
    <t>Noël </t>
  </si>
  <si>
    <t>Employé</t>
  </si>
  <si>
    <t>Aldo Berman</t>
  </si>
  <si>
    <t>Aude Javel</t>
  </si>
  <si>
    <t>Candy Tu</t>
  </si>
  <si>
    <t>Djamal Dormi</t>
  </si>
  <si>
    <t>Douglas Hochocola</t>
  </si>
  <si>
    <t>Fidèle Annamour</t>
  </si>
  <si>
    <t>Gilbert Monlatin</t>
  </si>
  <si>
    <t>Guy Don</t>
  </si>
  <si>
    <t>Jean Philémon-Pull</t>
  </si>
  <si>
    <t>Julien Ternette</t>
  </si>
  <si>
    <t>Lucie Fer</t>
  </si>
  <si>
    <t>Lydie O’Duvillage</t>
  </si>
  <si>
    <t>Nadine Amo</t>
  </si>
  <si>
    <t>Nordine Ateur</t>
  </si>
  <si>
    <t>Remy Fasol</t>
  </si>
  <si>
    <t>Vivien Chezmoi</t>
  </si>
  <si>
    <t>Yvan Pèrémère</t>
  </si>
  <si>
    <t>Type</t>
  </si>
  <si>
    <t>Symbole</t>
  </si>
  <si>
    <t>Accident du travail</t>
  </si>
  <si>
    <t>AT</t>
  </si>
  <si>
    <t>Congés maternité</t>
  </si>
  <si>
    <t>CMat</t>
  </si>
  <si>
    <t>Congés paternité</t>
  </si>
  <si>
    <t>Cpat</t>
  </si>
  <si>
    <t>Congés payés</t>
  </si>
  <si>
    <t>CP</t>
  </si>
  <si>
    <t>Événement familial</t>
  </si>
  <si>
    <t>EvFam</t>
  </si>
  <si>
    <t>Formation-Stage</t>
  </si>
  <si>
    <t>Form</t>
  </si>
  <si>
    <t>Maladie</t>
  </si>
  <si>
    <t>Mal</t>
  </si>
  <si>
    <t>Récupération</t>
  </si>
  <si>
    <t>Rec</t>
  </si>
  <si>
    <t xml:space="preserve"> </t>
  </si>
  <si>
    <t>Absence</t>
  </si>
  <si>
    <t>Date début</t>
  </si>
  <si>
    <t>Date fin</t>
  </si>
  <si>
    <t>Nb jours</t>
  </si>
  <si>
    <t>Cellule</t>
  </si>
  <si>
    <t>PlaceHolders</t>
  </si>
  <si>
    <t>D3</t>
  </si>
  <si>
    <t>D5</t>
  </si>
  <si>
    <t>D7</t>
  </si>
  <si>
    <t>D9</t>
  </si>
  <si>
    <t>Code</t>
  </si>
  <si>
    <t>*Veuillez sélectionner le motif de l'absence</t>
  </si>
  <si>
    <t>*Veuillez sélectionner le nom de l'employé</t>
  </si>
  <si>
    <t>*Veuillez saisir la date du début de l'absence</t>
  </si>
  <si>
    <t>*Veuillez saisir la date de la fin de l'absence</t>
  </si>
  <si>
    <t>Récap individuel</t>
  </si>
  <si>
    <t>lun</t>
  </si>
  <si>
    <t>mar</t>
  </si>
  <si>
    <t>mer</t>
  </si>
  <si>
    <t>jeu</t>
  </si>
  <si>
    <t>ven</t>
  </si>
  <si>
    <t>sam</t>
  </si>
  <si>
    <t>dim</t>
  </si>
  <si>
    <t>- Pour modifier un enregistrement, faire un double clic sur l'enregistrement voulu dans l’onglet Data, celui-ci va s'afficher dans le formulaire.</t>
  </si>
  <si>
    <t>Faire la modification et cliquer sur le bouton Modification.</t>
  </si>
  <si>
    <t>- Pour supprimer un enregistrement, faire un double clic sur l'enregistrement voulu dans l’onglet Data, celui-ci va s'afficher dans le formulaire, cliquer sur le bouton Suppression.</t>
  </si>
  <si>
    <t>- Le code sert à identifier l'enregistrement en cas de modification ou suppression</t>
  </si>
  <si>
    <t>- Pour vider le tableau des absences, ôter la protection de l’onglet, se placer en haut de la colonne  Code jusqu'à l'apparition d'une petite flèche noire en haut de la colonne, cliquer pour sélectionner les données de la colonne, faire un clic droit, Supprimer, Lignes de tableau.</t>
  </si>
  <si>
    <t>- Le bouton RAZ Formulaire sert à vider le formulaire sans enregistrement ou modification en cas d'erreur de saisie.</t>
  </si>
  <si>
    <t>Total</t>
  </si>
  <si>
    <t>- Pour saisir une absence, remplir les différents champs de l’onglet Formulaire et pour enregistrer, cliquer sur.</t>
  </si>
  <si>
    <t>Pour ne plus afficher cet onglet, supprimer ou modifier la macro Private Sub Workbook_Open() dans la feuille ThisWorkbook. (Onglet Développeur, Visual Basic)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</si>
</sst>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
    <numFmt numFmtId="165" formatCode="ddd"/>
    <numFmt numFmtId="166" formatCode="&quot;S.&quot;0"/>
  </numFmts>
  <fonts count="21" x14ac:knownFonts="1">
    <font>
      <sz val="11"/>
      <color theme="1"/>
      <name val="Segoe UI"/>
      <family val="2"/>
    </font>
    <font>
      <b/>
      <sz val="11"/>
      <color theme="0"/>
      <name val="Segoe UI"/>
      <family val="2"/>
    </font>
    <font>
      <sz val="8"/>
      <name val="Segoe UI"/>
      <family val="2"/>
    </font>
    <font>
      <b/>
      <sz val="11"/>
      <color rgb="FF002060"/>
      <name val="Segoe UI"/>
      <family val="2"/>
    </font>
    <font>
      <sz val="11"/>
      <color theme="8" tint="-0.249977111117893"/>
      <name val="Segoe UI"/>
      <family val="2"/>
    </font>
    <font>
      <b/>
      <sz val="11"/>
      <color theme="8" tint="0.79998168889431442"/>
      <name val="Segoe UI"/>
      <family val="2"/>
    </font>
    <font>
      <sz val="14"/>
      <color theme="1"/>
      <name val="Wingdings 2"/>
      <family val="1"/>
      <charset val="2"/>
    </font>
    <font>
      <b/>
      <sz val="14"/>
      <color theme="1"/>
      <name val="Wingdings 2"/>
      <family val="1"/>
      <charset val="2"/>
    </font>
    <font>
      <sz val="11"/>
      <name val="Segoe UI"/>
      <family val="2"/>
    </font>
    <font>
      <sz val="8"/>
      <color theme="8" tint="-0.249977111117893"/>
      <name val="Segoe UI"/>
      <family val="2"/>
    </font>
    <font>
      <b/>
      <sz val="11"/>
      <color theme="1"/>
      <name val="Segoe UI"/>
      <family val="2"/>
    </font>
    <font>
      <sz val="8"/>
      <color theme="1"/>
      <name val="Segoe UI"/>
      <family val="2"/>
    </font>
    <font>
      <b/>
      <sz val="8"/>
      <color theme="0"/>
      <name val="Segoe UI"/>
      <family val="2"/>
    </font>
    <font>
      <b/>
      <sz val="8"/>
      <name val="Segoe UI"/>
      <family val="2"/>
    </font>
    <font>
      <sz val="11"/>
      <color theme="1"/>
      <name val="Calibri"/>
      <family val="2"/>
    </font>
    <font>
      <b/>
      <sz val="9"/>
      <color theme="1"/>
      <name val="Segoe UI"/>
      <family val="2"/>
    </font>
    <font>
      <b/>
      <sz val="9"/>
      <color theme="0"/>
      <name val="Segoe UI"/>
      <family val="2"/>
    </font>
    <font>
      <b/>
      <sz val="9"/>
      <name val="Segoe UI"/>
      <family val="2"/>
    </font>
    <font>
      <sz val="12"/>
      <color theme="1"/>
      <name val="Segoe UI"/>
      <family val="2"/>
    </font>
    <font>
      <sz val="12"/>
      <color theme="1"/>
      <name val="Calibri"/>
      <family val="2"/>
    </font>
    <font>
      <i/>
      <sz val="10"/>
      <color theme="1"/>
      <name val="Calibri"/>
      <family val="2"/>
    </font>
  </fonts>
  <fills count="14">
    <fill>
      <patternFill patternType="none"/>
    </fill>
    <fill>
      <patternFill patternType="gray125"/>
    </fill>
    <fill>
      <patternFill patternType="solid">
        <fgColor theme="8" tint="0.79998168889431442"/>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rgb="FF002060"/>
        <bgColor indexed="64"/>
      </patternFill>
    </fill>
    <fill>
      <patternFill patternType="solid">
        <fgColor rgb="FF7030A0"/>
        <bgColor indexed="64"/>
      </patternFill>
    </fill>
    <fill>
      <patternFill patternType="solid">
        <fgColor rgb="FF0070C0"/>
        <bgColor indexed="64"/>
      </patternFill>
    </fill>
    <fill>
      <patternFill patternType="solid">
        <fgColor rgb="FF00B050"/>
        <bgColor indexed="64"/>
      </patternFill>
    </fill>
    <fill>
      <patternFill patternType="solid">
        <fgColor rgb="FF00B0F0"/>
        <bgColor indexed="64"/>
      </patternFill>
    </fill>
    <fill>
      <patternFill patternType="solid">
        <fgColor rgb="FFFFC000"/>
        <bgColor indexed="64"/>
      </patternFill>
    </fill>
    <fill>
      <patternFill patternType="solid">
        <fgColor rgb="FFC00000"/>
        <bgColor indexed="64"/>
      </patternFill>
    </fill>
    <fill>
      <patternFill patternType="solid">
        <fgColor rgb="FFFFFF00"/>
        <bgColor indexed="64"/>
      </patternFill>
    </fill>
    <fill>
      <patternFill patternType="solid">
        <fgColor theme="7" tint="0.79998168889431442"/>
        <bgColor indexed="64"/>
      </patternFill>
    </fill>
  </fills>
  <borders count="30">
    <border>
      <left/>
      <right/>
      <top/>
      <bottom/>
      <diagonal/>
    </border>
    <border>
      <left style="medium">
        <color theme="0"/>
      </left>
      <right style="medium">
        <color theme="0"/>
      </right>
      <top/>
      <bottom/>
      <diagonal/>
    </border>
    <border>
      <left/>
      <right/>
      <top style="medium">
        <color theme="0"/>
      </top>
      <bottom style="medium">
        <color theme="0"/>
      </bottom>
      <diagonal/>
    </border>
    <border>
      <left/>
      <right style="thick">
        <color rgb="FF002060"/>
      </right>
      <top/>
      <bottom/>
      <diagonal/>
    </border>
    <border>
      <left style="thick">
        <color rgb="FF002060"/>
      </left>
      <right/>
      <top/>
      <bottom style="thin">
        <color rgb="FF002060"/>
      </bottom>
      <diagonal/>
    </border>
    <border>
      <left style="thick">
        <color rgb="FF002060"/>
      </left>
      <right/>
      <top style="thin">
        <color rgb="FF002060"/>
      </top>
      <bottom/>
      <diagonal/>
    </border>
    <border>
      <left style="thin">
        <color theme="8" tint="-0.24994659260841701"/>
      </left>
      <right/>
      <top style="thin">
        <color theme="8" tint="-0.24994659260841701"/>
      </top>
      <bottom style="thin">
        <color theme="8" tint="-0.24994659260841701"/>
      </bottom>
      <diagonal/>
    </border>
    <border>
      <left/>
      <right/>
      <top style="thin">
        <color theme="8" tint="-0.24994659260841701"/>
      </top>
      <bottom style="thin">
        <color theme="8" tint="-0.24994659260841701"/>
      </bottom>
      <diagonal/>
    </border>
    <border>
      <left/>
      <right style="thin">
        <color theme="8" tint="-0.24994659260841701"/>
      </right>
      <top style="thin">
        <color theme="8" tint="-0.24994659260841701"/>
      </top>
      <bottom style="thin">
        <color theme="8" tint="-0.24994659260841701"/>
      </bottom>
      <diagonal/>
    </border>
    <border>
      <left style="thin">
        <color theme="8" tint="0.79998168889431442"/>
      </left>
      <right style="thin">
        <color theme="8" tint="0.79998168889431442"/>
      </right>
      <top style="hair">
        <color theme="8" tint="0.79998168889431442"/>
      </top>
      <bottom style="hair">
        <color theme="8" tint="0.79998168889431442"/>
      </bottom>
      <diagonal/>
    </border>
    <border>
      <left style="medium">
        <color theme="8" tint="0.79995117038483843"/>
      </left>
      <right style="thin">
        <color theme="8" tint="0.79998168889431442"/>
      </right>
      <top style="medium">
        <color theme="8" tint="0.79995117038483843"/>
      </top>
      <bottom style="hair">
        <color theme="8" tint="0.79998168889431442"/>
      </bottom>
      <diagonal/>
    </border>
    <border>
      <left style="thin">
        <color theme="8" tint="0.79998168889431442"/>
      </left>
      <right style="thin">
        <color theme="8" tint="0.79998168889431442"/>
      </right>
      <top style="medium">
        <color theme="8" tint="0.79995117038483843"/>
      </top>
      <bottom style="hair">
        <color theme="8" tint="0.79998168889431442"/>
      </bottom>
      <diagonal/>
    </border>
    <border>
      <left style="thin">
        <color theme="8" tint="0.79998168889431442"/>
      </left>
      <right style="medium">
        <color theme="8" tint="0.79995117038483843"/>
      </right>
      <top style="medium">
        <color theme="8" tint="0.79995117038483843"/>
      </top>
      <bottom style="hair">
        <color theme="8" tint="0.79998168889431442"/>
      </bottom>
      <diagonal/>
    </border>
    <border>
      <left style="medium">
        <color theme="8" tint="0.79995117038483843"/>
      </left>
      <right style="thin">
        <color theme="8" tint="0.79998168889431442"/>
      </right>
      <top style="hair">
        <color theme="8" tint="0.79998168889431442"/>
      </top>
      <bottom style="hair">
        <color theme="8" tint="0.79998168889431442"/>
      </bottom>
      <diagonal/>
    </border>
    <border>
      <left style="thin">
        <color theme="8" tint="0.79998168889431442"/>
      </left>
      <right style="medium">
        <color theme="8" tint="0.79995117038483843"/>
      </right>
      <top style="hair">
        <color theme="8" tint="0.79998168889431442"/>
      </top>
      <bottom style="hair">
        <color theme="8" tint="0.79998168889431442"/>
      </bottom>
      <diagonal/>
    </border>
    <border>
      <left style="medium">
        <color theme="8" tint="0.79995117038483843"/>
      </left>
      <right style="thin">
        <color theme="8" tint="0.79998168889431442"/>
      </right>
      <top style="hair">
        <color theme="8" tint="0.79998168889431442"/>
      </top>
      <bottom style="medium">
        <color theme="8" tint="0.79995117038483843"/>
      </bottom>
      <diagonal/>
    </border>
    <border>
      <left style="thin">
        <color theme="8" tint="0.79998168889431442"/>
      </left>
      <right style="thin">
        <color theme="8" tint="0.79998168889431442"/>
      </right>
      <top style="hair">
        <color theme="8" tint="0.79998168889431442"/>
      </top>
      <bottom style="medium">
        <color theme="8" tint="0.79995117038483843"/>
      </bottom>
      <diagonal/>
    </border>
    <border>
      <left style="thin">
        <color theme="8" tint="0.79998168889431442"/>
      </left>
      <right style="medium">
        <color theme="8" tint="0.79995117038483843"/>
      </right>
      <top style="hair">
        <color theme="8" tint="0.79998168889431442"/>
      </top>
      <bottom style="medium">
        <color theme="8" tint="0.79995117038483843"/>
      </bottom>
      <diagonal/>
    </border>
    <border>
      <left style="medium">
        <color theme="8" tint="0.79995117038483843"/>
      </left>
      <right style="thin">
        <color theme="8" tint="0.79998168889431442"/>
      </right>
      <top style="medium">
        <color theme="8" tint="0.79995117038483843"/>
      </top>
      <bottom style="medium">
        <color theme="8" tint="0.79995117038483843"/>
      </bottom>
      <diagonal/>
    </border>
    <border>
      <left style="thin">
        <color theme="8" tint="0.79998168889431442"/>
      </left>
      <right style="thin">
        <color theme="8" tint="0.79998168889431442"/>
      </right>
      <top style="medium">
        <color theme="8" tint="0.79995117038483843"/>
      </top>
      <bottom style="medium">
        <color theme="8" tint="0.79995117038483843"/>
      </bottom>
      <diagonal/>
    </border>
    <border>
      <left style="thin">
        <color theme="8" tint="0.79998168889431442"/>
      </left>
      <right style="medium">
        <color theme="8" tint="0.79995117038483843"/>
      </right>
      <top style="medium">
        <color theme="8" tint="0.79995117038483843"/>
      </top>
      <bottom style="medium">
        <color theme="8" tint="0.79995117038483843"/>
      </bottom>
      <diagonal/>
    </border>
    <border>
      <left style="medium">
        <color rgb="FF002060"/>
      </left>
      <right/>
      <top/>
      <bottom style="thin">
        <color rgb="FF002060"/>
      </bottom>
      <diagonal/>
    </border>
    <border>
      <left style="medium">
        <color rgb="FF002060"/>
      </left>
      <right/>
      <top style="thin">
        <color rgb="FF002060"/>
      </top>
      <bottom/>
      <diagonal/>
    </border>
    <border>
      <left style="thin">
        <color theme="8" tint="0.59996337778862885"/>
      </left>
      <right style="thin">
        <color theme="8" tint="0.59996337778862885"/>
      </right>
      <top style="thin">
        <color theme="8" tint="0.59996337778862885"/>
      </top>
      <bottom style="thin">
        <color theme="8" tint="0.59996337778862885"/>
      </bottom>
      <diagonal/>
    </border>
    <border>
      <left style="medium">
        <color theme="0"/>
      </left>
      <right/>
      <top/>
      <bottom/>
      <diagonal/>
    </border>
    <border>
      <left style="thin">
        <color theme="8" tint="0.59996337778862885"/>
      </left>
      <right style="thin">
        <color theme="8" tint="0.59996337778862885"/>
      </right>
      <top style="thin">
        <color theme="8" tint="0.59996337778862885"/>
      </top>
      <bottom/>
      <diagonal/>
    </border>
    <border>
      <left style="double">
        <color theme="8" tint="0.59996337778862885"/>
      </left>
      <right style="double">
        <color theme="8" tint="0.59996337778862885"/>
      </right>
      <top style="thin">
        <color theme="8" tint="0.59996337778862885"/>
      </top>
      <bottom style="thin">
        <color theme="8" tint="0.59996337778862885"/>
      </bottom>
      <diagonal/>
    </border>
    <border>
      <left style="thin">
        <color theme="8" tint="0.59996337778862885"/>
      </left>
      <right/>
      <top style="thin">
        <color theme="8" tint="0.59996337778862885"/>
      </top>
      <bottom/>
      <diagonal/>
    </border>
    <border>
      <left style="thin">
        <color theme="8" tint="0.59996337778862885"/>
      </left>
      <right/>
      <top style="thin">
        <color theme="8" tint="0.59996337778862885"/>
      </top>
      <bottom style="thin">
        <color theme="8" tint="0.59996337778862885"/>
      </bottom>
      <diagonal/>
    </border>
    <border>
      <left style="double">
        <color theme="8" tint="0.59996337778862885"/>
      </left>
      <right style="double">
        <color theme="8" tint="0.59996337778862885"/>
      </right>
      <top style="thin">
        <color theme="8" tint="0.59996337778862885"/>
      </top>
      <bottom/>
      <diagonal/>
    </border>
  </borders>
  <cellStyleXfs count="1">
    <xf numFmtId="0" fontId="0" fillId="0" borderId="0"/>
  </cellStyleXfs>
  <cellXfs count="79">
    <xf numFmtId="0" fontId="0" fillId="0" borderId="0" xfId="0"/>
    <xf numFmtId="0" fontId="0" fillId="0" borderId="0" xfId="0" applyAlignment="1">
      <alignment vertical="center"/>
    </xf>
    <xf numFmtId="0" fontId="0" fillId="0" borderId="0" xfId="0" applyAlignment="1">
      <alignment horizontal="left" vertical="center" indent="1"/>
    </xf>
    <xf numFmtId="0" fontId="0" fillId="0" borderId="0" xfId="0" applyAlignment="1">
      <alignment horizontal="center" vertical="center"/>
    </xf>
    <xf numFmtId="14" fontId="0" fillId="0" borderId="0" xfId="0" applyNumberFormat="1" applyAlignment="1">
      <alignment horizontal="center" vertical="center"/>
    </xf>
    <xf numFmtId="165" fontId="0" fillId="0" borderId="1" xfId="0" applyNumberFormat="1" applyBorder="1" applyAlignment="1">
      <alignment horizontal="center" vertical="center"/>
    </xf>
    <xf numFmtId="164" fontId="0" fillId="0" borderId="1" xfId="0" applyNumberFormat="1" applyBorder="1" applyAlignment="1">
      <alignment horizontal="center" vertical="center"/>
    </xf>
    <xf numFmtId="0" fontId="0" fillId="0" borderId="2" xfId="0" applyBorder="1" applyAlignment="1">
      <alignment vertical="center"/>
    </xf>
    <xf numFmtId="0" fontId="0" fillId="0" borderId="2" xfId="0" applyBorder="1" applyAlignment="1">
      <alignment horizontal="left" vertical="center" indent="1"/>
    </xf>
    <xf numFmtId="0" fontId="3" fillId="0" borderId="0" xfId="0" applyFont="1" applyAlignment="1">
      <alignment vertical="center"/>
    </xf>
    <xf numFmtId="166" fontId="3" fillId="0" borderId="0" xfId="0" applyNumberFormat="1" applyFont="1" applyAlignment="1">
      <alignment horizontal="center" vertical="center"/>
    </xf>
    <xf numFmtId="166" fontId="3" fillId="0" borderId="0" xfId="0" applyNumberFormat="1" applyFont="1" applyAlignment="1">
      <alignment vertical="center"/>
    </xf>
    <xf numFmtId="0" fontId="1" fillId="3" borderId="3" xfId="0" applyFont="1" applyFill="1" applyBorder="1" applyAlignment="1">
      <alignment horizontal="left" vertical="center" indent="1"/>
    </xf>
    <xf numFmtId="0" fontId="0" fillId="3" borderId="0" xfId="0" applyFill="1" applyAlignment="1">
      <alignment vertical="center"/>
    </xf>
    <xf numFmtId="0" fontId="5" fillId="3" borderId="0" xfId="0" applyFont="1" applyFill="1" applyAlignment="1">
      <alignment horizontal="left" vertical="center" indent="1"/>
    </xf>
    <xf numFmtId="0" fontId="6" fillId="0" borderId="0" xfId="0" applyFont="1" applyAlignment="1">
      <alignment vertical="center"/>
    </xf>
    <xf numFmtId="0" fontId="7" fillId="3" borderId="0" xfId="0" applyFont="1" applyFill="1" applyAlignment="1">
      <alignment horizontal="center" vertical="center"/>
    </xf>
    <xf numFmtId="1" fontId="4" fillId="3" borderId="0" xfId="0" applyNumberFormat="1" applyFont="1" applyFill="1" applyAlignment="1">
      <alignment horizontal="center" vertical="center"/>
    </xf>
    <xf numFmtId="0" fontId="8" fillId="3" borderId="0" xfId="0" applyFont="1" applyFill="1" applyAlignment="1">
      <alignment vertical="center"/>
    </xf>
    <xf numFmtId="0" fontId="0" fillId="0" borderId="0" xfId="0" applyAlignment="1">
      <alignment horizontal="left" indent="1"/>
    </xf>
    <xf numFmtId="0" fontId="0" fillId="0" borderId="0" xfId="0" applyAlignment="1">
      <alignment horizontal="right" vertical="center"/>
    </xf>
    <xf numFmtId="0" fontId="4" fillId="3" borderId="0" xfId="0" applyFont="1" applyFill="1" applyAlignment="1">
      <alignment vertical="center"/>
    </xf>
    <xf numFmtId="0" fontId="9" fillId="4" borderId="0" xfId="0" applyFont="1" applyFill="1" applyAlignment="1" applyProtection="1">
      <alignment horizontal="left" vertical="center" indent="1"/>
      <protection locked="0"/>
    </xf>
    <xf numFmtId="14" fontId="9" fillId="4" borderId="0" xfId="0" applyNumberFormat="1" applyFont="1" applyFill="1" applyAlignment="1" applyProtection="1">
      <alignment horizontal="left" vertical="center" indent="1"/>
      <protection locked="0"/>
    </xf>
    <xf numFmtId="0" fontId="0" fillId="0" borderId="2" xfId="0" applyBorder="1" applyAlignment="1">
      <alignment horizontal="center" vertical="center"/>
    </xf>
    <xf numFmtId="0" fontId="11" fillId="0" borderId="0" xfId="0" applyFont="1" applyAlignment="1">
      <alignment vertical="center"/>
    </xf>
    <xf numFmtId="0" fontId="11" fillId="0" borderId="7" xfId="0" applyFont="1" applyBorder="1" applyAlignment="1">
      <alignment horizontal="left" vertical="center"/>
    </xf>
    <xf numFmtId="0" fontId="11" fillId="0" borderId="8" xfId="0" applyFont="1" applyBorder="1" applyAlignment="1">
      <alignment horizontal="left" vertical="center"/>
    </xf>
    <xf numFmtId="0" fontId="11" fillId="0" borderId="6" xfId="0" applyFont="1" applyBorder="1" applyAlignment="1">
      <alignment horizontal="left" vertical="center" indent="1"/>
    </xf>
    <xf numFmtId="0" fontId="12" fillId="5" borderId="0" xfId="0" applyFont="1" applyFill="1" applyAlignment="1">
      <alignment horizontal="center" vertical="center"/>
    </xf>
    <xf numFmtId="0" fontId="12" fillId="6" borderId="0" xfId="0" applyFont="1" applyFill="1" applyAlignment="1">
      <alignment horizontal="center" vertical="center"/>
    </xf>
    <xf numFmtId="0" fontId="12" fillId="7" borderId="0" xfId="0" applyFont="1" applyFill="1" applyAlignment="1">
      <alignment horizontal="center" vertical="center"/>
    </xf>
    <xf numFmtId="0" fontId="12" fillId="8" borderId="0" xfId="0" applyFont="1" applyFill="1" applyAlignment="1">
      <alignment horizontal="center" vertical="center"/>
    </xf>
    <xf numFmtId="0" fontId="12" fillId="9" borderId="0" xfId="0" applyFont="1" applyFill="1" applyAlignment="1">
      <alignment horizontal="center" vertical="center"/>
    </xf>
    <xf numFmtId="0" fontId="12" fillId="10" borderId="0" xfId="0" applyFont="1" applyFill="1" applyAlignment="1">
      <alignment horizontal="center" vertical="center"/>
    </xf>
    <xf numFmtId="0" fontId="12" fillId="11" borderId="0" xfId="0" applyFont="1" applyFill="1" applyAlignment="1">
      <alignment horizontal="center" vertical="center"/>
    </xf>
    <xf numFmtId="0" fontId="13" fillId="12" borderId="0" xfId="0" applyFont="1" applyFill="1" applyAlignment="1">
      <alignment horizontal="center" vertical="center"/>
    </xf>
    <xf numFmtId="0" fontId="10" fillId="0" borderId="0" xfId="0" applyFont="1" applyAlignment="1">
      <alignment horizontal="centerContinuous" vertical="center"/>
    </xf>
    <xf numFmtId="0" fontId="0" fillId="0" borderId="0" xfId="0" applyAlignment="1">
      <alignment horizontal="centerContinuous" vertical="center"/>
    </xf>
    <xf numFmtId="164" fontId="0" fillId="0" borderId="9" xfId="0" applyNumberFormat="1" applyBorder="1" applyAlignment="1">
      <alignment horizontal="center" vertical="center"/>
    </xf>
    <xf numFmtId="164" fontId="0" fillId="4" borderId="9" xfId="0" applyNumberFormat="1" applyFill="1" applyBorder="1" applyAlignment="1">
      <alignment horizontal="center" vertical="center"/>
    </xf>
    <xf numFmtId="164" fontId="0" fillId="0" borderId="11" xfId="0" applyNumberFormat="1" applyBorder="1" applyAlignment="1">
      <alignment horizontal="center" vertical="center"/>
    </xf>
    <xf numFmtId="164" fontId="0" fillId="4" borderId="11" xfId="0" applyNumberFormat="1" applyFill="1" applyBorder="1" applyAlignment="1">
      <alignment horizontal="center" vertical="center"/>
    </xf>
    <xf numFmtId="164" fontId="0" fillId="0" borderId="12" xfId="0" applyNumberFormat="1" applyBorder="1" applyAlignment="1">
      <alignment horizontal="center" vertical="center"/>
    </xf>
    <xf numFmtId="164" fontId="0" fillId="0" borderId="14" xfId="0" applyNumberFormat="1" applyBorder="1" applyAlignment="1">
      <alignment horizontal="center" vertical="center"/>
    </xf>
    <xf numFmtId="164" fontId="0" fillId="0" borderId="16" xfId="0" applyNumberFormat="1" applyBorder="1" applyAlignment="1">
      <alignment horizontal="center" vertical="center"/>
    </xf>
    <xf numFmtId="164" fontId="0" fillId="4" borderId="16" xfId="0" applyNumberFormat="1" applyFill="1" applyBorder="1" applyAlignment="1">
      <alignment horizontal="center" vertical="center"/>
    </xf>
    <xf numFmtId="164" fontId="0" fillId="0" borderId="17" xfId="0" applyNumberFormat="1" applyBorder="1" applyAlignment="1">
      <alignment horizontal="center" vertical="center"/>
    </xf>
    <xf numFmtId="0" fontId="10" fillId="2" borderId="18" xfId="0" applyFont="1" applyFill="1" applyBorder="1" applyAlignment="1">
      <alignment horizontal="center" vertical="center"/>
    </xf>
    <xf numFmtId="0" fontId="10" fillId="2" borderId="19" xfId="0" applyFont="1" applyFill="1" applyBorder="1" applyAlignment="1">
      <alignment horizontal="center" vertical="center"/>
    </xf>
    <xf numFmtId="0" fontId="10" fillId="4" borderId="19" xfId="0" applyFont="1" applyFill="1" applyBorder="1" applyAlignment="1">
      <alignment horizontal="center" vertical="center"/>
    </xf>
    <xf numFmtId="0" fontId="10" fillId="2" borderId="20" xfId="0" applyFont="1" applyFill="1" applyBorder="1" applyAlignment="1">
      <alignment horizontal="center" vertical="center"/>
    </xf>
    <xf numFmtId="0" fontId="10" fillId="2" borderId="10" xfId="0" applyFont="1" applyFill="1" applyBorder="1" applyAlignment="1">
      <alignment horizontal="left" vertical="center" indent="1"/>
    </xf>
    <xf numFmtId="0" fontId="10" fillId="2" borderId="13" xfId="0" applyFont="1" applyFill="1" applyBorder="1" applyAlignment="1">
      <alignment horizontal="left" vertical="center" indent="1"/>
    </xf>
    <xf numFmtId="0" fontId="10" fillId="2" borderId="15" xfId="0" applyFont="1" applyFill="1" applyBorder="1" applyAlignment="1">
      <alignment horizontal="left" vertical="center" indent="1"/>
    </xf>
    <xf numFmtId="0" fontId="10" fillId="3" borderId="0" xfId="0" applyFont="1" applyFill="1" applyAlignment="1">
      <alignment horizontal="left" vertical="center" indent="1"/>
    </xf>
    <xf numFmtId="0" fontId="0" fillId="2" borderId="21" xfId="0" applyFill="1" applyBorder="1" applyAlignment="1">
      <alignment horizontal="left" vertical="center" indent="1"/>
    </xf>
    <xf numFmtId="49" fontId="14" fillId="0" borderId="0" xfId="0" applyNumberFormat="1" applyFont="1" applyAlignment="1">
      <alignment vertical="center" wrapText="1"/>
    </xf>
    <xf numFmtId="49" fontId="0" fillId="0" borderId="0" xfId="0" applyNumberFormat="1" applyAlignment="1">
      <alignment wrapText="1"/>
    </xf>
    <xf numFmtId="0" fontId="0" fillId="2" borderId="4" xfId="0" applyFill="1" applyBorder="1" applyAlignment="1" applyProtection="1">
      <alignment horizontal="left" vertical="center" indent="1"/>
      <protection locked="0"/>
    </xf>
    <xf numFmtId="0" fontId="0" fillId="2" borderId="5" xfId="0" applyFill="1" applyBorder="1" applyAlignment="1" applyProtection="1">
      <alignment horizontal="left" vertical="center" indent="1"/>
      <protection locked="0"/>
    </xf>
    <xf numFmtId="164" fontId="0" fillId="0" borderId="24" xfId="0" applyNumberFormat="1" applyBorder="1" applyAlignment="1">
      <alignment horizontal="center" vertical="center"/>
    </xf>
    <xf numFmtId="0" fontId="0" fillId="0" borderId="23" xfId="0" applyBorder="1" applyAlignment="1">
      <alignment horizontal="center" vertical="center"/>
    </xf>
    <xf numFmtId="0" fontId="16" fillId="5" borderId="25" xfId="0" applyFont="1" applyFill="1" applyBorder="1" applyAlignment="1">
      <alignment horizontal="center" vertical="center"/>
    </xf>
    <xf numFmtId="0" fontId="16" fillId="6" borderId="25" xfId="0" applyFont="1" applyFill="1" applyBorder="1" applyAlignment="1">
      <alignment horizontal="center" vertical="center"/>
    </xf>
    <xf numFmtId="0" fontId="16" fillId="7" borderId="25" xfId="0" applyFont="1" applyFill="1" applyBorder="1" applyAlignment="1">
      <alignment horizontal="center" vertical="center"/>
    </xf>
    <xf numFmtId="0" fontId="16" fillId="8" borderId="25" xfId="0" applyFont="1" applyFill="1" applyBorder="1" applyAlignment="1">
      <alignment horizontal="center" vertical="center"/>
    </xf>
    <xf numFmtId="0" fontId="16" fillId="9" borderId="25" xfId="0" applyFont="1" applyFill="1" applyBorder="1" applyAlignment="1">
      <alignment horizontal="center" vertical="center"/>
    </xf>
    <xf numFmtId="0" fontId="16" fillId="10" borderId="25" xfId="0" applyFont="1" applyFill="1" applyBorder="1" applyAlignment="1">
      <alignment horizontal="center" vertical="center"/>
    </xf>
    <xf numFmtId="0" fontId="16" fillId="11" borderId="25" xfId="0" applyFont="1" applyFill="1" applyBorder="1" applyAlignment="1">
      <alignment horizontal="center" vertical="center"/>
    </xf>
    <xf numFmtId="0" fontId="0" fillId="2" borderId="22" xfId="0" applyFill="1" applyBorder="1" applyAlignment="1" applyProtection="1">
      <alignment horizontal="left" vertical="center" indent="1"/>
      <protection locked="0"/>
    </xf>
    <xf numFmtId="49" fontId="19" fillId="13" borderId="0" xfId="0" applyNumberFormat="1" applyFont="1" applyFill="1" applyAlignment="1">
      <alignment vertical="center" wrapText="1"/>
    </xf>
    <xf numFmtId="49" fontId="18" fillId="13" borderId="0" xfId="0" applyNumberFormat="1" applyFont="1" applyFill="1" applyAlignment="1">
      <alignment vertical="center" wrapText="1"/>
    </xf>
    <xf numFmtId="49" fontId="0" fillId="0" borderId="0" xfId="0" applyNumberFormat="1" applyAlignment="1">
      <alignment vertical="center" wrapText="1"/>
    </xf>
    <xf numFmtId="49" fontId="20" fillId="13" borderId="0" xfId="0" applyNumberFormat="1" applyFont="1" applyFill="1" applyAlignment="1">
      <alignment horizontal="center" vertical="center" wrapText="1"/>
    </xf>
    <xf numFmtId="0" fontId="17" fillId="12" borderId="27" xfId="0" applyFont="1" applyFill="1" applyBorder="1" applyAlignment="1">
      <alignment horizontal="center" vertical="center"/>
    </xf>
    <xf numFmtId="0" fontId="0" fillId="0" borderId="28" xfId="0" applyBorder="1" applyAlignment="1">
      <alignment horizontal="center" vertical="center"/>
    </xf>
    <xf numFmtId="0" fontId="15" fillId="0" borderId="29" xfId="0" applyFont="1" applyBorder="1" applyAlignment="1">
      <alignment horizontal="center" vertical="center"/>
    </xf>
    <xf numFmtId="0" fontId="10" fillId="0" borderId="26" xfId="0" applyFont="1" applyBorder="1" applyAlignment="1">
      <alignment horizontal="center" vertical="center"/>
    </xf>
  </cellXfs>
  <cellStyles count="1">
    <cellStyle name="Normal" xfId="0" builtinId="0"/>
  </cellStyles>
  <dxfs count="51">
    <dxf>
      <font>
        <color theme="8" tint="0.79998168889431442"/>
      </font>
      <fill>
        <patternFill patternType="none">
          <bgColor auto="1"/>
        </patternFill>
      </fill>
    </dxf>
    <dxf>
      <font>
        <color theme="0"/>
      </font>
      <fill>
        <patternFill>
          <bgColor rgb="FF002060"/>
        </patternFill>
      </fill>
    </dxf>
    <dxf>
      <font>
        <color theme="0"/>
      </font>
      <fill>
        <patternFill>
          <bgColor rgb="FF7030A0"/>
        </patternFill>
      </fill>
    </dxf>
    <dxf>
      <font>
        <color theme="0"/>
      </font>
      <fill>
        <patternFill>
          <bgColor rgb="FF0070C0"/>
        </patternFill>
      </fill>
    </dxf>
    <dxf>
      <font>
        <color theme="0"/>
      </font>
      <fill>
        <patternFill>
          <bgColor rgb="FF00B050"/>
        </patternFill>
      </fill>
    </dxf>
    <dxf>
      <font>
        <color theme="0"/>
      </font>
      <fill>
        <patternFill>
          <bgColor rgb="FF00B0F0"/>
        </patternFill>
      </fill>
    </dxf>
    <dxf>
      <font>
        <color theme="0"/>
      </font>
      <fill>
        <patternFill>
          <bgColor rgb="FFFFC000"/>
        </patternFill>
      </fill>
    </dxf>
    <dxf>
      <font>
        <color theme="0"/>
      </font>
      <fill>
        <patternFill>
          <bgColor rgb="FFC00000"/>
        </patternFill>
      </fill>
    </dxf>
    <dxf>
      <fill>
        <patternFill>
          <bgColor rgb="FFFFFF00"/>
        </patternFill>
      </fill>
    </dxf>
    <dxf>
      <font>
        <color theme="0"/>
      </font>
    </dxf>
    <dxf>
      <font>
        <color theme="0"/>
      </font>
      <fill>
        <patternFill>
          <bgColor rgb="FF002060"/>
        </patternFill>
      </fill>
    </dxf>
    <dxf>
      <font>
        <color theme="0"/>
      </font>
      <fill>
        <patternFill>
          <bgColor rgb="FF7030A0"/>
        </patternFill>
      </fill>
    </dxf>
    <dxf>
      <font>
        <color theme="0"/>
      </font>
      <fill>
        <patternFill>
          <bgColor rgb="FF0070C0"/>
        </patternFill>
      </fill>
    </dxf>
    <dxf>
      <font>
        <color theme="0"/>
      </font>
      <fill>
        <patternFill>
          <bgColor rgb="FF00B050"/>
        </patternFill>
      </fill>
    </dxf>
    <dxf>
      <font>
        <color theme="0"/>
      </font>
      <fill>
        <patternFill>
          <bgColor rgb="FF00B0F0"/>
        </patternFill>
      </fill>
    </dxf>
    <dxf>
      <font>
        <color theme="0"/>
      </font>
      <fill>
        <patternFill>
          <bgColor rgb="FFFFC000"/>
        </patternFill>
      </fill>
    </dxf>
    <dxf>
      <font>
        <color theme="0"/>
      </font>
      <fill>
        <patternFill>
          <bgColor rgb="FFC00000"/>
        </patternFill>
      </fill>
    </dxf>
    <dxf>
      <fill>
        <patternFill>
          <bgColor rgb="FFFFFF00"/>
        </patternFill>
      </fill>
    </dxf>
    <dxf>
      <fill>
        <patternFill>
          <bgColor theme="9" tint="0.79998168889431442"/>
        </patternFill>
      </fill>
    </dxf>
    <dxf>
      <fill>
        <patternFill>
          <bgColor theme="8" tint="0.59996337778862885"/>
        </patternFill>
      </fill>
    </dxf>
    <dxf>
      <border>
        <left style="thin">
          <color rgb="FFC00000"/>
        </left>
        <right style="thin">
          <color rgb="FFC00000"/>
        </right>
        <vertical/>
        <horizontal/>
      </border>
    </dxf>
    <dxf>
      <fill>
        <patternFill>
          <bgColor theme="8" tint="0.79998168889431442"/>
        </patternFill>
      </fill>
    </dxf>
    <dxf>
      <border>
        <left style="thin">
          <color rgb="FF002060"/>
        </left>
        <vertical/>
        <horizontal/>
      </border>
    </dxf>
    <dxf>
      <fill>
        <patternFill>
          <bgColor theme="8" tint="0.79998168889431442"/>
        </patternFill>
      </fill>
    </dxf>
    <dxf>
      <fill>
        <patternFill>
          <bgColor theme="8" tint="0.79998168889431442"/>
        </patternFill>
      </fill>
    </dxf>
    <dxf>
      <font>
        <color theme="8" tint="0.59996337778862885"/>
      </font>
    </dxf>
    <dxf>
      <alignment horizontal="left" vertical="bottom" textRotation="0" wrapText="0" relativeIndent="1" justifyLastLine="0" shrinkToFit="0" readingOrder="0"/>
    </dxf>
    <dxf>
      <alignment horizontal="left" vertical="bottom" textRotation="0" wrapText="0" relativeIndent="1" justifyLastLine="0" shrinkToFit="0" readingOrder="0"/>
    </dxf>
    <dxf>
      <alignment horizontal="left" vertical="center" textRotation="0" wrapText="0" relativeIndent="1" justifyLastLine="0" shrinkToFit="0" readingOrder="0"/>
    </dxf>
    <dxf>
      <alignment horizontal="left" vertical="center" textRotation="0" wrapText="0" relativeIndent="1"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left" vertical="center" textRotation="0" wrapText="0" relativeIndent="1" justifyLastLine="0" shrinkToFit="0" readingOrder="0"/>
    </dxf>
    <dxf>
      <alignment horizontal="left" vertical="center" textRotation="0" wrapText="0" relativeIndent="1" justifyLastLine="0" shrinkToFit="0" readingOrder="0"/>
    </dxf>
    <dxf>
      <alignment horizontal="left" vertical="center" textRotation="0" wrapText="0" relativeIndent="1" justifyLastLine="0" shrinkToFit="0" readingOrder="0"/>
    </dxf>
    <dxf>
      <numFmt numFmtId="19" formatCode="dd/mm/yyyy"/>
      <alignment horizontal="center" vertical="center" textRotation="0" wrapText="0" indent="0" justifyLastLine="0" shrinkToFit="0" readingOrder="0"/>
    </dxf>
    <dxf>
      <alignment horizontal="left" vertical="center" textRotation="0" wrapText="0" relativeIndent="1"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horizontal="left" vertical="center" textRotation="0" wrapText="0" relativeIndent="1" justifyLastLine="0" shrinkToFit="0" readingOrder="0"/>
    </dxf>
    <dxf>
      <alignment horizontal="left" vertical="center" textRotation="0" wrapText="0" relativeIndent="1" justifyLastLine="0" shrinkToFit="0" readingOrder="0"/>
    </dxf>
    <dxf>
      <alignment horizontal="left" vertical="center" textRotation="0" wrapText="0" relativeIndent="1" justifyLastLine="0" shrinkToFit="0" readingOrder="0"/>
    </dxf>
    <dxf>
      <alignment horizontal="general" vertical="center" textRotation="0" wrapText="0" indent="0" justifyLastLine="0" shrinkToFit="0" readingOrder="0"/>
    </dxf>
    <dxf>
      <alignment horizontal="right" vertical="center" textRotation="0" wrapText="0" indent="0" justifyLastLine="0" shrinkToFit="0" readingOrder="0"/>
    </dxf>
    <dxf>
      <numFmt numFmtId="19" formatCode="dd/mm/yyyy"/>
      <alignment horizontal="center" vertical="center" textRotation="0" wrapText="0" indent="0" justifyLastLine="0" shrinkToFit="0" readingOrder="0"/>
    </dxf>
    <dxf>
      <numFmt numFmtId="19" formatCode="dd/mm/yyyy"/>
      <alignment horizontal="center"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center" vertical="center" textRotation="0" wrapText="0" indent="0" justifyLastLine="0" shrinkToFit="0" readingOrder="0"/>
    </dxf>
    <dxf>
      <alignment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Spin" dx="26" fmlaLink="$C$2" max="2050" min="2020" page="10" val="2025"/>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emf"/></Relationships>
</file>

<file path=xl/drawings/_rels/drawing4.xml.rels><?xml version="1.0" encoding="UTF-8" standalone="yes"?>
<Relationships xmlns="http://schemas.openxmlformats.org/package/2006/relationships"><Relationship Id="rId2" Type="http://schemas.openxmlformats.org/officeDocument/2006/relationships/image" Target="../media/image6.svg"/><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1</xdr:col>
      <xdr:colOff>8435340</xdr:colOff>
      <xdr:row>7</xdr:row>
      <xdr:rowOff>213360</xdr:rowOff>
    </xdr:from>
    <xdr:to>
      <xdr:col>1</xdr:col>
      <xdr:colOff>9441267</xdr:colOff>
      <xdr:row>8</xdr:row>
      <xdr:rowOff>106705</xdr:rowOff>
    </xdr:to>
    <xdr:pic>
      <xdr:nvPicPr>
        <xdr:cNvPr id="2" name="Image 1">
          <a:extLst>
            <a:ext uri="{FF2B5EF4-FFF2-40B4-BE49-F238E27FC236}">
              <a16:creationId xmlns:a16="http://schemas.microsoft.com/office/drawing/2014/main" id="{804ACA1D-8F21-1B5F-A2AC-607F29363736}"/>
            </a:ext>
          </a:extLst>
        </xdr:cNvPr>
        <xdr:cNvPicPr>
          <a:picLocks noChangeAspect="1"/>
        </xdr:cNvPicPr>
      </xdr:nvPicPr>
      <xdr:blipFill>
        <a:blip xmlns:r="http://schemas.openxmlformats.org/officeDocument/2006/relationships" r:embed="rId1"/>
        <a:stretch>
          <a:fillRect/>
        </a:stretch>
      </xdr:blipFill>
      <xdr:spPr>
        <a:xfrm>
          <a:off x="8717280" y="1524000"/>
          <a:ext cx="1005927" cy="289585"/>
        </a:xfrm>
        <a:prstGeom prst="rect">
          <a:avLst/>
        </a:prstGeom>
      </xdr:spPr>
    </xdr:pic>
    <xdr:clientData/>
  </xdr:twoCellAnchor>
  <xdr:twoCellAnchor editAs="oneCell">
    <xdr:from>
      <xdr:col>1</xdr:col>
      <xdr:colOff>7109460</xdr:colOff>
      <xdr:row>1</xdr:row>
      <xdr:rowOff>68580</xdr:rowOff>
    </xdr:from>
    <xdr:to>
      <xdr:col>1</xdr:col>
      <xdr:colOff>7467600</xdr:colOff>
      <xdr:row>2</xdr:row>
      <xdr:rowOff>144780</xdr:rowOff>
    </xdr:to>
    <xdr:pic>
      <xdr:nvPicPr>
        <xdr:cNvPr id="3" name="Image 2">
          <a:extLst>
            <a:ext uri="{FF2B5EF4-FFF2-40B4-BE49-F238E27FC236}">
              <a16:creationId xmlns:a16="http://schemas.microsoft.com/office/drawing/2014/main" id="{F59D9B41-59D1-260A-6347-4C940D3BC745}"/>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918" t="-1887" r="18033" b="22641"/>
        <a:stretch/>
      </xdr:blipFill>
      <xdr:spPr>
        <a:xfrm>
          <a:off x="7391400" y="68580"/>
          <a:ext cx="358140" cy="3200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647700</xdr:colOff>
          <xdr:row>9</xdr:row>
          <xdr:rowOff>99060</xdr:rowOff>
        </xdr:from>
        <xdr:to>
          <xdr:col>3</xdr:col>
          <xdr:colOff>863700</xdr:colOff>
          <xdr:row>9</xdr:row>
          <xdr:rowOff>315060</xdr:rowOff>
        </xdr:to>
        <xdr:pic macro="[0]!Ajout">
          <xdr:nvPicPr>
            <xdr:cNvPr id="4" name="Image 3">
              <a:extLst>
                <a:ext uri="{FF2B5EF4-FFF2-40B4-BE49-F238E27FC236}">
                  <a16:creationId xmlns:a16="http://schemas.microsoft.com/office/drawing/2014/main" id="{B9D67602-0813-0EB2-6FB9-3DD7FF816021}"/>
                </a:ext>
              </a:extLst>
            </xdr:cNvPr>
            <xdr:cNvPicPr preferRelativeResize="0">
              <a:picLocks noChangeArrowheads="1"/>
              <a:extLst>
                <a:ext uri="{84589F7E-364E-4C9E-8A38-B11213B215E9}">
                  <a14:cameraTool cellRange="Paramètres!$L$2" spid="_x0000_s2122"/>
                </a:ext>
              </a:extLst>
            </xdr:cNvPicPr>
          </xdr:nvPicPr>
          <xdr:blipFill rotWithShape="1">
            <a:blip xmlns:r="http://schemas.openxmlformats.org/officeDocument/2006/relationships" r:embed="rId1"/>
            <a:srcRect l="26291" t="15788" r="30363" b="8474"/>
            <a:stretch>
              <a:fillRect/>
            </a:stretch>
          </xdr:blipFill>
          <xdr:spPr bwMode="auto">
            <a:xfrm>
              <a:off x="2103120" y="2857500"/>
              <a:ext cx="216000" cy="216000"/>
            </a:xfrm>
            <a:prstGeom prst="rect">
              <a:avLst/>
            </a:prstGeom>
            <a:solidFill>
              <a:srgbClr val="FFFFFF" mc:Ignorable="a14" a14:legacySpreadsheetColorIndex="9"/>
            </a:solidFill>
            <a:ln w="9525">
              <a:noFill/>
              <a:miter lim="800000"/>
              <a:headEnd/>
              <a:tailEnd/>
            </a:ln>
          </xdr:spPr>
        </xdr:pic>
        <xdr:clientData/>
      </xdr:twoCellAnchor>
    </mc:Choice>
    <mc:Fallback/>
  </mc:AlternateContent>
  <xdr:twoCellAnchor editAs="oneCell">
    <xdr:from>
      <xdr:col>1</xdr:col>
      <xdr:colOff>38100</xdr:colOff>
      <xdr:row>9</xdr:row>
      <xdr:rowOff>15240</xdr:rowOff>
    </xdr:from>
    <xdr:to>
      <xdr:col>3</xdr:col>
      <xdr:colOff>106680</xdr:colOff>
      <xdr:row>9</xdr:row>
      <xdr:rowOff>327660</xdr:rowOff>
    </xdr:to>
    <xdr:sp macro="[0]!ModifyRecord" textlink="">
      <xdr:nvSpPr>
        <xdr:cNvPr id="5" name="BtnModif" hidden="1">
          <a:extLst>
            <a:ext uri="{FF2B5EF4-FFF2-40B4-BE49-F238E27FC236}">
              <a16:creationId xmlns:a16="http://schemas.microsoft.com/office/drawing/2014/main" id="{69E142AA-50D5-BAF8-6AC5-18E926F9E130}"/>
            </a:ext>
          </a:extLst>
        </xdr:cNvPr>
        <xdr:cNvSpPr/>
      </xdr:nvSpPr>
      <xdr:spPr>
        <a:xfrm>
          <a:off x="320040" y="2773680"/>
          <a:ext cx="1242060" cy="312420"/>
        </a:xfrm>
        <a:prstGeom prst="roundRect">
          <a:avLst/>
        </a:prstGeom>
        <a:solidFill>
          <a:schemeClr val="accent5">
            <a:lumMod val="7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kern="1200"/>
            <a:t>Modification</a:t>
          </a:r>
        </a:p>
      </xdr:txBody>
    </xdr:sp>
    <xdr:clientData fPrintsWithSheet="0"/>
  </xdr:twoCellAnchor>
  <xdr:twoCellAnchor editAs="oneCell">
    <xdr:from>
      <xdr:col>3</xdr:col>
      <xdr:colOff>1341120</xdr:colOff>
      <xdr:row>9</xdr:row>
      <xdr:rowOff>53340</xdr:rowOff>
    </xdr:from>
    <xdr:to>
      <xdr:col>4</xdr:col>
      <xdr:colOff>243840</xdr:colOff>
      <xdr:row>9</xdr:row>
      <xdr:rowOff>365760</xdr:rowOff>
    </xdr:to>
    <xdr:sp macro="[0]!SupprLigne" textlink="">
      <xdr:nvSpPr>
        <xdr:cNvPr id="6" name="BtnSuppr" hidden="1">
          <a:extLst>
            <a:ext uri="{FF2B5EF4-FFF2-40B4-BE49-F238E27FC236}">
              <a16:creationId xmlns:a16="http://schemas.microsoft.com/office/drawing/2014/main" id="{79663325-90D1-0D00-A04B-1BD4363C53BB}"/>
            </a:ext>
          </a:extLst>
        </xdr:cNvPr>
        <xdr:cNvSpPr/>
      </xdr:nvSpPr>
      <xdr:spPr>
        <a:xfrm>
          <a:off x="2796540" y="2811780"/>
          <a:ext cx="1242060" cy="312420"/>
        </a:xfrm>
        <a:prstGeom prst="roundRect">
          <a:avLst/>
        </a:prstGeom>
        <a:solidFill>
          <a:schemeClr val="accent5">
            <a:lumMod val="7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kern="1200"/>
            <a:t>Suppression</a:t>
          </a:r>
        </a:p>
      </xdr:txBody>
    </xdr:sp>
    <xdr:clientData fPrintsWithSheet="0"/>
  </xdr:twoCellAnchor>
  <xdr:twoCellAnchor editAs="oneCell">
    <xdr:from>
      <xdr:col>6</xdr:col>
      <xdr:colOff>632460</xdr:colOff>
      <xdr:row>4</xdr:row>
      <xdr:rowOff>304800</xdr:rowOff>
    </xdr:from>
    <xdr:to>
      <xdr:col>8</xdr:col>
      <xdr:colOff>129540</xdr:colOff>
      <xdr:row>6</xdr:row>
      <xdr:rowOff>34440</xdr:rowOff>
    </xdr:to>
    <xdr:sp macro="[0]!RAZ_Form" textlink="">
      <xdr:nvSpPr>
        <xdr:cNvPr id="2" name="Rectangle : coins arrondis 1">
          <a:extLst>
            <a:ext uri="{FF2B5EF4-FFF2-40B4-BE49-F238E27FC236}">
              <a16:creationId xmlns:a16="http://schemas.microsoft.com/office/drawing/2014/main" id="{76068C63-EB3B-D7E3-0804-29F64DDB710A}"/>
            </a:ext>
          </a:extLst>
        </xdr:cNvPr>
        <xdr:cNvSpPr/>
      </xdr:nvSpPr>
      <xdr:spPr>
        <a:xfrm>
          <a:off x="5067300" y="1493520"/>
          <a:ext cx="1203960" cy="324000"/>
        </a:xfrm>
        <a:prstGeom prst="roundRect">
          <a:avLst/>
        </a:prstGeom>
        <a:solidFill>
          <a:srgbClr val="0070C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kern="1200"/>
            <a:t>RAZ Formulaire</a:t>
          </a:r>
        </a:p>
      </xdr:txBody>
    </xdr:sp>
    <xdr:clientData fPrintsWithSheet="0"/>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3</xdr:col>
          <xdr:colOff>15240</xdr:colOff>
          <xdr:row>1</xdr:row>
          <xdr:rowOff>0</xdr:rowOff>
        </xdr:from>
        <xdr:to>
          <xdr:col>3</xdr:col>
          <xdr:colOff>228600</xdr:colOff>
          <xdr:row>1</xdr:row>
          <xdr:rowOff>213360</xdr:rowOff>
        </xdr:to>
        <xdr:sp macro="" textlink="">
          <xdr:nvSpPr>
            <xdr:cNvPr id="1025" name="Spinner 1" hidden="1">
              <a:extLst>
                <a:ext uri="{63B3BB69-23CF-44E3-9099-C40C66FF867C}">
                  <a14:compatExt spid="_x0000_s1025"/>
                </a:ext>
                <a:ext uri="{FF2B5EF4-FFF2-40B4-BE49-F238E27FC236}">
                  <a16:creationId xmlns:a16="http://schemas.microsoft.com/office/drawing/2014/main" id="{00000000-0008-0000-0300-000001040000}"/>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10</xdr:col>
      <xdr:colOff>274320</xdr:colOff>
      <xdr:row>0</xdr:row>
      <xdr:rowOff>205740</xdr:rowOff>
    </xdr:from>
    <xdr:to>
      <xdr:col>12</xdr:col>
      <xdr:colOff>31020</xdr:colOff>
      <xdr:row>2</xdr:row>
      <xdr:rowOff>31020</xdr:rowOff>
    </xdr:to>
    <xdr:pic>
      <xdr:nvPicPr>
        <xdr:cNvPr id="3" name="Graphique 2" descr="Liste de contrôle avec un remplissage uni">
          <a:extLst>
            <a:ext uri="{FF2B5EF4-FFF2-40B4-BE49-F238E27FC236}">
              <a16:creationId xmlns:a16="http://schemas.microsoft.com/office/drawing/2014/main" id="{10BBB602-426A-1479-E19E-8A7FCA8D755E}"/>
            </a:ext>
          </a:extLst>
        </xdr:cNvPr>
        <xdr:cNvPicPr>
          <a:picLocks noChangeAspect="1"/>
        </xdr:cNvPicPr>
      </xdr:nvPicPr>
      <xdr:blipFill>
        <a:blip xmlns:r="http://schemas.openxmlformats.org/officeDocument/2006/relationships" r:embed="rId1">
          <a:alphaModFix/>
          <a:extLst>
            <a:ext uri="{96DAC541-7B7A-43D3-8B79-37D633B846F1}">
              <asvg:svgBlip xmlns:asvg="http://schemas.microsoft.com/office/drawing/2016/SVG/main" r:embed="rId2"/>
            </a:ext>
          </a:extLst>
        </a:blip>
        <a:stretch>
          <a:fillRect/>
        </a:stretch>
      </xdr:blipFill>
      <xdr:spPr>
        <a:xfrm>
          <a:off x="8732520" y="205740"/>
          <a:ext cx="252000" cy="252000"/>
        </a:xfrm>
        <a:prstGeom prst="rect">
          <a:avLst/>
        </a:prstGeom>
        <a:effec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DBA9745-F9BA-452A-8722-E4A8FCF1C755}" name="t_Absence" displayName="t_Absence" ref="B2:H8" totalsRowShown="0" headerRowDxfId="50" dataDxfId="49">
  <autoFilter ref="B2:H8" xr:uid="{3DBA9745-F9BA-452A-8722-E4A8FCF1C755}">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7" xr3:uid="{1D07D8AC-35F1-4CB4-A0F1-779134B11610}" name="Code" dataDxfId="48">
      <calculatedColumnFormula>IF(t_Absence[[#This Row],[Employé]]&lt;&gt;"",TEXT(ROW()-2,"000")&amp;LEFT(t_Absence[[#This Row],[Employé]],3)&amp;TEXT(MONTH(t_Absence[[#This Row],[Date début]]),"00"),"")</calculatedColumnFormula>
    </tableColumn>
    <tableColumn id="1" xr3:uid="{D545A4A9-4B6F-4014-A04A-5A55C5897A46}" name="Employé" dataDxfId="47"/>
    <tableColumn id="2" xr3:uid="{E3F19F09-B6C9-4BA2-8BFE-C573FA852678}" name="Absence" dataDxfId="46"/>
    <tableColumn id="3" xr3:uid="{11A5428E-9DF5-49ED-A1BF-1294BC5F31CA}" name="Date début" dataDxfId="45"/>
    <tableColumn id="4" xr3:uid="{976DAB73-C839-4CFB-9F43-3B707AA89847}" name="Date fin" dataDxfId="44"/>
    <tableColumn id="5" xr3:uid="{19DBCA8C-1A2F-4048-982F-1D59128259EC}" name="Nb jours" dataDxfId="43">
      <calculatedColumnFormula>NETWORKDAYS.INTL(t_Absence[[#This Row],[Date début]],t_Absence[[#This Row],[Date fin]],1,l_Feries)</calculatedColumnFormula>
    </tableColumn>
    <tableColumn id="6" xr3:uid="{32C67D42-3A78-4E59-A0CE-723DF1DAA2E2}" name="Symbole" dataDxfId="42">
      <calculatedColumnFormula>IFERROR(INDEX(t_TypAbs[Symbole],MATCH(t_Absence[[#This Row],[Absence]],t_TypAbs[Type],0)),"")</calculatedColumnFormula>
    </tableColumn>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4977005-DA82-414F-8C3C-F672769CA7FF}" name="t_Mois" displayName="t_Mois" ref="B2:B14" totalsRowShown="0" headerRowDxfId="41" dataDxfId="40">
  <autoFilter ref="B2:B14" xr:uid="{84977005-DA82-414F-8C3C-F672769CA7FF}">
    <filterColumn colId="0" hiddenButton="1"/>
  </autoFilter>
  <tableColumns count="1">
    <tableColumn id="1" xr3:uid="{323198DD-6882-404E-A9EF-1469137E2453}" name="Mois" dataDxfId="39"/>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169A049-437F-42E4-B185-CA734835BE70}" name="t_Feries" displayName="t_Feries" ref="D2:E15" totalsRowShown="0" headerRowDxfId="38" dataDxfId="37">
  <autoFilter ref="D2:E15" xr:uid="{0169A049-437F-42E4-B185-CA734835BE70}">
    <filterColumn colId="0" hiddenButton="1"/>
    <filterColumn colId="1" hiddenButton="1"/>
  </autoFilter>
  <tableColumns count="2">
    <tableColumn id="1" xr3:uid="{9969A847-2A83-4264-BB60-D9D1AB103BF7}" name="Jour férié" dataDxfId="36"/>
    <tableColumn id="3" xr3:uid="{92EECAB8-8CEA-4634-8BE0-7BD32E24F9DB}" name="Date" dataDxfId="35"/>
  </tableColumns>
  <tableStyleInfo name="TableStyleMedium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AA118650-1BA9-4342-B1AF-BF3D7212F2B4}" name="t_Employé" displayName="t_Employé" ref="G2:G19" totalsRowShown="0" headerRowDxfId="34" dataDxfId="33">
  <autoFilter ref="G2:G19" xr:uid="{AA118650-1BA9-4342-B1AF-BF3D7212F2B4}">
    <filterColumn colId="0" hiddenButton="1"/>
  </autoFilter>
  <tableColumns count="1">
    <tableColumn id="1" xr3:uid="{07292B76-4118-4A1E-AC41-491D820A0094}" name="Employé" dataDxfId="32"/>
  </tableColumns>
  <tableStyleInfo name="TableStyleMedium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10C51AA-8EB3-4E30-A056-A2E8730B51ED}" name="t_TypAbs" displayName="t_TypAbs" ref="I2:J10" totalsRowShown="0" headerRowDxfId="31" dataDxfId="30">
  <autoFilter ref="I2:J10" xr:uid="{C10C51AA-8EB3-4E30-A056-A2E8730B51ED}">
    <filterColumn colId="0" hiddenButton="1"/>
    <filterColumn colId="1" hiddenButton="1"/>
  </autoFilter>
  <tableColumns count="2">
    <tableColumn id="1" xr3:uid="{48347796-7EAD-4829-AF41-B5D1F21A2DE7}" name="Type" dataDxfId="29"/>
    <tableColumn id="2" xr3:uid="{7FCB5559-52F6-45B1-B921-468EAF9590F1}" name="Symbole" dataDxfId="28"/>
  </tableColumns>
  <tableStyleInfo name="TableStyleMedium9"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1C0A7CF-4095-4863-8122-2C78A3E156D6}" name="t_PlaceHolder" displayName="t_PlaceHolder" ref="N2:O6" totalsRowShown="0">
  <autoFilter ref="N2:O6" xr:uid="{01C0A7CF-4095-4863-8122-2C78A3E156D6}">
    <filterColumn colId="0" hiddenButton="1"/>
    <filterColumn colId="1" hiddenButton="1"/>
  </autoFilter>
  <tableColumns count="2">
    <tableColumn id="1" xr3:uid="{E502862D-1855-411C-9D1D-7C9965758A23}" name="Cellule" dataDxfId="27"/>
    <tableColumn id="2" xr3:uid="{22291A6C-7261-4909-8D46-CD44D8CD15BC}" name="PlaceHolders" dataDxfId="26"/>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drawing" Target="../drawings/drawing4.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5A086-7937-4866-9960-CA64BDE89E6C}">
  <sheetPr codeName="Feuil7"/>
  <dimension ref="B2:C12"/>
  <sheetViews>
    <sheetView showGridLines="0" tabSelected="1" workbookViewId="0">
      <selection activeCell="B14" sqref="B14"/>
    </sheetView>
  </sheetViews>
  <sheetFormatPr baseColWidth="10" defaultRowHeight="16.8" x14ac:dyDescent="0.4"/>
  <cols>
    <col min="1" max="1" width="3.69921875" style="58" customWidth="1"/>
    <col min="2" max="2" width="151.59765625" style="58" bestFit="1" customWidth="1"/>
    <col min="3" max="16384" width="11.19921875" style="58"/>
  </cols>
  <sheetData>
    <row r="2" spans="2:3" s="73" customFormat="1" ht="19.2" x14ac:dyDescent="0.4">
      <c r="B2" s="72"/>
    </row>
    <row r="3" spans="2:3" s="73" customFormat="1" x14ac:dyDescent="0.4">
      <c r="B3" s="71" t="s">
        <v>96</v>
      </c>
    </row>
    <row r="4" spans="2:3" s="73" customFormat="1" x14ac:dyDescent="0.4">
      <c r="B4" s="71" t="s">
        <v>89</v>
      </c>
    </row>
    <row r="5" spans="2:3" s="73" customFormat="1" x14ac:dyDescent="0.4">
      <c r="B5" s="71" t="s">
        <v>90</v>
      </c>
    </row>
    <row r="6" spans="2:3" s="73" customFormat="1" x14ac:dyDescent="0.4">
      <c r="B6" s="71" t="s">
        <v>91</v>
      </c>
    </row>
    <row r="7" spans="2:3" s="73" customFormat="1" x14ac:dyDescent="0.4">
      <c r="B7" s="71" t="s">
        <v>92</v>
      </c>
    </row>
    <row r="8" spans="2:3" s="73" customFormat="1" ht="31.2" x14ac:dyDescent="0.4">
      <c r="B8" s="71" t="s">
        <v>93</v>
      </c>
    </row>
    <row r="9" spans="2:3" s="73" customFormat="1" x14ac:dyDescent="0.4">
      <c r="B9" s="71" t="s">
        <v>94</v>
      </c>
    </row>
    <row r="10" spans="2:3" s="73" customFormat="1" x14ac:dyDescent="0.4">
      <c r="B10" s="71"/>
    </row>
    <row r="11" spans="2:3" s="73" customFormat="1" x14ac:dyDescent="0.4">
      <c r="B11" s="74" t="s">
        <v>97</v>
      </c>
      <c r="C11" s="57"/>
    </row>
    <row r="12" spans="2:3" s="73" customFormat="1" ht="19.2" x14ac:dyDescent="0.4">
      <c r="B12" s="72"/>
    </row>
  </sheetData>
  <sheetProtection sheet="1" objects="1" scenarios="1" selectLockedCell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95C2B-AFE7-4E26-9F78-0C3BC1DF0D5C}">
  <sheetPr codeName="Feuil2"/>
  <dimension ref="B2:G10"/>
  <sheetViews>
    <sheetView showGridLines="0" workbookViewId="0">
      <selection activeCell="D9" sqref="D9"/>
    </sheetView>
  </sheetViews>
  <sheetFormatPr baseColWidth="10" defaultRowHeight="16.8" x14ac:dyDescent="0.4"/>
  <cols>
    <col min="1" max="1" width="3.69921875" style="1" customWidth="1"/>
    <col min="2" max="2" width="2.69921875" style="1" customWidth="1"/>
    <col min="3" max="3" width="12.69921875" style="1" customWidth="1"/>
    <col min="4" max="4" width="30.69921875" style="1" customWidth="1"/>
    <col min="5" max="5" width="4.69921875" style="1" customWidth="1"/>
    <col min="6" max="6" width="3.69921875" style="1" customWidth="1"/>
    <col min="7" max="16384" width="11.19921875" style="1"/>
  </cols>
  <sheetData>
    <row r="2" spans="2:7" ht="30" customHeight="1" x14ac:dyDescent="0.4">
      <c r="B2" s="13"/>
      <c r="C2" s="13"/>
      <c r="D2" s="21"/>
      <c r="E2" s="13"/>
    </row>
    <row r="3" spans="2:7" ht="30" customHeight="1" x14ac:dyDescent="0.4">
      <c r="B3" s="13"/>
      <c r="C3" s="14" t="s">
        <v>29</v>
      </c>
      <c r="D3" s="22" t="s">
        <v>78</v>
      </c>
      <c r="E3" s="16" t="str">
        <f>IF(AND(LEFT(frmEmploye,1)&lt;&gt;"*",frmEmploye&lt;&gt;"",frmCode=""),"P","")</f>
        <v/>
      </c>
      <c r="G3" s="15"/>
    </row>
    <row r="4" spans="2:7" x14ac:dyDescent="0.4">
      <c r="B4" s="13"/>
      <c r="C4" s="13"/>
      <c r="D4" s="13"/>
      <c r="E4" s="13"/>
    </row>
    <row r="5" spans="2:7" ht="30" customHeight="1" x14ac:dyDescent="0.4">
      <c r="B5" s="13"/>
      <c r="C5" s="14" t="s">
        <v>66</v>
      </c>
      <c r="D5" s="22" t="s">
        <v>77</v>
      </c>
      <c r="E5" s="16" t="str">
        <f>IF(AND(LEFT(frmAbsence,1)&lt;&gt;"*",frmAbsence&lt;&gt;"",frmCode=""),"P","")</f>
        <v/>
      </c>
      <c r="G5" s="15"/>
    </row>
    <row r="6" spans="2:7" x14ac:dyDescent="0.4">
      <c r="B6" s="13"/>
      <c r="C6" s="13"/>
      <c r="D6" s="13"/>
      <c r="E6" s="13"/>
    </row>
    <row r="7" spans="2:7" ht="30" customHeight="1" x14ac:dyDescent="0.4">
      <c r="B7" s="13"/>
      <c r="C7" s="14" t="s">
        <v>67</v>
      </c>
      <c r="D7" s="23" t="s">
        <v>79</v>
      </c>
      <c r="E7" s="16" t="str">
        <f>IF(AND(LEFT(frmDateDeb,1)&lt;&gt;"*",frmDateDeb&lt;&gt;"",frmCode=""),"P","")</f>
        <v/>
      </c>
    </row>
    <row r="8" spans="2:7" x14ac:dyDescent="0.4">
      <c r="B8" s="13"/>
      <c r="C8" s="13"/>
      <c r="D8" s="13"/>
      <c r="E8" s="13"/>
    </row>
    <row r="9" spans="2:7" ht="30" customHeight="1" x14ac:dyDescent="0.4">
      <c r="B9" s="13"/>
      <c r="C9" s="14" t="s">
        <v>68</v>
      </c>
      <c r="D9" s="23" t="s">
        <v>80</v>
      </c>
      <c r="E9" s="16" t="str">
        <f>IF(AND(LEFT(frmDateFin,1)&lt;&gt;"*",frmDateFin&lt;&gt;"",frmCode=""),"P","")</f>
        <v/>
      </c>
    </row>
    <row r="10" spans="2:7" ht="30" customHeight="1" x14ac:dyDescent="0.4">
      <c r="B10" s="13"/>
      <c r="C10" s="13"/>
      <c r="D10" s="13"/>
      <c r="E10" s="17">
        <f>COUNTIF(E3:E9,"P")</f>
        <v>0</v>
      </c>
    </row>
  </sheetData>
  <sheetProtection sheet="1" objects="1" scenarios="1" selectLockedCells="1"/>
  <conditionalFormatting sqref="E3 E5 E7 E9">
    <cfRule type="expression" dxfId="25" priority="2">
      <formula>E3="P"</formula>
    </cfRule>
  </conditionalFormatting>
  <conditionalFormatting sqref="D3 D5 D7 D9">
    <cfRule type="expression" dxfId="24" priority="1">
      <formula>LEFT(D3,1)="*"</formula>
    </cfRule>
  </conditionalFormatting>
  <dataValidations count="2">
    <dataValidation type="list" allowBlank="1" showInputMessage="1" showErrorMessage="1" sqref="D3" xr:uid="{6E34BB95-66F6-4A6A-9696-C2C7F7027E9B}">
      <formula1>l_Employé</formula1>
    </dataValidation>
    <dataValidation type="list" allowBlank="1" showInputMessage="1" showErrorMessage="1" sqref="D5" xr:uid="{8E935B69-9329-457F-9D8E-754825F3D99F}">
      <formula1>l_TypAbs</formula1>
    </dataValidation>
  </dataValidations>
  <pageMargins left="0.7" right="0.7" top="0.75" bottom="0.75" header="0.3" footer="0.3"/>
  <pageSetup paperSize="9" orientation="portrait" horizontalDpi="4294967293" verticalDpi="0"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3B251-145C-45A0-BFA9-6BA42A5B3B1C}">
  <sheetPr codeName="Feuil3"/>
  <dimension ref="B2:H8"/>
  <sheetViews>
    <sheetView showGridLines="0" workbookViewId="0">
      <selection activeCell="B2" sqref="B2"/>
    </sheetView>
  </sheetViews>
  <sheetFormatPr baseColWidth="10" defaultRowHeight="16.8" x14ac:dyDescent="0.4"/>
  <cols>
    <col min="1" max="1" width="3.69921875" style="1" customWidth="1"/>
    <col min="2" max="2" width="12.19921875" style="3" bestFit="1" customWidth="1"/>
    <col min="3" max="4" width="20.69921875" style="1" customWidth="1"/>
    <col min="5" max="6" width="12.69921875" style="3" customWidth="1"/>
    <col min="7" max="7" width="11.19921875" style="20"/>
    <col min="8" max="8" width="11.19921875" style="1"/>
    <col min="9" max="9" width="3.69921875" style="1" customWidth="1"/>
    <col min="10" max="16384" width="11.19921875" style="1"/>
  </cols>
  <sheetData>
    <row r="2" spans="2:8" x14ac:dyDescent="0.4">
      <c r="B2" s="3" t="s">
        <v>76</v>
      </c>
      <c r="C2" s="1" t="s">
        <v>29</v>
      </c>
      <c r="D2" s="1" t="s">
        <v>66</v>
      </c>
      <c r="E2" s="3" t="s">
        <v>67</v>
      </c>
      <c r="F2" s="3" t="s">
        <v>68</v>
      </c>
      <c r="G2" s="3" t="s">
        <v>69</v>
      </c>
      <c r="H2" s="1" t="s">
        <v>48</v>
      </c>
    </row>
    <row r="3" spans="2:8" x14ac:dyDescent="0.4">
      <c r="B3" s="3" t="str">
        <f>IF(t_Absence[[#This Row],[Employé]]&lt;&gt;"",TEXT(ROW()-2,"000")&amp;LEFT(t_Absence[[#This Row],[Employé]],3)&amp;TEXT(MONTH(t_Absence[[#This Row],[Date début]]),"00"),"")</f>
        <v>001Can02</v>
      </c>
      <c r="C3" s="1" t="s">
        <v>32</v>
      </c>
      <c r="D3" s="1" t="s">
        <v>63</v>
      </c>
      <c r="E3" s="4">
        <v>45690</v>
      </c>
      <c r="F3" s="4">
        <v>45693</v>
      </c>
      <c r="G3" s="20">
        <f>NETWORKDAYS.INTL(t_Absence[[#This Row],[Date début]],t_Absence[[#This Row],[Date fin]],1,l_Feries)</f>
        <v>3</v>
      </c>
      <c r="H3" s="1" t="str">
        <f>IFERROR(INDEX(t_TypAbs[Symbole],MATCH(t_Absence[[#This Row],[Absence]],t_TypAbs[Type],0)),"")</f>
        <v>Rec</v>
      </c>
    </row>
    <row r="4" spans="2:8" x14ac:dyDescent="0.4">
      <c r="B4" s="3" t="str">
        <f>IF(t_Absence[[#This Row],[Employé]]&lt;&gt;"",TEXT(ROW()-2,"000")&amp;LEFT(t_Absence[[#This Row],[Employé]],3)&amp;TEXT(MONTH(t_Absence[[#This Row],[Date début]]),"00"),"")</f>
        <v>002Can02</v>
      </c>
      <c r="C4" s="1" t="s">
        <v>32</v>
      </c>
      <c r="D4" s="1" t="s">
        <v>49</v>
      </c>
      <c r="E4" s="4">
        <v>45695</v>
      </c>
      <c r="F4" s="4">
        <v>45700</v>
      </c>
      <c r="G4" s="20">
        <f>NETWORKDAYS.INTL(t_Absence[[#This Row],[Date début]],t_Absence[[#This Row],[Date fin]],1,l_Feries)</f>
        <v>4</v>
      </c>
      <c r="H4" s="1" t="str">
        <f>IFERROR(INDEX(t_TypAbs[Symbole],MATCH(t_Absence[[#This Row],[Absence]],t_TypAbs[Type],0)),"")</f>
        <v>AT</v>
      </c>
    </row>
    <row r="5" spans="2:8" x14ac:dyDescent="0.4">
      <c r="B5" s="3" t="str">
        <f>IF(t_Absence[[#This Row],[Employé]]&lt;&gt;"",TEXT(ROW()-2,"000")&amp;LEFT(t_Absence[[#This Row],[Employé]],3)&amp;TEXT(MONTH(t_Absence[[#This Row],[Date début]]),"00"),"")</f>
        <v>003Can02</v>
      </c>
      <c r="C5" s="1" t="s">
        <v>32</v>
      </c>
      <c r="D5" s="1" t="s">
        <v>63</v>
      </c>
      <c r="E5" s="4">
        <v>45707</v>
      </c>
      <c r="F5" s="4">
        <v>45708</v>
      </c>
      <c r="G5" s="20">
        <f>NETWORKDAYS.INTL(t_Absence[[#This Row],[Date début]],t_Absence[[#This Row],[Date fin]],1,l_Feries)</f>
        <v>2</v>
      </c>
      <c r="H5" s="1" t="str">
        <f>IFERROR(INDEX(t_TypAbs[Symbole],MATCH(t_Absence[[#This Row],[Absence]],t_TypAbs[Type],0)),"")</f>
        <v>Rec</v>
      </c>
    </row>
    <row r="6" spans="2:8" x14ac:dyDescent="0.4">
      <c r="B6" s="3" t="str">
        <f>IF(t_Absence[[#This Row],[Employé]]&lt;&gt;"",TEXT(ROW()-2,"000")&amp;LEFT(t_Absence[[#This Row],[Employé]],3)&amp;TEXT(MONTH(t_Absence[[#This Row],[Date début]]),"00"),"")</f>
        <v>004Jul02</v>
      </c>
      <c r="C6" s="1" t="s">
        <v>39</v>
      </c>
      <c r="D6" s="1" t="s">
        <v>55</v>
      </c>
      <c r="E6" s="4">
        <v>45691</v>
      </c>
      <c r="F6" s="4">
        <v>45692</v>
      </c>
      <c r="G6" s="20">
        <f>NETWORKDAYS.INTL(t_Absence[[#This Row],[Date début]],t_Absence[[#This Row],[Date fin]],1,l_Feries)</f>
        <v>2</v>
      </c>
      <c r="H6" s="1" t="str">
        <f>IFERROR(INDEX(t_TypAbs[Symbole],MATCH(t_Absence[[#This Row],[Absence]],t_TypAbs[Type],0)),"")</f>
        <v>CP</v>
      </c>
    </row>
    <row r="7" spans="2:8" x14ac:dyDescent="0.4">
      <c r="B7" s="3" t="str">
        <f>IF(t_Absence[[#This Row],[Employé]]&lt;&gt;"",TEXT(ROW()-2,"000")&amp;LEFT(t_Absence[[#This Row],[Employé]],3)&amp;TEXT(MONTH(t_Absence[[#This Row],[Date début]]),"00"),"")</f>
        <v>005Jul02</v>
      </c>
      <c r="C7" s="1" t="s">
        <v>39</v>
      </c>
      <c r="D7" s="1" t="s">
        <v>57</v>
      </c>
      <c r="E7" s="4">
        <v>45698</v>
      </c>
      <c r="F7" s="4">
        <v>45713</v>
      </c>
      <c r="G7" s="20">
        <f>NETWORKDAYS.INTL(t_Absence[[#This Row],[Date début]],t_Absence[[#This Row],[Date fin]],1,l_Feries)</f>
        <v>12</v>
      </c>
      <c r="H7" s="1" t="str">
        <f>IFERROR(INDEX(t_TypAbs[Symbole],MATCH(t_Absence[[#This Row],[Absence]],t_TypAbs[Type],0)),"")</f>
        <v>EvFam</v>
      </c>
    </row>
    <row r="8" spans="2:8" x14ac:dyDescent="0.4">
      <c r="B8" s="3" t="str">
        <f>IF(t_Absence[[#This Row],[Employé]]&lt;&gt;"",TEXT(ROW()-2,"000")&amp;LEFT(t_Absence[[#This Row],[Employé]],3)&amp;TEXT(MONTH(t_Absence[[#This Row],[Date début]]),"00"),"")</f>
        <v>006Dou02</v>
      </c>
      <c r="C8" s="1" t="s">
        <v>34</v>
      </c>
      <c r="D8" s="1" t="s">
        <v>53</v>
      </c>
      <c r="E8" s="4">
        <v>45698</v>
      </c>
      <c r="F8" s="4">
        <v>45704</v>
      </c>
      <c r="G8" s="20">
        <f>NETWORKDAYS.INTL(t_Absence[[#This Row],[Date début]],t_Absence[[#This Row],[Date fin]],1,l_Feries)</f>
        <v>5</v>
      </c>
      <c r="H8" s="1" t="str">
        <f>IFERROR(INDEX(t_TypAbs[Symbole],MATCH(t_Absence[[#This Row],[Absence]],t_TypAbs[Type],0)),"")</f>
        <v>Cpat</v>
      </c>
    </row>
  </sheetData>
  <sheetProtection sheet="1" objects="1" scenarios="1" selectLockedCells="1"/>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17F7D6-B51B-4EE0-9169-EED35F14F979}">
  <sheetPr codeName="Feuil1"/>
  <dimension ref="B1:AR24"/>
  <sheetViews>
    <sheetView showGridLines="0" zoomScale="78" zoomScaleNormal="78" workbookViewId="0">
      <selection activeCell="C2" sqref="C2"/>
    </sheetView>
  </sheetViews>
  <sheetFormatPr baseColWidth="10" defaultRowHeight="18" customHeight="1" x14ac:dyDescent="0.4"/>
  <cols>
    <col min="1" max="1" width="3.69921875" style="1" customWidth="1"/>
    <col min="2" max="2" width="9.69921875" style="1" customWidth="1"/>
    <col min="3" max="3" width="14.69921875" style="1" customWidth="1"/>
    <col min="4" max="44" width="4.69921875" style="1" customWidth="1"/>
    <col min="45" max="16384" width="11.19921875" style="1"/>
  </cols>
  <sheetData>
    <row r="1" spans="2:44" ht="18" customHeight="1" x14ac:dyDescent="0.4">
      <c r="E1" s="25"/>
      <c r="F1" s="25"/>
      <c r="G1" s="25"/>
      <c r="H1" s="25"/>
      <c r="I1" s="25"/>
      <c r="J1" s="25"/>
      <c r="K1" s="25"/>
      <c r="L1" s="25"/>
      <c r="M1" s="25"/>
      <c r="N1" s="25"/>
      <c r="O1" s="25"/>
      <c r="P1" s="25"/>
      <c r="Q1" s="25"/>
      <c r="R1" s="25"/>
      <c r="S1" s="25"/>
      <c r="T1" s="25"/>
      <c r="U1" s="25"/>
      <c r="V1" s="25"/>
      <c r="W1" s="25"/>
      <c r="X1" s="25"/>
      <c r="Y1" s="25"/>
      <c r="Z1" s="25"/>
      <c r="AA1" s="25"/>
      <c r="AB1" s="25"/>
      <c r="AC1" s="25"/>
      <c r="AD1" s="25"/>
      <c r="AE1" s="25"/>
      <c r="AF1" s="25"/>
      <c r="AG1" s="25"/>
      <c r="AH1" s="25"/>
    </row>
    <row r="2" spans="2:44" ht="18" customHeight="1" x14ac:dyDescent="0.4">
      <c r="B2" s="12" t="s">
        <v>0</v>
      </c>
      <c r="C2" s="59">
        <v>2025</v>
      </c>
      <c r="E2" s="25"/>
      <c r="F2" s="29" t="s">
        <v>50</v>
      </c>
      <c r="G2" s="28" t="s">
        <v>49</v>
      </c>
      <c r="H2" s="26"/>
      <c r="I2" s="27"/>
      <c r="J2" s="25"/>
      <c r="K2" s="30" t="s">
        <v>52</v>
      </c>
      <c r="L2" s="28" t="s">
        <v>51</v>
      </c>
      <c r="M2" s="26"/>
      <c r="N2" s="27"/>
      <c r="O2" s="25"/>
      <c r="P2" s="31" t="s">
        <v>54</v>
      </c>
      <c r="Q2" s="28" t="s">
        <v>53</v>
      </c>
      <c r="R2" s="26"/>
      <c r="S2" s="27"/>
      <c r="T2" s="25"/>
      <c r="U2" s="32" t="s">
        <v>56</v>
      </c>
      <c r="V2" s="28" t="s">
        <v>55</v>
      </c>
      <c r="W2" s="26"/>
      <c r="X2" s="27"/>
      <c r="Y2" s="25"/>
      <c r="Z2" s="33" t="s">
        <v>58</v>
      </c>
      <c r="AA2" s="28" t="s">
        <v>57</v>
      </c>
      <c r="AB2" s="26"/>
      <c r="AC2" s="27"/>
      <c r="AD2" s="25"/>
      <c r="AE2" s="34" t="s">
        <v>60</v>
      </c>
      <c r="AF2" s="28" t="s">
        <v>59</v>
      </c>
      <c r="AG2" s="26"/>
      <c r="AH2" s="27"/>
    </row>
    <row r="3" spans="2:44" ht="18" customHeight="1" x14ac:dyDescent="0.4">
      <c r="B3" s="12" t="s">
        <v>1</v>
      </c>
      <c r="C3" s="60" t="s">
        <v>3</v>
      </c>
      <c r="E3" s="25"/>
      <c r="F3" s="35" t="s">
        <v>62</v>
      </c>
      <c r="G3" s="28" t="s">
        <v>61</v>
      </c>
      <c r="H3" s="26"/>
      <c r="I3" s="27"/>
      <c r="J3" s="25"/>
      <c r="K3" s="36" t="s">
        <v>64</v>
      </c>
      <c r="L3" s="28" t="s">
        <v>63</v>
      </c>
      <c r="M3" s="26"/>
      <c r="N3" s="27"/>
      <c r="O3" s="25"/>
      <c r="P3" s="25"/>
      <c r="Q3" s="25"/>
      <c r="R3" s="25"/>
      <c r="S3" s="25"/>
      <c r="T3" s="25"/>
      <c r="U3" s="25"/>
      <c r="V3" s="25"/>
      <c r="W3" s="25"/>
      <c r="X3" s="25"/>
      <c r="Y3" s="25"/>
      <c r="Z3" s="25"/>
      <c r="AA3" s="25"/>
      <c r="AB3" s="25"/>
      <c r="AC3" s="25"/>
      <c r="AD3" s="25"/>
      <c r="AE3" s="25"/>
      <c r="AF3" s="25"/>
      <c r="AG3" s="25"/>
      <c r="AH3" s="25"/>
    </row>
    <row r="5" spans="2:44" ht="18" customHeight="1" x14ac:dyDescent="0.4">
      <c r="D5" s="10">
        <f>_xlfn.ISOWEEKNUM(D7)</f>
        <v>5</v>
      </c>
      <c r="E5" s="11" t="str">
        <f>IFERROR(IF(WEEKDAY(E7,2)=1,_xlfn.ISOWEEKNUM(E7),""),"")</f>
        <v/>
      </c>
      <c r="F5" s="11">
        <f t="shared" ref="F5:AH5" si="0">IFERROR(IF(WEEKDAY(F7,2)=1,_xlfn.ISOWEEKNUM(F7),""),"")</f>
        <v>6</v>
      </c>
      <c r="G5" s="11" t="str">
        <f t="shared" si="0"/>
        <v/>
      </c>
      <c r="H5" s="11" t="str">
        <f t="shared" si="0"/>
        <v/>
      </c>
      <c r="I5" s="11" t="str">
        <f t="shared" si="0"/>
        <v/>
      </c>
      <c r="J5" s="11" t="str">
        <f t="shared" si="0"/>
        <v/>
      </c>
      <c r="K5" s="11" t="str">
        <f t="shared" si="0"/>
        <v/>
      </c>
      <c r="L5" s="11" t="str">
        <f t="shared" si="0"/>
        <v/>
      </c>
      <c r="M5" s="11">
        <f t="shared" si="0"/>
        <v>7</v>
      </c>
      <c r="N5" s="11" t="str">
        <f t="shared" si="0"/>
        <v/>
      </c>
      <c r="O5" s="11" t="str">
        <f t="shared" si="0"/>
        <v/>
      </c>
      <c r="P5" s="11" t="str">
        <f t="shared" si="0"/>
        <v/>
      </c>
      <c r="Q5" s="11" t="str">
        <f t="shared" si="0"/>
        <v/>
      </c>
      <c r="R5" s="11" t="str">
        <f t="shared" si="0"/>
        <v/>
      </c>
      <c r="S5" s="11" t="str">
        <f t="shared" si="0"/>
        <v/>
      </c>
      <c r="T5" s="11">
        <f t="shared" si="0"/>
        <v>8</v>
      </c>
      <c r="U5" s="11" t="str">
        <f t="shared" si="0"/>
        <v/>
      </c>
      <c r="V5" s="11" t="str">
        <f t="shared" si="0"/>
        <v/>
      </c>
      <c r="W5" s="11" t="str">
        <f t="shared" si="0"/>
        <v/>
      </c>
      <c r="X5" s="11" t="str">
        <f t="shared" si="0"/>
        <v/>
      </c>
      <c r="Y5" s="11" t="str">
        <f t="shared" si="0"/>
        <v/>
      </c>
      <c r="Z5" s="11" t="str">
        <f t="shared" si="0"/>
        <v/>
      </c>
      <c r="AA5" s="11">
        <f t="shared" si="0"/>
        <v>9</v>
      </c>
      <c r="AB5" s="11" t="str">
        <f t="shared" si="0"/>
        <v/>
      </c>
      <c r="AC5" s="11" t="str">
        <f t="shared" si="0"/>
        <v/>
      </c>
      <c r="AD5" s="11" t="str">
        <f t="shared" si="0"/>
        <v/>
      </c>
      <c r="AE5" s="11" t="str">
        <f t="shared" si="0"/>
        <v/>
      </c>
      <c r="AF5" s="11" t="str">
        <f t="shared" si="0"/>
        <v/>
      </c>
      <c r="AG5" s="11" t="str">
        <f t="shared" si="0"/>
        <v/>
      </c>
      <c r="AH5" s="9" t="str">
        <f t="shared" si="0"/>
        <v/>
      </c>
    </row>
    <row r="6" spans="2:44" s="3" customFormat="1" ht="18" customHeight="1" x14ac:dyDescent="0.4">
      <c r="D6" s="5">
        <f>D7</f>
        <v>45689</v>
      </c>
      <c r="E6" s="5">
        <f t="shared" ref="E6:AH6" si="1">E7</f>
        <v>45690</v>
      </c>
      <c r="F6" s="5">
        <f t="shared" si="1"/>
        <v>45691</v>
      </c>
      <c r="G6" s="5">
        <f t="shared" si="1"/>
        <v>45692</v>
      </c>
      <c r="H6" s="5">
        <f t="shared" si="1"/>
        <v>45693</v>
      </c>
      <c r="I6" s="5">
        <f t="shared" si="1"/>
        <v>45694</v>
      </c>
      <c r="J6" s="5">
        <f t="shared" si="1"/>
        <v>45695</v>
      </c>
      <c r="K6" s="5">
        <f t="shared" si="1"/>
        <v>45696</v>
      </c>
      <c r="L6" s="5">
        <f t="shared" si="1"/>
        <v>45697</v>
      </c>
      <c r="M6" s="5">
        <f t="shared" si="1"/>
        <v>45698</v>
      </c>
      <c r="N6" s="5">
        <f t="shared" si="1"/>
        <v>45699</v>
      </c>
      <c r="O6" s="5">
        <f t="shared" si="1"/>
        <v>45700</v>
      </c>
      <c r="P6" s="5">
        <f t="shared" si="1"/>
        <v>45701</v>
      </c>
      <c r="Q6" s="5">
        <f t="shared" si="1"/>
        <v>45702</v>
      </c>
      <c r="R6" s="5">
        <f t="shared" si="1"/>
        <v>45703</v>
      </c>
      <c r="S6" s="5">
        <f t="shared" si="1"/>
        <v>45704</v>
      </c>
      <c r="T6" s="5">
        <f t="shared" si="1"/>
        <v>45705</v>
      </c>
      <c r="U6" s="5">
        <f t="shared" si="1"/>
        <v>45706</v>
      </c>
      <c r="V6" s="5">
        <f t="shared" si="1"/>
        <v>45707</v>
      </c>
      <c r="W6" s="5">
        <f t="shared" si="1"/>
        <v>45708</v>
      </c>
      <c r="X6" s="5">
        <f t="shared" si="1"/>
        <v>45709</v>
      </c>
      <c r="Y6" s="5">
        <f t="shared" si="1"/>
        <v>45710</v>
      </c>
      <c r="Z6" s="5">
        <f t="shared" si="1"/>
        <v>45711</v>
      </c>
      <c r="AA6" s="5">
        <f t="shared" si="1"/>
        <v>45712</v>
      </c>
      <c r="AB6" s="5">
        <f t="shared" si="1"/>
        <v>45713</v>
      </c>
      <c r="AC6" s="5">
        <f t="shared" si="1"/>
        <v>45714</v>
      </c>
      <c r="AD6" s="5">
        <f t="shared" si="1"/>
        <v>45715</v>
      </c>
      <c r="AE6" s="5">
        <f t="shared" si="1"/>
        <v>45716</v>
      </c>
      <c r="AF6" s="5" t="str">
        <f t="shared" si="1"/>
        <v/>
      </c>
      <c r="AG6" s="5" t="str">
        <f t="shared" si="1"/>
        <v/>
      </c>
      <c r="AH6" s="5" t="str">
        <f t="shared" si="1"/>
        <v/>
      </c>
      <c r="AJ6" s="38" t="str">
        <f>NETWORKDAYS.INTL(D7,EOMONTH(D7,0),1,l_Feries)&amp;" jours ouvrés"</f>
        <v>20 jours ouvrés</v>
      </c>
      <c r="AK6" s="38"/>
      <c r="AL6" s="38"/>
      <c r="AM6" s="38"/>
      <c r="AN6" s="38"/>
      <c r="AO6" s="38"/>
      <c r="AP6" s="38"/>
      <c r="AQ6" s="38"/>
      <c r="AR6" s="38"/>
    </row>
    <row r="7" spans="2:44" s="3" customFormat="1" ht="18" customHeight="1" thickBot="1" x14ac:dyDescent="0.45">
      <c r="B7" s="3" t="s">
        <v>65</v>
      </c>
      <c r="C7" s="3" t="s">
        <v>65</v>
      </c>
      <c r="D7" s="6">
        <f>DATE(_Annee,MONTH(_Mois&amp;1),1)</f>
        <v>45689</v>
      </c>
      <c r="E7" s="6">
        <f>D7+1</f>
        <v>45690</v>
      </c>
      <c r="F7" s="6">
        <f t="shared" ref="F7:AE7" si="2">E7+1</f>
        <v>45691</v>
      </c>
      <c r="G7" s="6">
        <f t="shared" si="2"/>
        <v>45692</v>
      </c>
      <c r="H7" s="6">
        <f t="shared" si="2"/>
        <v>45693</v>
      </c>
      <c r="I7" s="6">
        <f t="shared" si="2"/>
        <v>45694</v>
      </c>
      <c r="J7" s="6">
        <f t="shared" si="2"/>
        <v>45695</v>
      </c>
      <c r="K7" s="6">
        <f t="shared" si="2"/>
        <v>45696</v>
      </c>
      <c r="L7" s="6">
        <f t="shared" si="2"/>
        <v>45697</v>
      </c>
      <c r="M7" s="6">
        <f t="shared" si="2"/>
        <v>45698</v>
      </c>
      <c r="N7" s="6">
        <f t="shared" si="2"/>
        <v>45699</v>
      </c>
      <c r="O7" s="6">
        <f t="shared" si="2"/>
        <v>45700</v>
      </c>
      <c r="P7" s="6">
        <f t="shared" si="2"/>
        <v>45701</v>
      </c>
      <c r="Q7" s="6">
        <f t="shared" si="2"/>
        <v>45702</v>
      </c>
      <c r="R7" s="6">
        <f t="shared" si="2"/>
        <v>45703</v>
      </c>
      <c r="S7" s="6">
        <f t="shared" si="2"/>
        <v>45704</v>
      </c>
      <c r="T7" s="6">
        <f t="shared" si="2"/>
        <v>45705</v>
      </c>
      <c r="U7" s="6">
        <f t="shared" si="2"/>
        <v>45706</v>
      </c>
      <c r="V7" s="6">
        <f t="shared" si="2"/>
        <v>45707</v>
      </c>
      <c r="W7" s="6">
        <f t="shared" si="2"/>
        <v>45708</v>
      </c>
      <c r="X7" s="6">
        <f t="shared" si="2"/>
        <v>45709</v>
      </c>
      <c r="Y7" s="6">
        <f t="shared" si="2"/>
        <v>45710</v>
      </c>
      <c r="Z7" s="6">
        <f t="shared" si="2"/>
        <v>45711</v>
      </c>
      <c r="AA7" s="6">
        <f t="shared" si="2"/>
        <v>45712</v>
      </c>
      <c r="AB7" s="6">
        <f t="shared" si="2"/>
        <v>45713</v>
      </c>
      <c r="AC7" s="6">
        <f t="shared" si="2"/>
        <v>45714</v>
      </c>
      <c r="AD7" s="6">
        <f t="shared" si="2"/>
        <v>45715</v>
      </c>
      <c r="AE7" s="6">
        <f t="shared" si="2"/>
        <v>45716</v>
      </c>
      <c r="AF7" s="6" t="str">
        <f>IFERROR(IF(MONTH(AE7+1)=MONTH($D$7),AE7+1,""),"")</f>
        <v/>
      </c>
      <c r="AG7" s="6" t="str">
        <f t="shared" ref="AG7:AH7" si="3">IFERROR(IF(MONTH(AF7+1)=MONTH($D$7),AF7+1,""),"")</f>
        <v/>
      </c>
      <c r="AH7" s="61" t="str">
        <f t="shared" si="3"/>
        <v/>
      </c>
      <c r="AJ7" s="63" t="s">
        <v>50</v>
      </c>
      <c r="AK7" s="64" t="s">
        <v>52</v>
      </c>
      <c r="AL7" s="65" t="s">
        <v>54</v>
      </c>
      <c r="AM7" s="66" t="s">
        <v>56</v>
      </c>
      <c r="AN7" s="67" t="s">
        <v>58</v>
      </c>
      <c r="AO7" s="68" t="s">
        <v>60</v>
      </c>
      <c r="AP7" s="69" t="s">
        <v>62</v>
      </c>
      <c r="AQ7" s="75" t="s">
        <v>64</v>
      </c>
      <c r="AR7" s="77" t="s">
        <v>95</v>
      </c>
    </row>
    <row r="8" spans="2:44" ht="19.95" customHeight="1" thickBot="1" x14ac:dyDescent="0.45">
      <c r="B8" s="8" t="str" cm="1">
        <f t="array" ref="B8">IFERROR(INDEX(t_Employé[Employé],MATCH(0,COUNTIF(t_Employé[Employé],"&lt;"&amp;t_Employé[Employé])-SUM(COUNTIF($B$7:B7,t_Employé[Employé])),0)),"")</f>
        <v>Aldo Berman</v>
      </c>
      <c r="C8" s="7"/>
      <c r="D8" s="24" t="str" cm="1">
        <f t="array" ref="D8">IF($B8&lt;&gt;"",IFERROR(IF(AND(COUNTIF(l_Feries,D$7)&lt;&gt;1,WEEKDAY(D$7,2)&lt;=5),INDEX(t_Absence[Symbole],MATCH($B8,IF(D$7&gt;=t_Absence[Date début],IF(D$7&lt;=t_Absence[Date fin],t_Absence[Employé]),""),0)),""),""),"")</f>
        <v/>
      </c>
      <c r="E8" s="24" t="str" cm="1">
        <f t="array" ref="E8">IF($B8&lt;&gt;"",IFERROR(IF(AND(COUNTIF(l_Feries,E$7)&lt;&gt;1,WEEKDAY(E$7,2)&lt;=5),INDEX(t_Absence[Symbole],MATCH($B8,IF(E$7&gt;=t_Absence[Date début],IF(E$7&lt;=t_Absence[Date fin],t_Absence[Employé]),""),0)),""),""),"")</f>
        <v/>
      </c>
      <c r="F8" s="24" t="str" cm="1">
        <f t="array" ref="F8">IF($B8&lt;&gt;"",IFERROR(IF(AND(COUNTIF(l_Feries,F$7)&lt;&gt;1,WEEKDAY(F$7,2)&lt;=5),INDEX(t_Absence[Symbole],MATCH($B8,IF(F$7&gt;=t_Absence[Date début],IF(F$7&lt;=t_Absence[Date fin],t_Absence[Employé]),""),0)),""),""),"")</f>
        <v/>
      </c>
      <c r="G8" s="24" t="str" cm="1">
        <f t="array" ref="G8">IF($B8&lt;&gt;"",IFERROR(IF(AND(COUNTIF(l_Feries,G$7)&lt;&gt;1,WEEKDAY(G$7,2)&lt;=5),INDEX(t_Absence[Symbole],MATCH($B8,IF(G$7&gt;=t_Absence[Date début],IF(G$7&lt;=t_Absence[Date fin],t_Absence[Employé]),""),0)),""),""),"")</f>
        <v/>
      </c>
      <c r="H8" s="24" t="str" cm="1">
        <f t="array" ref="H8">IF($B8&lt;&gt;"",IFERROR(IF(AND(COUNTIF(l_Feries,H$7)&lt;&gt;1,WEEKDAY(H$7,2)&lt;=5),INDEX(t_Absence[Symbole],MATCH($B8,IF(H$7&gt;=t_Absence[Date début],IF(H$7&lt;=t_Absence[Date fin],t_Absence[Employé]),""),0)),""),""),"")</f>
        <v/>
      </c>
      <c r="I8" s="24" t="str" cm="1">
        <f t="array" ref="I8">IF($B8&lt;&gt;"",IFERROR(IF(AND(COUNTIF(l_Feries,I$7)&lt;&gt;1,WEEKDAY(I$7,2)&lt;=5),INDEX(t_Absence[Symbole],MATCH($B8,IF(I$7&gt;=t_Absence[Date début],IF(I$7&lt;=t_Absence[Date fin],t_Absence[Employé]),""),0)),""),""),"")</f>
        <v/>
      </c>
      <c r="J8" s="24" t="str" cm="1">
        <f t="array" ref="J8">IF($B8&lt;&gt;"",IFERROR(IF(AND(COUNTIF(l_Feries,J$7)&lt;&gt;1,WEEKDAY(J$7,2)&lt;=5),INDEX(t_Absence[Symbole],MATCH($B8,IF(J$7&gt;=t_Absence[Date début],IF(J$7&lt;=t_Absence[Date fin],t_Absence[Employé]),""),0)),""),""),"")</f>
        <v/>
      </c>
      <c r="K8" s="24" t="str" cm="1">
        <f t="array" ref="K8">IF($B8&lt;&gt;"",IFERROR(IF(AND(COUNTIF(l_Feries,K$7)&lt;&gt;1,WEEKDAY(K$7,2)&lt;=5),INDEX(t_Absence[Symbole],MATCH($B8,IF(K$7&gt;=t_Absence[Date début],IF(K$7&lt;=t_Absence[Date fin],t_Absence[Employé]),""),0)),""),""),"")</f>
        <v/>
      </c>
      <c r="L8" s="24" t="str" cm="1">
        <f t="array" ref="L8">IF($B8&lt;&gt;"",IFERROR(IF(AND(COUNTIF(l_Feries,L$7)&lt;&gt;1,WEEKDAY(L$7,2)&lt;=5),INDEX(t_Absence[Symbole],MATCH($B8,IF(L$7&gt;=t_Absence[Date début],IF(L$7&lt;=t_Absence[Date fin],t_Absence[Employé]),""),0)),""),""),"")</f>
        <v/>
      </c>
      <c r="M8" s="24" t="str" cm="1">
        <f t="array" ref="M8">IF($B8&lt;&gt;"",IFERROR(IF(AND(COUNTIF(l_Feries,M$7)&lt;&gt;1,WEEKDAY(M$7,2)&lt;=5),INDEX(t_Absence[Symbole],MATCH($B8,IF(M$7&gt;=t_Absence[Date début],IF(M$7&lt;=t_Absence[Date fin],t_Absence[Employé]),""),0)),""),""),"")</f>
        <v/>
      </c>
      <c r="N8" s="24" t="str" cm="1">
        <f t="array" ref="N8">IF($B8&lt;&gt;"",IFERROR(IF(AND(COUNTIF(l_Feries,N$7)&lt;&gt;1,WEEKDAY(N$7,2)&lt;=5),INDEX(t_Absence[Symbole],MATCH($B8,IF(N$7&gt;=t_Absence[Date début],IF(N$7&lt;=t_Absence[Date fin],t_Absence[Employé]),""),0)),""),""),"")</f>
        <v/>
      </c>
      <c r="O8" s="24" t="str" cm="1">
        <f t="array" ref="O8">IF($B8&lt;&gt;"",IFERROR(IF(AND(COUNTIF(l_Feries,O$7)&lt;&gt;1,WEEKDAY(O$7,2)&lt;=5),INDEX(t_Absence[Symbole],MATCH($B8,IF(O$7&gt;=t_Absence[Date début],IF(O$7&lt;=t_Absence[Date fin],t_Absence[Employé]),""),0)),""),""),"")</f>
        <v/>
      </c>
      <c r="P8" s="24" t="str" cm="1">
        <f t="array" ref="P8">IF($B8&lt;&gt;"",IFERROR(IF(AND(COUNTIF(l_Feries,P$7)&lt;&gt;1,WEEKDAY(P$7,2)&lt;=5),INDEX(t_Absence[Symbole],MATCH($B8,IF(P$7&gt;=t_Absence[Date début],IF(P$7&lt;=t_Absence[Date fin],t_Absence[Employé]),""),0)),""),""),"")</f>
        <v/>
      </c>
      <c r="Q8" s="24" t="str" cm="1">
        <f t="array" ref="Q8">IF($B8&lt;&gt;"",IFERROR(IF(AND(COUNTIF(l_Feries,Q$7)&lt;&gt;1,WEEKDAY(Q$7,2)&lt;=5),INDEX(t_Absence[Symbole],MATCH($B8,IF(Q$7&gt;=t_Absence[Date début],IF(Q$7&lt;=t_Absence[Date fin],t_Absence[Employé]),""),0)),""),""),"")</f>
        <v/>
      </c>
      <c r="R8" s="24" t="str" cm="1">
        <f t="array" ref="R8">IF($B8&lt;&gt;"",IFERROR(IF(AND(COUNTIF(l_Feries,R$7)&lt;&gt;1,WEEKDAY(R$7,2)&lt;=5),INDEX(t_Absence[Symbole],MATCH($B8,IF(R$7&gt;=t_Absence[Date début],IF(R$7&lt;=t_Absence[Date fin],t_Absence[Employé]),""),0)),""),""),"")</f>
        <v/>
      </c>
      <c r="S8" s="24" t="str" cm="1">
        <f t="array" ref="S8">IF($B8&lt;&gt;"",IFERROR(IF(AND(COUNTIF(l_Feries,S$7)&lt;&gt;1,WEEKDAY(S$7,2)&lt;=5),INDEX(t_Absence[Symbole],MATCH($B8,IF(S$7&gt;=t_Absence[Date début],IF(S$7&lt;=t_Absence[Date fin],t_Absence[Employé]),""),0)),""),""),"")</f>
        <v/>
      </c>
      <c r="T8" s="24" t="str" cm="1">
        <f t="array" ref="T8">IF($B8&lt;&gt;"",IFERROR(IF(AND(COUNTIF(l_Feries,T$7)&lt;&gt;1,WEEKDAY(T$7,2)&lt;=5),INDEX(t_Absence[Symbole],MATCH($B8,IF(T$7&gt;=t_Absence[Date début],IF(T$7&lt;=t_Absence[Date fin],t_Absence[Employé]),""),0)),""),""),"")</f>
        <v/>
      </c>
      <c r="U8" s="24" t="str" cm="1">
        <f t="array" ref="U8">IF($B8&lt;&gt;"",IFERROR(IF(AND(COUNTIF(l_Feries,U$7)&lt;&gt;1,WEEKDAY(U$7,2)&lt;=5),INDEX(t_Absence[Symbole],MATCH($B8,IF(U$7&gt;=t_Absence[Date début],IF(U$7&lt;=t_Absence[Date fin],t_Absence[Employé]),""),0)),""),""),"")</f>
        <v/>
      </c>
      <c r="V8" s="24" t="str" cm="1">
        <f t="array" ref="V8">IF($B8&lt;&gt;"",IFERROR(IF(AND(COUNTIF(l_Feries,V$7)&lt;&gt;1,WEEKDAY(V$7,2)&lt;=5),INDEX(t_Absence[Symbole],MATCH($B8,IF(V$7&gt;=t_Absence[Date début],IF(V$7&lt;=t_Absence[Date fin],t_Absence[Employé]),""),0)),""),""),"")</f>
        <v/>
      </c>
      <c r="W8" s="24" t="str" cm="1">
        <f t="array" ref="W8">IF($B8&lt;&gt;"",IFERROR(IF(AND(COUNTIF(l_Feries,W$7)&lt;&gt;1,WEEKDAY(W$7,2)&lt;=5),INDEX(t_Absence[Symbole],MATCH($B8,IF(W$7&gt;=t_Absence[Date début],IF(W$7&lt;=t_Absence[Date fin],t_Absence[Employé]),""),0)),""),""),"")</f>
        <v/>
      </c>
      <c r="X8" s="24" t="str" cm="1">
        <f t="array" ref="X8">IF($B8&lt;&gt;"",IFERROR(IF(AND(COUNTIF(l_Feries,X$7)&lt;&gt;1,WEEKDAY(X$7,2)&lt;=5),INDEX(t_Absence[Symbole],MATCH($B8,IF(X$7&gt;=t_Absence[Date début],IF(X$7&lt;=t_Absence[Date fin],t_Absence[Employé]),""),0)),""),""),"")</f>
        <v/>
      </c>
      <c r="Y8" s="24" t="str" cm="1">
        <f t="array" ref="Y8">IF($B8&lt;&gt;"",IFERROR(IF(AND(COUNTIF(l_Feries,Y$7)&lt;&gt;1,WEEKDAY(Y$7,2)&lt;=5),INDEX(t_Absence[Symbole],MATCH($B8,IF(Y$7&gt;=t_Absence[Date début],IF(Y$7&lt;=t_Absence[Date fin],t_Absence[Employé]),""),0)),""),""),"")</f>
        <v/>
      </c>
      <c r="Z8" s="24" t="str" cm="1">
        <f t="array" ref="Z8">IF($B8&lt;&gt;"",IFERROR(IF(AND(COUNTIF(l_Feries,Z$7)&lt;&gt;1,WEEKDAY(Z$7,2)&lt;=5),INDEX(t_Absence[Symbole],MATCH($B8,IF(Z$7&gt;=t_Absence[Date début],IF(Z$7&lt;=t_Absence[Date fin],t_Absence[Employé]),""),0)),""),""),"")</f>
        <v/>
      </c>
      <c r="AA8" s="24" t="str" cm="1">
        <f t="array" ref="AA8">IF($B8&lt;&gt;"",IFERROR(IF(AND(COUNTIF(l_Feries,AA$7)&lt;&gt;1,WEEKDAY(AA$7,2)&lt;=5),INDEX(t_Absence[Symbole],MATCH($B8,IF(AA$7&gt;=t_Absence[Date début],IF(AA$7&lt;=t_Absence[Date fin],t_Absence[Employé]),""),0)),""),""),"")</f>
        <v/>
      </c>
      <c r="AB8" s="24" t="str" cm="1">
        <f t="array" ref="AB8">IF($B8&lt;&gt;"",IFERROR(IF(AND(COUNTIF(l_Feries,AB$7)&lt;&gt;1,WEEKDAY(AB$7,2)&lt;=5),INDEX(t_Absence[Symbole],MATCH($B8,IF(AB$7&gt;=t_Absence[Date début],IF(AB$7&lt;=t_Absence[Date fin],t_Absence[Employé]),""),0)),""),""),"")</f>
        <v/>
      </c>
      <c r="AC8" s="24" t="str" cm="1">
        <f t="array" ref="AC8">IF($B8&lt;&gt;"",IFERROR(IF(AND(COUNTIF(l_Feries,AC$7)&lt;&gt;1,WEEKDAY(AC$7,2)&lt;=5),INDEX(t_Absence[Symbole],MATCH($B8,IF(AC$7&gt;=t_Absence[Date début],IF(AC$7&lt;=t_Absence[Date fin],t_Absence[Employé]),""),0)),""),""),"")</f>
        <v/>
      </c>
      <c r="AD8" s="24" t="str" cm="1">
        <f t="array" ref="AD8">IF($B8&lt;&gt;"",IFERROR(IF(AND(COUNTIF(l_Feries,AD$7)&lt;&gt;1,WEEKDAY(AD$7,2)&lt;=5),INDEX(t_Absence[Symbole],MATCH($B8,IF(AD$7&gt;=t_Absence[Date début],IF(AD$7&lt;=t_Absence[Date fin],t_Absence[Employé]),""),0)),""),""),"")</f>
        <v/>
      </c>
      <c r="AE8" s="24" t="str" cm="1">
        <f t="array" ref="AE8">IF($B8&lt;&gt;"",IFERROR(IF(AND(COUNTIF(l_Feries,AE$7)&lt;&gt;1,WEEKDAY(AE$7,2)&lt;=5),INDEX(t_Absence[Symbole],MATCH($B8,IF(AE$7&gt;=t_Absence[Date début],IF(AE$7&lt;=t_Absence[Date fin],t_Absence[Employé]),""),0)),""),""),"")</f>
        <v/>
      </c>
      <c r="AF8" s="24" t="str" cm="1">
        <f t="array" ref="AF8">IF($B8&lt;&gt;"",IFERROR(IF(AND(COUNTIF(l_Feries,AF$7)&lt;&gt;1,WEEKDAY(AF$7,2)&lt;=5),INDEX(t_Absence[Symbole],MATCH($B8,IF(AF$7&gt;=t_Absence[Date début],IF(AF$7&lt;=t_Absence[Date fin],t_Absence[Employé]),""),0)),""),""),"")</f>
        <v/>
      </c>
      <c r="AG8" s="24" t="str" cm="1">
        <f t="array" ref="AG8">IF($B8&lt;&gt;"",IFERROR(IF(AND(COUNTIF(l_Feries,AG$7)&lt;&gt;1,WEEKDAY(AG$7,2)&lt;=5),INDEX(t_Absence[Symbole],MATCH($B8,IF(AG$7&gt;=t_Absence[Date début],IF(AG$7&lt;=t_Absence[Date fin],t_Absence[Employé]),""),0)),""),""),"")</f>
        <v/>
      </c>
      <c r="AH8" s="24" t="str" cm="1">
        <f t="array" ref="AH8">IF($B8&lt;&gt;"",IFERROR(IF(AND(COUNTIF(l_Feries,AH$7)&lt;&gt;1,WEEKDAY(AH$7,2)&lt;=5),INDEX(t_Absence[Symbole],MATCH($B8,IF(AH$7&gt;=t_Absence[Date début],IF(AH$7&lt;=t_Absence[Date fin],t_Absence[Employé]),""),0)),""),""),"")</f>
        <v/>
      </c>
      <c r="AJ8" s="62">
        <f>COUNTIF($D8:$AG8,AJ$7)</f>
        <v>0</v>
      </c>
      <c r="AK8" s="62">
        <f t="shared" ref="AK8:AR23" si="4">COUNTIF($D8:$AG8,AK$7)</f>
        <v>0</v>
      </c>
      <c r="AL8" s="62">
        <f t="shared" si="4"/>
        <v>0</v>
      </c>
      <c r="AM8" s="62">
        <f t="shared" si="4"/>
        <v>0</v>
      </c>
      <c r="AN8" s="62">
        <f t="shared" si="4"/>
        <v>0</v>
      </c>
      <c r="AO8" s="62">
        <f t="shared" si="4"/>
        <v>0</v>
      </c>
      <c r="AP8" s="62">
        <f t="shared" si="4"/>
        <v>0</v>
      </c>
      <c r="AQ8" s="76">
        <f t="shared" si="4"/>
        <v>0</v>
      </c>
      <c r="AR8" s="78">
        <f>SUM(AJ8:AQ8)</f>
        <v>0</v>
      </c>
    </row>
    <row r="9" spans="2:44" ht="19.95" customHeight="1" thickBot="1" x14ac:dyDescent="0.45">
      <c r="B9" s="8" t="str" cm="1">
        <f t="array" ref="B9">IFERROR(INDEX(t_Employé[Employé],MATCH(0,COUNTIF(t_Employé[Employé],"&lt;"&amp;t_Employé[Employé])-SUM(COUNTIF($B$7:B8,t_Employé[Employé])),0)),"")</f>
        <v>Aude Javel</v>
      </c>
      <c r="C9" s="7"/>
      <c r="D9" s="24" t="str" cm="1">
        <f t="array" ref="D9">IF($B9&lt;&gt;"",IFERROR(IF(AND(COUNTIF(l_Feries,D$7)&lt;&gt;1,WEEKDAY(D$7,2)&lt;=5),INDEX(t_Absence[Symbole],MATCH($B9,IF(D$7&gt;=t_Absence[Date début],IF(D$7&lt;=t_Absence[Date fin],t_Absence[Employé]),""),0)),""),""),"")</f>
        <v/>
      </c>
      <c r="E9" s="24" t="str" cm="1">
        <f t="array" ref="E9">IF($B9&lt;&gt;"",IFERROR(IF(AND(COUNTIF(l_Feries,E$7)&lt;&gt;1,WEEKDAY(E$7,2)&lt;=5),INDEX(t_Absence[Symbole],MATCH($B9,IF(E$7&gt;=t_Absence[Date début],IF(E$7&lt;=t_Absence[Date fin],t_Absence[Employé]),""),0)),""),""),"")</f>
        <v/>
      </c>
      <c r="F9" s="24" t="str" cm="1">
        <f t="array" ref="F9">IF($B9&lt;&gt;"",IFERROR(IF(AND(COUNTIF(l_Feries,F$7)&lt;&gt;1,WEEKDAY(F$7,2)&lt;=5),INDEX(t_Absence[Symbole],MATCH($B9,IF(F$7&gt;=t_Absence[Date début],IF(F$7&lt;=t_Absence[Date fin],t_Absence[Employé]),""),0)),""),""),"")</f>
        <v/>
      </c>
      <c r="G9" s="24" t="str" cm="1">
        <f t="array" ref="G9">IF($B9&lt;&gt;"",IFERROR(IF(AND(COUNTIF(l_Feries,G$7)&lt;&gt;1,WEEKDAY(G$7,2)&lt;=5),INDEX(t_Absence[Symbole],MATCH($B9,IF(G$7&gt;=t_Absence[Date début],IF(G$7&lt;=t_Absence[Date fin],t_Absence[Employé]),""),0)),""),""),"")</f>
        <v/>
      </c>
      <c r="H9" s="24" t="str" cm="1">
        <f t="array" ref="H9">IF($B9&lt;&gt;"",IFERROR(IF(AND(COUNTIF(l_Feries,H$7)&lt;&gt;1,WEEKDAY(H$7,2)&lt;=5),INDEX(t_Absence[Symbole],MATCH($B9,IF(H$7&gt;=t_Absence[Date début],IF(H$7&lt;=t_Absence[Date fin],t_Absence[Employé]),""),0)),""),""),"")</f>
        <v/>
      </c>
      <c r="I9" s="24" t="str" cm="1">
        <f t="array" ref="I9">IF($B9&lt;&gt;"",IFERROR(IF(AND(COUNTIF(l_Feries,I$7)&lt;&gt;1,WEEKDAY(I$7,2)&lt;=5),INDEX(t_Absence[Symbole],MATCH($B9,IF(I$7&gt;=t_Absence[Date début],IF(I$7&lt;=t_Absence[Date fin],t_Absence[Employé]),""),0)),""),""),"")</f>
        <v/>
      </c>
      <c r="J9" s="24" t="str" cm="1">
        <f t="array" ref="J9">IF($B9&lt;&gt;"",IFERROR(IF(AND(COUNTIF(l_Feries,J$7)&lt;&gt;1,WEEKDAY(J$7,2)&lt;=5),INDEX(t_Absence[Symbole],MATCH($B9,IF(J$7&gt;=t_Absence[Date début],IF(J$7&lt;=t_Absence[Date fin],t_Absence[Employé]),""),0)),""),""),"")</f>
        <v/>
      </c>
      <c r="K9" s="24" t="str" cm="1">
        <f t="array" ref="K9">IF($B9&lt;&gt;"",IFERROR(IF(AND(COUNTIF(l_Feries,K$7)&lt;&gt;1,WEEKDAY(K$7,2)&lt;=5),INDEX(t_Absence[Symbole],MATCH($B9,IF(K$7&gt;=t_Absence[Date début],IF(K$7&lt;=t_Absence[Date fin],t_Absence[Employé]),""),0)),""),""),"")</f>
        <v/>
      </c>
      <c r="L9" s="24" t="str" cm="1">
        <f t="array" ref="L9">IF($B9&lt;&gt;"",IFERROR(IF(AND(COUNTIF(l_Feries,L$7)&lt;&gt;1,WEEKDAY(L$7,2)&lt;=5),INDEX(t_Absence[Symbole],MATCH($B9,IF(L$7&gt;=t_Absence[Date début],IF(L$7&lt;=t_Absence[Date fin],t_Absence[Employé]),""),0)),""),""),"")</f>
        <v/>
      </c>
      <c r="M9" s="24" t="str" cm="1">
        <f t="array" ref="M9">IF($B9&lt;&gt;"",IFERROR(IF(AND(COUNTIF(l_Feries,M$7)&lt;&gt;1,WEEKDAY(M$7,2)&lt;=5),INDEX(t_Absence[Symbole],MATCH($B9,IF(M$7&gt;=t_Absence[Date début],IF(M$7&lt;=t_Absence[Date fin],t_Absence[Employé]),""),0)),""),""),"")</f>
        <v/>
      </c>
      <c r="N9" s="24" t="str" cm="1">
        <f t="array" ref="N9">IF($B9&lt;&gt;"",IFERROR(IF(AND(COUNTIF(l_Feries,N$7)&lt;&gt;1,WEEKDAY(N$7,2)&lt;=5),INDEX(t_Absence[Symbole],MATCH($B9,IF(N$7&gt;=t_Absence[Date début],IF(N$7&lt;=t_Absence[Date fin],t_Absence[Employé]),""),0)),""),""),"")</f>
        <v/>
      </c>
      <c r="O9" s="24" t="str" cm="1">
        <f t="array" ref="O9">IF($B9&lt;&gt;"",IFERROR(IF(AND(COUNTIF(l_Feries,O$7)&lt;&gt;1,WEEKDAY(O$7,2)&lt;=5),INDEX(t_Absence[Symbole],MATCH($B9,IF(O$7&gt;=t_Absence[Date début],IF(O$7&lt;=t_Absence[Date fin],t_Absence[Employé]),""),0)),""),""),"")</f>
        <v/>
      </c>
      <c r="P9" s="24" t="str" cm="1">
        <f t="array" ref="P9">IF($B9&lt;&gt;"",IFERROR(IF(AND(COUNTIF(l_Feries,P$7)&lt;&gt;1,WEEKDAY(P$7,2)&lt;=5),INDEX(t_Absence[Symbole],MATCH($B9,IF(P$7&gt;=t_Absence[Date début],IF(P$7&lt;=t_Absence[Date fin],t_Absence[Employé]),""),0)),""),""),"")</f>
        <v/>
      </c>
      <c r="Q9" s="24" t="str" cm="1">
        <f t="array" ref="Q9">IF($B9&lt;&gt;"",IFERROR(IF(AND(COUNTIF(l_Feries,Q$7)&lt;&gt;1,WEEKDAY(Q$7,2)&lt;=5),INDEX(t_Absence[Symbole],MATCH($B9,IF(Q$7&gt;=t_Absence[Date début],IF(Q$7&lt;=t_Absence[Date fin],t_Absence[Employé]),""),0)),""),""),"")</f>
        <v/>
      </c>
      <c r="R9" s="24" t="str" cm="1">
        <f t="array" ref="R9">IF($B9&lt;&gt;"",IFERROR(IF(AND(COUNTIF(l_Feries,R$7)&lt;&gt;1,WEEKDAY(R$7,2)&lt;=5),INDEX(t_Absence[Symbole],MATCH($B9,IF(R$7&gt;=t_Absence[Date début],IF(R$7&lt;=t_Absence[Date fin],t_Absence[Employé]),""),0)),""),""),"")</f>
        <v/>
      </c>
      <c r="S9" s="24" t="str" cm="1">
        <f t="array" ref="S9">IF($B9&lt;&gt;"",IFERROR(IF(AND(COUNTIF(l_Feries,S$7)&lt;&gt;1,WEEKDAY(S$7,2)&lt;=5),INDEX(t_Absence[Symbole],MATCH($B9,IF(S$7&gt;=t_Absence[Date début],IF(S$7&lt;=t_Absence[Date fin],t_Absence[Employé]),""),0)),""),""),"")</f>
        <v/>
      </c>
      <c r="T9" s="24" t="str" cm="1">
        <f t="array" ref="T9">IF($B9&lt;&gt;"",IFERROR(IF(AND(COUNTIF(l_Feries,T$7)&lt;&gt;1,WEEKDAY(T$7,2)&lt;=5),INDEX(t_Absence[Symbole],MATCH($B9,IF(T$7&gt;=t_Absence[Date début],IF(T$7&lt;=t_Absence[Date fin],t_Absence[Employé]),""),0)),""),""),"")</f>
        <v/>
      </c>
      <c r="U9" s="24" t="str" cm="1">
        <f t="array" ref="U9">IF($B9&lt;&gt;"",IFERROR(IF(AND(COUNTIF(l_Feries,U$7)&lt;&gt;1,WEEKDAY(U$7,2)&lt;=5),INDEX(t_Absence[Symbole],MATCH($B9,IF(U$7&gt;=t_Absence[Date début],IF(U$7&lt;=t_Absence[Date fin],t_Absence[Employé]),""),0)),""),""),"")</f>
        <v/>
      </c>
      <c r="V9" s="24" t="str" cm="1">
        <f t="array" ref="V9">IF($B9&lt;&gt;"",IFERROR(IF(AND(COUNTIF(l_Feries,V$7)&lt;&gt;1,WEEKDAY(V$7,2)&lt;=5),INDEX(t_Absence[Symbole],MATCH($B9,IF(V$7&gt;=t_Absence[Date début],IF(V$7&lt;=t_Absence[Date fin],t_Absence[Employé]),""),0)),""),""),"")</f>
        <v/>
      </c>
      <c r="W9" s="24" t="str" cm="1">
        <f t="array" ref="W9">IF($B9&lt;&gt;"",IFERROR(IF(AND(COUNTIF(l_Feries,W$7)&lt;&gt;1,WEEKDAY(W$7,2)&lt;=5),INDEX(t_Absence[Symbole],MATCH($B9,IF(W$7&gt;=t_Absence[Date début],IF(W$7&lt;=t_Absence[Date fin],t_Absence[Employé]),""),0)),""),""),"")</f>
        <v/>
      </c>
      <c r="X9" s="24" t="str" cm="1">
        <f t="array" ref="X9">IF($B9&lt;&gt;"",IFERROR(IF(AND(COUNTIF(l_Feries,X$7)&lt;&gt;1,WEEKDAY(X$7,2)&lt;=5),INDEX(t_Absence[Symbole],MATCH($B9,IF(X$7&gt;=t_Absence[Date début],IF(X$7&lt;=t_Absence[Date fin],t_Absence[Employé]),""),0)),""),""),"")</f>
        <v/>
      </c>
      <c r="Y9" s="24" t="str" cm="1">
        <f t="array" ref="Y9">IF($B9&lt;&gt;"",IFERROR(IF(AND(COUNTIF(l_Feries,Y$7)&lt;&gt;1,WEEKDAY(Y$7,2)&lt;=5),INDEX(t_Absence[Symbole],MATCH($B9,IF(Y$7&gt;=t_Absence[Date début],IF(Y$7&lt;=t_Absence[Date fin],t_Absence[Employé]),""),0)),""),""),"")</f>
        <v/>
      </c>
      <c r="Z9" s="24" t="str" cm="1">
        <f t="array" ref="Z9">IF($B9&lt;&gt;"",IFERROR(IF(AND(COUNTIF(l_Feries,Z$7)&lt;&gt;1,WEEKDAY(Z$7,2)&lt;=5),INDEX(t_Absence[Symbole],MATCH($B9,IF(Z$7&gt;=t_Absence[Date début],IF(Z$7&lt;=t_Absence[Date fin],t_Absence[Employé]),""),0)),""),""),"")</f>
        <v/>
      </c>
      <c r="AA9" s="24" t="str" cm="1">
        <f t="array" ref="AA9">IF($B9&lt;&gt;"",IFERROR(IF(AND(COUNTIF(l_Feries,AA$7)&lt;&gt;1,WEEKDAY(AA$7,2)&lt;=5),INDEX(t_Absence[Symbole],MATCH($B9,IF(AA$7&gt;=t_Absence[Date début],IF(AA$7&lt;=t_Absence[Date fin],t_Absence[Employé]),""),0)),""),""),"")</f>
        <v/>
      </c>
      <c r="AB9" s="24" t="str" cm="1">
        <f t="array" ref="AB9">IF($B9&lt;&gt;"",IFERROR(IF(AND(COUNTIF(l_Feries,AB$7)&lt;&gt;1,WEEKDAY(AB$7,2)&lt;=5),INDEX(t_Absence[Symbole],MATCH($B9,IF(AB$7&gt;=t_Absence[Date début],IF(AB$7&lt;=t_Absence[Date fin],t_Absence[Employé]),""),0)),""),""),"")</f>
        <v/>
      </c>
      <c r="AC9" s="24" t="str" cm="1">
        <f t="array" ref="AC9">IF($B9&lt;&gt;"",IFERROR(IF(AND(COUNTIF(l_Feries,AC$7)&lt;&gt;1,WEEKDAY(AC$7,2)&lt;=5),INDEX(t_Absence[Symbole],MATCH($B9,IF(AC$7&gt;=t_Absence[Date début],IF(AC$7&lt;=t_Absence[Date fin],t_Absence[Employé]),""),0)),""),""),"")</f>
        <v/>
      </c>
      <c r="AD9" s="24" t="str" cm="1">
        <f t="array" ref="AD9">IF($B9&lt;&gt;"",IFERROR(IF(AND(COUNTIF(l_Feries,AD$7)&lt;&gt;1,WEEKDAY(AD$7,2)&lt;=5),INDEX(t_Absence[Symbole],MATCH($B9,IF(AD$7&gt;=t_Absence[Date début],IF(AD$7&lt;=t_Absence[Date fin],t_Absence[Employé]),""),0)),""),""),"")</f>
        <v/>
      </c>
      <c r="AE9" s="24" t="str" cm="1">
        <f t="array" ref="AE9">IF($B9&lt;&gt;"",IFERROR(IF(AND(COUNTIF(l_Feries,AE$7)&lt;&gt;1,WEEKDAY(AE$7,2)&lt;=5),INDEX(t_Absence[Symbole],MATCH($B9,IF(AE$7&gt;=t_Absence[Date début],IF(AE$7&lt;=t_Absence[Date fin],t_Absence[Employé]),""),0)),""),""),"")</f>
        <v/>
      </c>
      <c r="AF9" s="24" t="str" cm="1">
        <f t="array" ref="AF9">IF($B9&lt;&gt;"",IFERROR(IF(AND(COUNTIF(l_Feries,AF$7)&lt;&gt;1,WEEKDAY(AF$7,2)&lt;=5),INDEX(t_Absence[Symbole],MATCH($B9,IF(AF$7&gt;=t_Absence[Date début],IF(AF$7&lt;=t_Absence[Date fin],t_Absence[Employé]),""),0)),""),""),"")</f>
        <v/>
      </c>
      <c r="AG9" s="24" t="str" cm="1">
        <f t="array" ref="AG9">IF($B9&lt;&gt;"",IFERROR(IF(AND(COUNTIF(l_Feries,AG$7)&lt;&gt;1,WEEKDAY(AG$7,2)&lt;=5),INDEX(t_Absence[Symbole],MATCH($B9,IF(AG$7&gt;=t_Absence[Date début],IF(AG$7&lt;=t_Absence[Date fin],t_Absence[Employé]),""),0)),""),""),"")</f>
        <v/>
      </c>
      <c r="AH9" s="24" t="str" cm="1">
        <f t="array" ref="AH9">IF($B9&lt;&gt;"",IFERROR(IF(AND(COUNTIF(l_Feries,AH$7)&lt;&gt;1,WEEKDAY(AH$7,2)&lt;=5),INDEX(t_Absence[Symbole],MATCH($B9,IF(AH$7&gt;=t_Absence[Date début],IF(AH$7&lt;=t_Absence[Date fin],t_Absence[Employé]),""),0)),""),""),"")</f>
        <v/>
      </c>
      <c r="AJ9" s="62">
        <f t="shared" ref="AJ9:AR24" si="5">COUNTIF($D9:$AG9,AJ$7)</f>
        <v>0</v>
      </c>
      <c r="AK9" s="62">
        <f t="shared" si="4"/>
        <v>0</v>
      </c>
      <c r="AL9" s="62">
        <f t="shared" si="4"/>
        <v>0</v>
      </c>
      <c r="AM9" s="62">
        <f t="shared" si="4"/>
        <v>0</v>
      </c>
      <c r="AN9" s="62">
        <f t="shared" si="4"/>
        <v>0</v>
      </c>
      <c r="AO9" s="62">
        <f t="shared" si="4"/>
        <v>0</v>
      </c>
      <c r="AP9" s="62">
        <f t="shared" si="4"/>
        <v>0</v>
      </c>
      <c r="AQ9" s="76">
        <f t="shared" si="4"/>
        <v>0</v>
      </c>
      <c r="AR9" s="78">
        <f t="shared" ref="AR9:AR24" si="6">SUM(AJ9:AQ9)</f>
        <v>0</v>
      </c>
    </row>
    <row r="10" spans="2:44" ht="19.95" customHeight="1" thickBot="1" x14ac:dyDescent="0.45">
      <c r="B10" s="8" t="str" cm="1">
        <f t="array" ref="B10">IFERROR(INDEX(t_Employé[Employé],MATCH(0,COUNTIF(t_Employé[Employé],"&lt;"&amp;t_Employé[Employé])-SUM(COUNTIF($B$7:B9,t_Employé[Employé])),0)),"")</f>
        <v>Candy Tu</v>
      </c>
      <c r="C10" s="7"/>
      <c r="D10" s="24" t="str" cm="1">
        <f t="array" ref="D10">IF($B10&lt;&gt;"",IFERROR(IF(AND(COUNTIF(l_Feries,D$7)&lt;&gt;1,WEEKDAY(D$7,2)&lt;=5),INDEX(t_Absence[Symbole],MATCH($B10,IF(D$7&gt;=t_Absence[Date début],IF(D$7&lt;=t_Absence[Date fin],t_Absence[Employé]),""),0)),""),""),"")</f>
        <v/>
      </c>
      <c r="E10" s="24" t="str" cm="1">
        <f t="array" ref="E10">IF($B10&lt;&gt;"",IFERROR(IF(AND(COUNTIF(l_Feries,E$7)&lt;&gt;1,WEEKDAY(E$7,2)&lt;=5),INDEX(t_Absence[Symbole],MATCH($B10,IF(E$7&gt;=t_Absence[Date début],IF(E$7&lt;=t_Absence[Date fin],t_Absence[Employé]),""),0)),""),""),"")</f>
        <v/>
      </c>
      <c r="F10" s="24" t="str" cm="1">
        <f t="array" ref="F10">IF($B10&lt;&gt;"",IFERROR(IF(AND(COUNTIF(l_Feries,F$7)&lt;&gt;1,WEEKDAY(F$7,2)&lt;=5),INDEX(t_Absence[Symbole],MATCH($B10,IF(F$7&gt;=t_Absence[Date début],IF(F$7&lt;=t_Absence[Date fin],t_Absence[Employé]),""),0)),""),""),"")</f>
        <v>Rec</v>
      </c>
      <c r="G10" s="24" t="str" cm="1">
        <f t="array" ref="G10">IF($B10&lt;&gt;"",IFERROR(IF(AND(COUNTIF(l_Feries,G$7)&lt;&gt;1,WEEKDAY(G$7,2)&lt;=5),INDEX(t_Absence[Symbole],MATCH($B10,IF(G$7&gt;=t_Absence[Date début],IF(G$7&lt;=t_Absence[Date fin],t_Absence[Employé]),""),0)),""),""),"")</f>
        <v>Rec</v>
      </c>
      <c r="H10" s="24" t="str" cm="1">
        <f t="array" ref="H10">IF($B10&lt;&gt;"",IFERROR(IF(AND(COUNTIF(l_Feries,H$7)&lt;&gt;1,WEEKDAY(H$7,2)&lt;=5),INDEX(t_Absence[Symbole],MATCH($B10,IF(H$7&gt;=t_Absence[Date début],IF(H$7&lt;=t_Absence[Date fin],t_Absence[Employé]),""),0)),""),""),"")</f>
        <v>Rec</v>
      </c>
      <c r="I10" s="24" t="str" cm="1">
        <f t="array" ref="I10">IF($B10&lt;&gt;"",IFERROR(IF(AND(COUNTIF(l_Feries,I$7)&lt;&gt;1,WEEKDAY(I$7,2)&lt;=5),INDEX(t_Absence[Symbole],MATCH($B10,IF(I$7&gt;=t_Absence[Date début],IF(I$7&lt;=t_Absence[Date fin],t_Absence[Employé]),""),0)),""),""),"")</f>
        <v/>
      </c>
      <c r="J10" s="24" t="str" cm="1">
        <f t="array" ref="J10">IF($B10&lt;&gt;"",IFERROR(IF(AND(COUNTIF(l_Feries,J$7)&lt;&gt;1,WEEKDAY(J$7,2)&lt;=5),INDEX(t_Absence[Symbole],MATCH($B10,IF(J$7&gt;=t_Absence[Date début],IF(J$7&lt;=t_Absence[Date fin],t_Absence[Employé]),""),0)),""),""),"")</f>
        <v>AT</v>
      </c>
      <c r="K10" s="24" t="str" cm="1">
        <f t="array" ref="K10">IF($B10&lt;&gt;"",IFERROR(IF(AND(COUNTIF(l_Feries,K$7)&lt;&gt;1,WEEKDAY(K$7,2)&lt;=5),INDEX(t_Absence[Symbole],MATCH($B10,IF(K$7&gt;=t_Absence[Date début],IF(K$7&lt;=t_Absence[Date fin],t_Absence[Employé]),""),0)),""),""),"")</f>
        <v/>
      </c>
      <c r="L10" s="24" t="str" cm="1">
        <f t="array" ref="L10">IF($B10&lt;&gt;"",IFERROR(IF(AND(COUNTIF(l_Feries,L$7)&lt;&gt;1,WEEKDAY(L$7,2)&lt;=5),INDEX(t_Absence[Symbole],MATCH($B10,IF(L$7&gt;=t_Absence[Date début],IF(L$7&lt;=t_Absence[Date fin],t_Absence[Employé]),""),0)),""),""),"")</f>
        <v/>
      </c>
      <c r="M10" s="24" t="str" cm="1">
        <f t="array" ref="M10">IF($B10&lt;&gt;"",IFERROR(IF(AND(COUNTIF(l_Feries,M$7)&lt;&gt;1,WEEKDAY(M$7,2)&lt;=5),INDEX(t_Absence[Symbole],MATCH($B10,IF(M$7&gt;=t_Absence[Date début],IF(M$7&lt;=t_Absence[Date fin],t_Absence[Employé]),""),0)),""),""),"")</f>
        <v>AT</v>
      </c>
      <c r="N10" s="24" t="str" cm="1">
        <f t="array" ref="N10">IF($B10&lt;&gt;"",IFERROR(IF(AND(COUNTIF(l_Feries,N$7)&lt;&gt;1,WEEKDAY(N$7,2)&lt;=5),INDEX(t_Absence[Symbole],MATCH($B10,IF(N$7&gt;=t_Absence[Date début],IF(N$7&lt;=t_Absence[Date fin],t_Absence[Employé]),""),0)),""),""),"")</f>
        <v>AT</v>
      </c>
      <c r="O10" s="24" t="str" cm="1">
        <f t="array" ref="O10">IF($B10&lt;&gt;"",IFERROR(IF(AND(COUNTIF(l_Feries,O$7)&lt;&gt;1,WEEKDAY(O$7,2)&lt;=5),INDEX(t_Absence[Symbole],MATCH($B10,IF(O$7&gt;=t_Absence[Date début],IF(O$7&lt;=t_Absence[Date fin],t_Absence[Employé]),""),0)),""),""),"")</f>
        <v>AT</v>
      </c>
      <c r="P10" s="24" t="str" cm="1">
        <f t="array" ref="P10">IF($B10&lt;&gt;"",IFERROR(IF(AND(COUNTIF(l_Feries,P$7)&lt;&gt;1,WEEKDAY(P$7,2)&lt;=5),INDEX(t_Absence[Symbole],MATCH($B10,IF(P$7&gt;=t_Absence[Date début],IF(P$7&lt;=t_Absence[Date fin],t_Absence[Employé]),""),0)),""),""),"")</f>
        <v/>
      </c>
      <c r="Q10" s="24" t="str" cm="1">
        <f t="array" ref="Q10">IF($B10&lt;&gt;"",IFERROR(IF(AND(COUNTIF(l_Feries,Q$7)&lt;&gt;1,WEEKDAY(Q$7,2)&lt;=5),INDEX(t_Absence[Symbole],MATCH($B10,IF(Q$7&gt;=t_Absence[Date début],IF(Q$7&lt;=t_Absence[Date fin],t_Absence[Employé]),""),0)),""),""),"")</f>
        <v/>
      </c>
      <c r="R10" s="24" t="str" cm="1">
        <f t="array" ref="R10">IF($B10&lt;&gt;"",IFERROR(IF(AND(COUNTIF(l_Feries,R$7)&lt;&gt;1,WEEKDAY(R$7,2)&lt;=5),INDEX(t_Absence[Symbole],MATCH($B10,IF(R$7&gt;=t_Absence[Date début],IF(R$7&lt;=t_Absence[Date fin],t_Absence[Employé]),""),0)),""),""),"")</f>
        <v/>
      </c>
      <c r="S10" s="24" t="str" cm="1">
        <f t="array" ref="S10">IF($B10&lt;&gt;"",IFERROR(IF(AND(COUNTIF(l_Feries,S$7)&lt;&gt;1,WEEKDAY(S$7,2)&lt;=5),INDEX(t_Absence[Symbole],MATCH($B10,IF(S$7&gt;=t_Absence[Date début],IF(S$7&lt;=t_Absence[Date fin],t_Absence[Employé]),""),0)),""),""),"")</f>
        <v/>
      </c>
      <c r="T10" s="24" t="str" cm="1">
        <f t="array" ref="T10">IF($B10&lt;&gt;"",IFERROR(IF(AND(COUNTIF(l_Feries,T$7)&lt;&gt;1,WEEKDAY(T$7,2)&lt;=5),INDEX(t_Absence[Symbole],MATCH($B10,IF(T$7&gt;=t_Absence[Date début],IF(T$7&lt;=t_Absence[Date fin],t_Absence[Employé]),""),0)),""),""),"")</f>
        <v/>
      </c>
      <c r="U10" s="24" t="str" cm="1">
        <f t="array" ref="U10">IF($B10&lt;&gt;"",IFERROR(IF(AND(COUNTIF(l_Feries,U$7)&lt;&gt;1,WEEKDAY(U$7,2)&lt;=5),INDEX(t_Absence[Symbole],MATCH($B10,IF(U$7&gt;=t_Absence[Date début],IF(U$7&lt;=t_Absence[Date fin],t_Absence[Employé]),""),0)),""),""),"")</f>
        <v/>
      </c>
      <c r="V10" s="24" t="str" cm="1">
        <f t="array" ref="V10">IF($B10&lt;&gt;"",IFERROR(IF(AND(COUNTIF(l_Feries,V$7)&lt;&gt;1,WEEKDAY(V$7,2)&lt;=5),INDEX(t_Absence[Symbole],MATCH($B10,IF(V$7&gt;=t_Absence[Date début],IF(V$7&lt;=t_Absence[Date fin],t_Absence[Employé]),""),0)),""),""),"")</f>
        <v>Rec</v>
      </c>
      <c r="W10" s="24" t="str" cm="1">
        <f t="array" ref="W10">IF($B10&lt;&gt;"",IFERROR(IF(AND(COUNTIF(l_Feries,W$7)&lt;&gt;1,WEEKDAY(W$7,2)&lt;=5),INDEX(t_Absence[Symbole],MATCH($B10,IF(W$7&gt;=t_Absence[Date début],IF(W$7&lt;=t_Absence[Date fin],t_Absence[Employé]),""),0)),""),""),"")</f>
        <v>Rec</v>
      </c>
      <c r="X10" s="24" t="str" cm="1">
        <f t="array" ref="X10">IF($B10&lt;&gt;"",IFERROR(IF(AND(COUNTIF(l_Feries,X$7)&lt;&gt;1,WEEKDAY(X$7,2)&lt;=5),INDEX(t_Absence[Symbole],MATCH($B10,IF(X$7&gt;=t_Absence[Date début],IF(X$7&lt;=t_Absence[Date fin],t_Absence[Employé]),""),0)),""),""),"")</f>
        <v/>
      </c>
      <c r="Y10" s="24" t="str" cm="1">
        <f t="array" ref="Y10">IF($B10&lt;&gt;"",IFERROR(IF(AND(COUNTIF(l_Feries,Y$7)&lt;&gt;1,WEEKDAY(Y$7,2)&lt;=5),INDEX(t_Absence[Symbole],MATCH($B10,IF(Y$7&gt;=t_Absence[Date début],IF(Y$7&lt;=t_Absence[Date fin],t_Absence[Employé]),""),0)),""),""),"")</f>
        <v/>
      </c>
      <c r="Z10" s="24" t="str" cm="1">
        <f t="array" ref="Z10">IF($B10&lt;&gt;"",IFERROR(IF(AND(COUNTIF(l_Feries,Z$7)&lt;&gt;1,WEEKDAY(Z$7,2)&lt;=5),INDEX(t_Absence[Symbole],MATCH($B10,IF(Z$7&gt;=t_Absence[Date début],IF(Z$7&lt;=t_Absence[Date fin],t_Absence[Employé]),""),0)),""),""),"")</f>
        <v/>
      </c>
      <c r="AA10" s="24" t="str" cm="1">
        <f t="array" ref="AA10">IF($B10&lt;&gt;"",IFERROR(IF(AND(COUNTIF(l_Feries,AA$7)&lt;&gt;1,WEEKDAY(AA$7,2)&lt;=5),INDEX(t_Absence[Symbole],MATCH($B10,IF(AA$7&gt;=t_Absence[Date début],IF(AA$7&lt;=t_Absence[Date fin],t_Absence[Employé]),""),0)),""),""),"")</f>
        <v/>
      </c>
      <c r="AB10" s="24" t="str" cm="1">
        <f t="array" ref="AB10">IF($B10&lt;&gt;"",IFERROR(IF(AND(COUNTIF(l_Feries,AB$7)&lt;&gt;1,WEEKDAY(AB$7,2)&lt;=5),INDEX(t_Absence[Symbole],MATCH($B10,IF(AB$7&gt;=t_Absence[Date début],IF(AB$7&lt;=t_Absence[Date fin],t_Absence[Employé]),""),0)),""),""),"")</f>
        <v/>
      </c>
      <c r="AC10" s="24" t="str" cm="1">
        <f t="array" ref="AC10">IF($B10&lt;&gt;"",IFERROR(IF(AND(COUNTIF(l_Feries,AC$7)&lt;&gt;1,WEEKDAY(AC$7,2)&lt;=5),INDEX(t_Absence[Symbole],MATCH($B10,IF(AC$7&gt;=t_Absence[Date début],IF(AC$7&lt;=t_Absence[Date fin],t_Absence[Employé]),""),0)),""),""),"")</f>
        <v/>
      </c>
      <c r="AD10" s="24" t="str" cm="1">
        <f t="array" ref="AD10">IF($B10&lt;&gt;"",IFERROR(IF(AND(COUNTIF(l_Feries,AD$7)&lt;&gt;1,WEEKDAY(AD$7,2)&lt;=5),INDEX(t_Absence[Symbole],MATCH($B10,IF(AD$7&gt;=t_Absence[Date début],IF(AD$7&lt;=t_Absence[Date fin],t_Absence[Employé]),""),0)),""),""),"")</f>
        <v/>
      </c>
      <c r="AE10" s="24" t="str" cm="1">
        <f t="array" ref="AE10">IF($B10&lt;&gt;"",IFERROR(IF(AND(COUNTIF(l_Feries,AE$7)&lt;&gt;1,WEEKDAY(AE$7,2)&lt;=5),INDEX(t_Absence[Symbole],MATCH($B10,IF(AE$7&gt;=t_Absence[Date début],IF(AE$7&lt;=t_Absence[Date fin],t_Absence[Employé]),""),0)),""),""),"")</f>
        <v/>
      </c>
      <c r="AF10" s="24" t="str" cm="1">
        <f t="array" ref="AF10">IF($B10&lt;&gt;"",IFERROR(IF(AND(COUNTIF(l_Feries,AF$7)&lt;&gt;1,WEEKDAY(AF$7,2)&lt;=5),INDEX(t_Absence[Symbole],MATCH($B10,IF(AF$7&gt;=t_Absence[Date début],IF(AF$7&lt;=t_Absence[Date fin],t_Absence[Employé]),""),0)),""),""),"")</f>
        <v/>
      </c>
      <c r="AG10" s="24" t="str" cm="1">
        <f t="array" ref="AG10">IF($B10&lt;&gt;"",IFERROR(IF(AND(COUNTIF(l_Feries,AG$7)&lt;&gt;1,WEEKDAY(AG$7,2)&lt;=5),INDEX(t_Absence[Symbole],MATCH($B10,IF(AG$7&gt;=t_Absence[Date début],IF(AG$7&lt;=t_Absence[Date fin],t_Absence[Employé]),""),0)),""),""),"")</f>
        <v/>
      </c>
      <c r="AH10" s="24" t="str" cm="1">
        <f t="array" ref="AH10">IF($B10&lt;&gt;"",IFERROR(IF(AND(COUNTIF(l_Feries,AH$7)&lt;&gt;1,WEEKDAY(AH$7,2)&lt;=5),INDEX(t_Absence[Symbole],MATCH($B10,IF(AH$7&gt;=t_Absence[Date début],IF(AH$7&lt;=t_Absence[Date fin],t_Absence[Employé]),""),0)),""),""),"")</f>
        <v/>
      </c>
      <c r="AJ10" s="62">
        <f t="shared" si="5"/>
        <v>4</v>
      </c>
      <c r="AK10" s="62">
        <f t="shared" si="4"/>
        <v>0</v>
      </c>
      <c r="AL10" s="62">
        <f t="shared" si="4"/>
        <v>0</v>
      </c>
      <c r="AM10" s="62">
        <f t="shared" si="4"/>
        <v>0</v>
      </c>
      <c r="AN10" s="62">
        <f t="shared" si="4"/>
        <v>0</v>
      </c>
      <c r="AO10" s="62">
        <f t="shared" si="4"/>
        <v>0</v>
      </c>
      <c r="AP10" s="62">
        <f t="shared" si="4"/>
        <v>0</v>
      </c>
      <c r="AQ10" s="76">
        <f t="shared" si="4"/>
        <v>5</v>
      </c>
      <c r="AR10" s="78">
        <f t="shared" si="6"/>
        <v>9</v>
      </c>
    </row>
    <row r="11" spans="2:44" ht="19.95" customHeight="1" thickBot="1" x14ac:dyDescent="0.45">
      <c r="B11" s="8" t="str" cm="1">
        <f t="array" ref="B11">IFERROR(INDEX(t_Employé[Employé],MATCH(0,COUNTIF(t_Employé[Employé],"&lt;"&amp;t_Employé[Employé])-SUM(COUNTIF($B$7:B10,t_Employé[Employé])),0)),"")</f>
        <v>Djamal Dormi</v>
      </c>
      <c r="C11" s="7"/>
      <c r="D11" s="24" t="str" cm="1">
        <f t="array" ref="D11">IF($B11&lt;&gt;"",IFERROR(IF(AND(COUNTIF(l_Feries,D$7)&lt;&gt;1,WEEKDAY(D$7,2)&lt;=5),INDEX(t_Absence[Symbole],MATCH($B11,IF(D$7&gt;=t_Absence[Date début],IF(D$7&lt;=t_Absence[Date fin],t_Absence[Employé]),""),0)),""),""),"")</f>
        <v/>
      </c>
      <c r="E11" s="24" t="str" cm="1">
        <f t="array" ref="E11">IF($B11&lt;&gt;"",IFERROR(IF(AND(COUNTIF(l_Feries,E$7)&lt;&gt;1,WEEKDAY(E$7,2)&lt;=5),INDEX(t_Absence[Symbole],MATCH($B11,IF(E$7&gt;=t_Absence[Date début],IF(E$7&lt;=t_Absence[Date fin],t_Absence[Employé]),""),0)),""),""),"")</f>
        <v/>
      </c>
      <c r="F11" s="24" t="str" cm="1">
        <f t="array" ref="F11">IF($B11&lt;&gt;"",IFERROR(IF(AND(COUNTIF(l_Feries,F$7)&lt;&gt;1,WEEKDAY(F$7,2)&lt;=5),INDEX(t_Absence[Symbole],MATCH($B11,IF(F$7&gt;=t_Absence[Date début],IF(F$7&lt;=t_Absence[Date fin],t_Absence[Employé]),""),0)),""),""),"")</f>
        <v/>
      </c>
      <c r="G11" s="24" t="str" cm="1">
        <f t="array" ref="G11">IF($B11&lt;&gt;"",IFERROR(IF(AND(COUNTIF(l_Feries,G$7)&lt;&gt;1,WEEKDAY(G$7,2)&lt;=5),INDEX(t_Absence[Symbole],MATCH($B11,IF(G$7&gt;=t_Absence[Date début],IF(G$7&lt;=t_Absence[Date fin],t_Absence[Employé]),""),0)),""),""),"")</f>
        <v/>
      </c>
      <c r="H11" s="24" t="str" cm="1">
        <f t="array" ref="H11">IF($B11&lt;&gt;"",IFERROR(IF(AND(COUNTIF(l_Feries,H$7)&lt;&gt;1,WEEKDAY(H$7,2)&lt;=5),INDEX(t_Absence[Symbole],MATCH($B11,IF(H$7&gt;=t_Absence[Date début],IF(H$7&lt;=t_Absence[Date fin],t_Absence[Employé]),""),0)),""),""),"")</f>
        <v/>
      </c>
      <c r="I11" s="24" t="str" cm="1">
        <f t="array" ref="I11">IF($B11&lt;&gt;"",IFERROR(IF(AND(COUNTIF(l_Feries,I$7)&lt;&gt;1,WEEKDAY(I$7,2)&lt;=5),INDEX(t_Absence[Symbole],MATCH($B11,IF(I$7&gt;=t_Absence[Date début],IF(I$7&lt;=t_Absence[Date fin],t_Absence[Employé]),""),0)),""),""),"")</f>
        <v/>
      </c>
      <c r="J11" s="24" t="str" cm="1">
        <f t="array" ref="J11">IF($B11&lt;&gt;"",IFERROR(IF(AND(COUNTIF(l_Feries,J$7)&lt;&gt;1,WEEKDAY(J$7,2)&lt;=5),INDEX(t_Absence[Symbole],MATCH($B11,IF(J$7&gt;=t_Absence[Date début],IF(J$7&lt;=t_Absence[Date fin],t_Absence[Employé]),""),0)),""),""),"")</f>
        <v/>
      </c>
      <c r="K11" s="24" t="str" cm="1">
        <f t="array" ref="K11">IF($B11&lt;&gt;"",IFERROR(IF(AND(COUNTIF(l_Feries,K$7)&lt;&gt;1,WEEKDAY(K$7,2)&lt;=5),INDEX(t_Absence[Symbole],MATCH($B11,IF(K$7&gt;=t_Absence[Date début],IF(K$7&lt;=t_Absence[Date fin],t_Absence[Employé]),""),0)),""),""),"")</f>
        <v/>
      </c>
      <c r="L11" s="24" t="str" cm="1">
        <f t="array" ref="L11">IF($B11&lt;&gt;"",IFERROR(IF(AND(COUNTIF(l_Feries,L$7)&lt;&gt;1,WEEKDAY(L$7,2)&lt;=5),INDEX(t_Absence[Symbole],MATCH($B11,IF(L$7&gt;=t_Absence[Date début],IF(L$7&lt;=t_Absence[Date fin],t_Absence[Employé]),""),0)),""),""),"")</f>
        <v/>
      </c>
      <c r="M11" s="24" t="str" cm="1">
        <f t="array" ref="M11">IF($B11&lt;&gt;"",IFERROR(IF(AND(COUNTIF(l_Feries,M$7)&lt;&gt;1,WEEKDAY(M$7,2)&lt;=5),INDEX(t_Absence[Symbole],MATCH($B11,IF(M$7&gt;=t_Absence[Date début],IF(M$7&lt;=t_Absence[Date fin],t_Absence[Employé]),""),0)),""),""),"")</f>
        <v/>
      </c>
      <c r="N11" s="24" t="str" cm="1">
        <f t="array" ref="N11">IF($B11&lt;&gt;"",IFERROR(IF(AND(COUNTIF(l_Feries,N$7)&lt;&gt;1,WEEKDAY(N$7,2)&lt;=5),INDEX(t_Absence[Symbole],MATCH($B11,IF(N$7&gt;=t_Absence[Date début],IF(N$7&lt;=t_Absence[Date fin],t_Absence[Employé]),""),0)),""),""),"")</f>
        <v/>
      </c>
      <c r="O11" s="24" t="str" cm="1">
        <f t="array" ref="O11">IF($B11&lt;&gt;"",IFERROR(IF(AND(COUNTIF(l_Feries,O$7)&lt;&gt;1,WEEKDAY(O$7,2)&lt;=5),INDEX(t_Absence[Symbole],MATCH($B11,IF(O$7&gt;=t_Absence[Date début],IF(O$7&lt;=t_Absence[Date fin],t_Absence[Employé]),""),0)),""),""),"")</f>
        <v/>
      </c>
      <c r="P11" s="24" t="str" cm="1">
        <f t="array" ref="P11">IF($B11&lt;&gt;"",IFERROR(IF(AND(COUNTIF(l_Feries,P$7)&lt;&gt;1,WEEKDAY(P$7,2)&lt;=5),INDEX(t_Absence[Symbole],MATCH($B11,IF(P$7&gt;=t_Absence[Date début],IF(P$7&lt;=t_Absence[Date fin],t_Absence[Employé]),""),0)),""),""),"")</f>
        <v/>
      </c>
      <c r="Q11" s="24" t="str" cm="1">
        <f t="array" ref="Q11">IF($B11&lt;&gt;"",IFERROR(IF(AND(COUNTIF(l_Feries,Q$7)&lt;&gt;1,WEEKDAY(Q$7,2)&lt;=5),INDEX(t_Absence[Symbole],MATCH($B11,IF(Q$7&gt;=t_Absence[Date début],IF(Q$7&lt;=t_Absence[Date fin],t_Absence[Employé]),""),0)),""),""),"")</f>
        <v/>
      </c>
      <c r="R11" s="24" t="str" cm="1">
        <f t="array" ref="R11">IF($B11&lt;&gt;"",IFERROR(IF(AND(COUNTIF(l_Feries,R$7)&lt;&gt;1,WEEKDAY(R$7,2)&lt;=5),INDEX(t_Absence[Symbole],MATCH($B11,IF(R$7&gt;=t_Absence[Date début],IF(R$7&lt;=t_Absence[Date fin],t_Absence[Employé]),""),0)),""),""),"")</f>
        <v/>
      </c>
      <c r="S11" s="24" t="str" cm="1">
        <f t="array" ref="S11">IF($B11&lt;&gt;"",IFERROR(IF(AND(COUNTIF(l_Feries,S$7)&lt;&gt;1,WEEKDAY(S$7,2)&lt;=5),INDEX(t_Absence[Symbole],MATCH($B11,IF(S$7&gt;=t_Absence[Date début],IF(S$7&lt;=t_Absence[Date fin],t_Absence[Employé]),""),0)),""),""),"")</f>
        <v/>
      </c>
      <c r="T11" s="24" t="str" cm="1">
        <f t="array" ref="T11">IF($B11&lt;&gt;"",IFERROR(IF(AND(COUNTIF(l_Feries,T$7)&lt;&gt;1,WEEKDAY(T$7,2)&lt;=5),INDEX(t_Absence[Symbole],MATCH($B11,IF(T$7&gt;=t_Absence[Date début],IF(T$7&lt;=t_Absence[Date fin],t_Absence[Employé]),""),0)),""),""),"")</f>
        <v/>
      </c>
      <c r="U11" s="24" t="str" cm="1">
        <f t="array" ref="U11">IF($B11&lt;&gt;"",IFERROR(IF(AND(COUNTIF(l_Feries,U$7)&lt;&gt;1,WEEKDAY(U$7,2)&lt;=5),INDEX(t_Absence[Symbole],MATCH($B11,IF(U$7&gt;=t_Absence[Date début],IF(U$7&lt;=t_Absence[Date fin],t_Absence[Employé]),""),0)),""),""),"")</f>
        <v/>
      </c>
      <c r="V11" s="24" t="str" cm="1">
        <f t="array" ref="V11">IF($B11&lt;&gt;"",IFERROR(IF(AND(COUNTIF(l_Feries,V$7)&lt;&gt;1,WEEKDAY(V$7,2)&lt;=5),INDEX(t_Absence[Symbole],MATCH($B11,IF(V$7&gt;=t_Absence[Date début],IF(V$7&lt;=t_Absence[Date fin],t_Absence[Employé]),""),0)),""),""),"")</f>
        <v/>
      </c>
      <c r="W11" s="24" t="str" cm="1">
        <f t="array" ref="W11">IF($B11&lt;&gt;"",IFERROR(IF(AND(COUNTIF(l_Feries,W$7)&lt;&gt;1,WEEKDAY(W$7,2)&lt;=5),INDEX(t_Absence[Symbole],MATCH($B11,IF(W$7&gt;=t_Absence[Date début],IF(W$7&lt;=t_Absence[Date fin],t_Absence[Employé]),""),0)),""),""),"")</f>
        <v/>
      </c>
      <c r="X11" s="24" t="str" cm="1">
        <f t="array" ref="X11">IF($B11&lt;&gt;"",IFERROR(IF(AND(COUNTIF(l_Feries,X$7)&lt;&gt;1,WEEKDAY(X$7,2)&lt;=5),INDEX(t_Absence[Symbole],MATCH($B11,IF(X$7&gt;=t_Absence[Date début],IF(X$7&lt;=t_Absence[Date fin],t_Absence[Employé]),""),0)),""),""),"")</f>
        <v/>
      </c>
      <c r="Y11" s="24" t="str" cm="1">
        <f t="array" ref="Y11">IF($B11&lt;&gt;"",IFERROR(IF(AND(COUNTIF(l_Feries,Y$7)&lt;&gt;1,WEEKDAY(Y$7,2)&lt;=5),INDEX(t_Absence[Symbole],MATCH($B11,IF(Y$7&gt;=t_Absence[Date début],IF(Y$7&lt;=t_Absence[Date fin],t_Absence[Employé]),""),0)),""),""),"")</f>
        <v/>
      </c>
      <c r="Z11" s="24" t="str" cm="1">
        <f t="array" ref="Z11">IF($B11&lt;&gt;"",IFERROR(IF(AND(COUNTIF(l_Feries,Z$7)&lt;&gt;1,WEEKDAY(Z$7,2)&lt;=5),INDEX(t_Absence[Symbole],MATCH($B11,IF(Z$7&gt;=t_Absence[Date début],IF(Z$7&lt;=t_Absence[Date fin],t_Absence[Employé]),""),0)),""),""),"")</f>
        <v/>
      </c>
      <c r="AA11" s="24" t="str" cm="1">
        <f t="array" ref="AA11">IF($B11&lt;&gt;"",IFERROR(IF(AND(COUNTIF(l_Feries,AA$7)&lt;&gt;1,WEEKDAY(AA$7,2)&lt;=5),INDEX(t_Absence[Symbole],MATCH($B11,IF(AA$7&gt;=t_Absence[Date début],IF(AA$7&lt;=t_Absence[Date fin],t_Absence[Employé]),""),0)),""),""),"")</f>
        <v/>
      </c>
      <c r="AB11" s="24" t="str" cm="1">
        <f t="array" ref="AB11">IF($B11&lt;&gt;"",IFERROR(IF(AND(COUNTIF(l_Feries,AB$7)&lt;&gt;1,WEEKDAY(AB$7,2)&lt;=5),INDEX(t_Absence[Symbole],MATCH($B11,IF(AB$7&gt;=t_Absence[Date début],IF(AB$7&lt;=t_Absence[Date fin],t_Absence[Employé]),""),0)),""),""),"")</f>
        <v/>
      </c>
      <c r="AC11" s="24" t="str" cm="1">
        <f t="array" ref="AC11">IF($B11&lt;&gt;"",IFERROR(IF(AND(COUNTIF(l_Feries,AC$7)&lt;&gt;1,WEEKDAY(AC$7,2)&lt;=5),INDEX(t_Absence[Symbole],MATCH($B11,IF(AC$7&gt;=t_Absence[Date début],IF(AC$7&lt;=t_Absence[Date fin],t_Absence[Employé]),""),0)),""),""),"")</f>
        <v/>
      </c>
      <c r="AD11" s="24" t="str" cm="1">
        <f t="array" ref="AD11">IF($B11&lt;&gt;"",IFERROR(IF(AND(COUNTIF(l_Feries,AD$7)&lt;&gt;1,WEEKDAY(AD$7,2)&lt;=5),INDEX(t_Absence[Symbole],MATCH($B11,IF(AD$7&gt;=t_Absence[Date début],IF(AD$7&lt;=t_Absence[Date fin],t_Absence[Employé]),""),0)),""),""),"")</f>
        <v/>
      </c>
      <c r="AE11" s="24" t="str" cm="1">
        <f t="array" ref="AE11">IF($B11&lt;&gt;"",IFERROR(IF(AND(COUNTIF(l_Feries,AE$7)&lt;&gt;1,WEEKDAY(AE$7,2)&lt;=5),INDEX(t_Absence[Symbole],MATCH($B11,IF(AE$7&gt;=t_Absence[Date début],IF(AE$7&lt;=t_Absence[Date fin],t_Absence[Employé]),""),0)),""),""),"")</f>
        <v/>
      </c>
      <c r="AF11" s="24" t="str" cm="1">
        <f t="array" ref="AF11">IF($B11&lt;&gt;"",IFERROR(IF(AND(COUNTIF(l_Feries,AF$7)&lt;&gt;1,WEEKDAY(AF$7,2)&lt;=5),INDEX(t_Absence[Symbole],MATCH($B11,IF(AF$7&gt;=t_Absence[Date début],IF(AF$7&lt;=t_Absence[Date fin],t_Absence[Employé]),""),0)),""),""),"")</f>
        <v/>
      </c>
      <c r="AG11" s="24" t="str" cm="1">
        <f t="array" ref="AG11">IF($B11&lt;&gt;"",IFERROR(IF(AND(COUNTIF(l_Feries,AG$7)&lt;&gt;1,WEEKDAY(AG$7,2)&lt;=5),INDEX(t_Absence[Symbole],MATCH($B11,IF(AG$7&gt;=t_Absence[Date début],IF(AG$7&lt;=t_Absence[Date fin],t_Absence[Employé]),""),0)),""),""),"")</f>
        <v/>
      </c>
      <c r="AH11" s="24" t="str" cm="1">
        <f t="array" ref="AH11">IF($B11&lt;&gt;"",IFERROR(IF(AND(COUNTIF(l_Feries,AH$7)&lt;&gt;1,WEEKDAY(AH$7,2)&lt;=5),INDEX(t_Absence[Symbole],MATCH($B11,IF(AH$7&gt;=t_Absence[Date début],IF(AH$7&lt;=t_Absence[Date fin],t_Absence[Employé]),""),0)),""),""),"")</f>
        <v/>
      </c>
      <c r="AJ11" s="62">
        <f t="shared" si="5"/>
        <v>0</v>
      </c>
      <c r="AK11" s="62">
        <f t="shared" si="4"/>
        <v>0</v>
      </c>
      <c r="AL11" s="62">
        <f t="shared" si="4"/>
        <v>0</v>
      </c>
      <c r="AM11" s="62">
        <f t="shared" si="4"/>
        <v>0</v>
      </c>
      <c r="AN11" s="62">
        <f t="shared" si="4"/>
        <v>0</v>
      </c>
      <c r="AO11" s="62">
        <f t="shared" si="4"/>
        <v>0</v>
      </c>
      <c r="AP11" s="62">
        <f t="shared" si="4"/>
        <v>0</v>
      </c>
      <c r="AQ11" s="76">
        <f t="shared" si="4"/>
        <v>0</v>
      </c>
      <c r="AR11" s="78">
        <f t="shared" si="6"/>
        <v>0</v>
      </c>
    </row>
    <row r="12" spans="2:44" ht="19.95" customHeight="1" thickBot="1" x14ac:dyDescent="0.45">
      <c r="B12" s="8" t="str" cm="1">
        <f t="array" ref="B12">IFERROR(INDEX(t_Employé[Employé],MATCH(0,COUNTIF(t_Employé[Employé],"&lt;"&amp;t_Employé[Employé])-SUM(COUNTIF($B$7:B11,t_Employé[Employé])),0)),"")</f>
        <v>Douglas Hochocola</v>
      </c>
      <c r="C12" s="7"/>
      <c r="D12" s="24" t="str" cm="1">
        <f t="array" ref="D12">IF($B12&lt;&gt;"",IFERROR(IF(AND(COUNTIF(l_Feries,D$7)&lt;&gt;1,WEEKDAY(D$7,2)&lt;=5),INDEX(t_Absence[Symbole],MATCH($B12,IF(D$7&gt;=t_Absence[Date début],IF(D$7&lt;=t_Absence[Date fin],t_Absence[Employé]),""),0)),""),""),"")</f>
        <v/>
      </c>
      <c r="E12" s="24" t="str" cm="1">
        <f t="array" ref="E12">IF($B12&lt;&gt;"",IFERROR(IF(AND(COUNTIF(l_Feries,E$7)&lt;&gt;1,WEEKDAY(E$7,2)&lt;=5),INDEX(t_Absence[Symbole],MATCH($B12,IF(E$7&gt;=t_Absence[Date début],IF(E$7&lt;=t_Absence[Date fin],t_Absence[Employé]),""),0)),""),""),"")</f>
        <v/>
      </c>
      <c r="F12" s="24" t="str" cm="1">
        <f t="array" ref="F12">IF($B12&lt;&gt;"",IFERROR(IF(AND(COUNTIF(l_Feries,F$7)&lt;&gt;1,WEEKDAY(F$7,2)&lt;=5),INDEX(t_Absence[Symbole],MATCH($B12,IF(F$7&gt;=t_Absence[Date début],IF(F$7&lt;=t_Absence[Date fin],t_Absence[Employé]),""),0)),""),""),"")</f>
        <v/>
      </c>
      <c r="G12" s="24" t="str" cm="1">
        <f t="array" ref="G12">IF($B12&lt;&gt;"",IFERROR(IF(AND(COUNTIF(l_Feries,G$7)&lt;&gt;1,WEEKDAY(G$7,2)&lt;=5),INDEX(t_Absence[Symbole],MATCH($B12,IF(G$7&gt;=t_Absence[Date début],IF(G$7&lt;=t_Absence[Date fin],t_Absence[Employé]),""),0)),""),""),"")</f>
        <v/>
      </c>
      <c r="H12" s="24" t="str" cm="1">
        <f t="array" ref="H12">IF($B12&lt;&gt;"",IFERROR(IF(AND(COUNTIF(l_Feries,H$7)&lt;&gt;1,WEEKDAY(H$7,2)&lt;=5),INDEX(t_Absence[Symbole],MATCH($B12,IF(H$7&gt;=t_Absence[Date début],IF(H$7&lt;=t_Absence[Date fin],t_Absence[Employé]),""),0)),""),""),"")</f>
        <v/>
      </c>
      <c r="I12" s="24" t="str" cm="1">
        <f t="array" ref="I12">IF($B12&lt;&gt;"",IFERROR(IF(AND(COUNTIF(l_Feries,I$7)&lt;&gt;1,WEEKDAY(I$7,2)&lt;=5),INDEX(t_Absence[Symbole],MATCH($B12,IF(I$7&gt;=t_Absence[Date début],IF(I$7&lt;=t_Absence[Date fin],t_Absence[Employé]),""),0)),""),""),"")</f>
        <v/>
      </c>
      <c r="J12" s="24" t="str" cm="1">
        <f t="array" ref="J12">IF($B12&lt;&gt;"",IFERROR(IF(AND(COUNTIF(l_Feries,J$7)&lt;&gt;1,WEEKDAY(J$7,2)&lt;=5),INDEX(t_Absence[Symbole],MATCH($B12,IF(J$7&gt;=t_Absence[Date début],IF(J$7&lt;=t_Absence[Date fin],t_Absence[Employé]),""),0)),""),""),"")</f>
        <v/>
      </c>
      <c r="K12" s="24" t="str" cm="1">
        <f t="array" ref="K12">IF($B12&lt;&gt;"",IFERROR(IF(AND(COUNTIF(l_Feries,K$7)&lt;&gt;1,WEEKDAY(K$7,2)&lt;=5),INDEX(t_Absence[Symbole],MATCH($B12,IF(K$7&gt;=t_Absence[Date début],IF(K$7&lt;=t_Absence[Date fin],t_Absence[Employé]),""),0)),""),""),"")</f>
        <v/>
      </c>
      <c r="L12" s="24" t="str" cm="1">
        <f t="array" ref="L12">IF($B12&lt;&gt;"",IFERROR(IF(AND(COUNTIF(l_Feries,L$7)&lt;&gt;1,WEEKDAY(L$7,2)&lt;=5),INDEX(t_Absence[Symbole],MATCH($B12,IF(L$7&gt;=t_Absence[Date début],IF(L$7&lt;=t_Absence[Date fin],t_Absence[Employé]),""),0)),""),""),"")</f>
        <v/>
      </c>
      <c r="M12" s="24" t="str" cm="1">
        <f t="array" ref="M12">IF($B12&lt;&gt;"",IFERROR(IF(AND(COUNTIF(l_Feries,M$7)&lt;&gt;1,WEEKDAY(M$7,2)&lt;=5),INDEX(t_Absence[Symbole],MATCH($B12,IF(M$7&gt;=t_Absence[Date début],IF(M$7&lt;=t_Absence[Date fin],t_Absence[Employé]),""),0)),""),""),"")</f>
        <v>Cpat</v>
      </c>
      <c r="N12" s="24" t="str" cm="1">
        <f t="array" ref="N12">IF($B12&lt;&gt;"",IFERROR(IF(AND(COUNTIF(l_Feries,N$7)&lt;&gt;1,WEEKDAY(N$7,2)&lt;=5),INDEX(t_Absence[Symbole],MATCH($B12,IF(N$7&gt;=t_Absence[Date début],IF(N$7&lt;=t_Absence[Date fin],t_Absence[Employé]),""),0)),""),""),"")</f>
        <v>Cpat</v>
      </c>
      <c r="O12" s="24" t="str" cm="1">
        <f t="array" ref="O12">IF($B12&lt;&gt;"",IFERROR(IF(AND(COUNTIF(l_Feries,O$7)&lt;&gt;1,WEEKDAY(O$7,2)&lt;=5),INDEX(t_Absence[Symbole],MATCH($B12,IF(O$7&gt;=t_Absence[Date début],IF(O$7&lt;=t_Absence[Date fin],t_Absence[Employé]),""),0)),""),""),"")</f>
        <v>Cpat</v>
      </c>
      <c r="P12" s="24" t="str" cm="1">
        <f t="array" ref="P12">IF($B12&lt;&gt;"",IFERROR(IF(AND(COUNTIF(l_Feries,P$7)&lt;&gt;1,WEEKDAY(P$7,2)&lt;=5),INDEX(t_Absence[Symbole],MATCH($B12,IF(P$7&gt;=t_Absence[Date début],IF(P$7&lt;=t_Absence[Date fin],t_Absence[Employé]),""),0)),""),""),"")</f>
        <v>Cpat</v>
      </c>
      <c r="Q12" s="24" t="str" cm="1">
        <f t="array" ref="Q12">IF($B12&lt;&gt;"",IFERROR(IF(AND(COUNTIF(l_Feries,Q$7)&lt;&gt;1,WEEKDAY(Q$7,2)&lt;=5),INDEX(t_Absence[Symbole],MATCH($B12,IF(Q$7&gt;=t_Absence[Date début],IF(Q$7&lt;=t_Absence[Date fin],t_Absence[Employé]),""),0)),""),""),"")</f>
        <v>Cpat</v>
      </c>
      <c r="R12" s="24" t="str" cm="1">
        <f t="array" ref="R12">IF($B12&lt;&gt;"",IFERROR(IF(AND(COUNTIF(l_Feries,R$7)&lt;&gt;1,WEEKDAY(R$7,2)&lt;=5),INDEX(t_Absence[Symbole],MATCH($B12,IF(R$7&gt;=t_Absence[Date début],IF(R$7&lt;=t_Absence[Date fin],t_Absence[Employé]),""),0)),""),""),"")</f>
        <v/>
      </c>
      <c r="S12" s="24" t="str" cm="1">
        <f t="array" ref="S12">IF($B12&lt;&gt;"",IFERROR(IF(AND(COUNTIF(l_Feries,S$7)&lt;&gt;1,WEEKDAY(S$7,2)&lt;=5),INDEX(t_Absence[Symbole],MATCH($B12,IF(S$7&gt;=t_Absence[Date début],IF(S$7&lt;=t_Absence[Date fin],t_Absence[Employé]),""),0)),""),""),"")</f>
        <v/>
      </c>
      <c r="T12" s="24" t="str" cm="1">
        <f t="array" ref="T12">IF($B12&lt;&gt;"",IFERROR(IF(AND(COUNTIF(l_Feries,T$7)&lt;&gt;1,WEEKDAY(T$7,2)&lt;=5),INDEX(t_Absence[Symbole],MATCH($B12,IF(T$7&gt;=t_Absence[Date début],IF(T$7&lt;=t_Absence[Date fin],t_Absence[Employé]),""),0)),""),""),"")</f>
        <v/>
      </c>
      <c r="U12" s="24" t="str" cm="1">
        <f t="array" ref="U12">IF($B12&lt;&gt;"",IFERROR(IF(AND(COUNTIF(l_Feries,U$7)&lt;&gt;1,WEEKDAY(U$7,2)&lt;=5),INDEX(t_Absence[Symbole],MATCH($B12,IF(U$7&gt;=t_Absence[Date début],IF(U$7&lt;=t_Absence[Date fin],t_Absence[Employé]),""),0)),""),""),"")</f>
        <v/>
      </c>
      <c r="V12" s="24" t="str" cm="1">
        <f t="array" ref="V12">IF($B12&lt;&gt;"",IFERROR(IF(AND(COUNTIF(l_Feries,V$7)&lt;&gt;1,WEEKDAY(V$7,2)&lt;=5),INDEX(t_Absence[Symbole],MATCH($B12,IF(V$7&gt;=t_Absence[Date début],IF(V$7&lt;=t_Absence[Date fin],t_Absence[Employé]),""),0)),""),""),"")</f>
        <v/>
      </c>
      <c r="W12" s="24" t="str" cm="1">
        <f t="array" ref="W12">IF($B12&lt;&gt;"",IFERROR(IF(AND(COUNTIF(l_Feries,W$7)&lt;&gt;1,WEEKDAY(W$7,2)&lt;=5),INDEX(t_Absence[Symbole],MATCH($B12,IF(W$7&gt;=t_Absence[Date début],IF(W$7&lt;=t_Absence[Date fin],t_Absence[Employé]),""),0)),""),""),"")</f>
        <v/>
      </c>
      <c r="X12" s="24" t="str" cm="1">
        <f t="array" ref="X12">IF($B12&lt;&gt;"",IFERROR(IF(AND(COUNTIF(l_Feries,X$7)&lt;&gt;1,WEEKDAY(X$7,2)&lt;=5),INDEX(t_Absence[Symbole],MATCH($B12,IF(X$7&gt;=t_Absence[Date début],IF(X$7&lt;=t_Absence[Date fin],t_Absence[Employé]),""),0)),""),""),"")</f>
        <v/>
      </c>
      <c r="Y12" s="24" t="str" cm="1">
        <f t="array" ref="Y12">IF($B12&lt;&gt;"",IFERROR(IF(AND(COUNTIF(l_Feries,Y$7)&lt;&gt;1,WEEKDAY(Y$7,2)&lt;=5),INDEX(t_Absence[Symbole],MATCH($B12,IF(Y$7&gt;=t_Absence[Date début],IF(Y$7&lt;=t_Absence[Date fin],t_Absence[Employé]),""),0)),""),""),"")</f>
        <v/>
      </c>
      <c r="Z12" s="24" t="str" cm="1">
        <f t="array" ref="Z12">IF($B12&lt;&gt;"",IFERROR(IF(AND(COUNTIF(l_Feries,Z$7)&lt;&gt;1,WEEKDAY(Z$7,2)&lt;=5),INDEX(t_Absence[Symbole],MATCH($B12,IF(Z$7&gt;=t_Absence[Date début],IF(Z$7&lt;=t_Absence[Date fin],t_Absence[Employé]),""),0)),""),""),"")</f>
        <v/>
      </c>
      <c r="AA12" s="24" t="str" cm="1">
        <f t="array" ref="AA12">IF($B12&lt;&gt;"",IFERROR(IF(AND(COUNTIF(l_Feries,AA$7)&lt;&gt;1,WEEKDAY(AA$7,2)&lt;=5),INDEX(t_Absence[Symbole],MATCH($B12,IF(AA$7&gt;=t_Absence[Date début],IF(AA$7&lt;=t_Absence[Date fin],t_Absence[Employé]),""),0)),""),""),"")</f>
        <v/>
      </c>
      <c r="AB12" s="24" t="str" cm="1">
        <f t="array" ref="AB12">IF($B12&lt;&gt;"",IFERROR(IF(AND(COUNTIF(l_Feries,AB$7)&lt;&gt;1,WEEKDAY(AB$7,2)&lt;=5),INDEX(t_Absence[Symbole],MATCH($B12,IF(AB$7&gt;=t_Absence[Date début],IF(AB$7&lt;=t_Absence[Date fin],t_Absence[Employé]),""),0)),""),""),"")</f>
        <v/>
      </c>
      <c r="AC12" s="24" t="str" cm="1">
        <f t="array" ref="AC12">IF($B12&lt;&gt;"",IFERROR(IF(AND(COUNTIF(l_Feries,AC$7)&lt;&gt;1,WEEKDAY(AC$7,2)&lt;=5),INDEX(t_Absence[Symbole],MATCH($B12,IF(AC$7&gt;=t_Absence[Date début],IF(AC$7&lt;=t_Absence[Date fin],t_Absence[Employé]),""),0)),""),""),"")</f>
        <v/>
      </c>
      <c r="AD12" s="24" t="str" cm="1">
        <f t="array" ref="AD12">IF($B12&lt;&gt;"",IFERROR(IF(AND(COUNTIF(l_Feries,AD$7)&lt;&gt;1,WEEKDAY(AD$7,2)&lt;=5),INDEX(t_Absence[Symbole],MATCH($B12,IF(AD$7&gt;=t_Absence[Date début],IF(AD$7&lt;=t_Absence[Date fin],t_Absence[Employé]),""),0)),""),""),"")</f>
        <v/>
      </c>
      <c r="AE12" s="24" t="str" cm="1">
        <f t="array" ref="AE12">IF($B12&lt;&gt;"",IFERROR(IF(AND(COUNTIF(l_Feries,AE$7)&lt;&gt;1,WEEKDAY(AE$7,2)&lt;=5),INDEX(t_Absence[Symbole],MATCH($B12,IF(AE$7&gt;=t_Absence[Date début],IF(AE$7&lt;=t_Absence[Date fin],t_Absence[Employé]),""),0)),""),""),"")</f>
        <v/>
      </c>
      <c r="AF12" s="24" t="str" cm="1">
        <f t="array" ref="AF12">IF($B12&lt;&gt;"",IFERROR(IF(AND(COUNTIF(l_Feries,AF$7)&lt;&gt;1,WEEKDAY(AF$7,2)&lt;=5),INDEX(t_Absence[Symbole],MATCH($B12,IF(AF$7&gt;=t_Absence[Date début],IF(AF$7&lt;=t_Absence[Date fin],t_Absence[Employé]),""),0)),""),""),"")</f>
        <v/>
      </c>
      <c r="AG12" s="24" t="str" cm="1">
        <f t="array" ref="AG12">IF($B12&lt;&gt;"",IFERROR(IF(AND(COUNTIF(l_Feries,AG$7)&lt;&gt;1,WEEKDAY(AG$7,2)&lt;=5),INDEX(t_Absence[Symbole],MATCH($B12,IF(AG$7&gt;=t_Absence[Date début],IF(AG$7&lt;=t_Absence[Date fin],t_Absence[Employé]),""),0)),""),""),"")</f>
        <v/>
      </c>
      <c r="AH12" s="24" t="str" cm="1">
        <f t="array" ref="AH12">IF($B12&lt;&gt;"",IFERROR(IF(AND(COUNTIF(l_Feries,AH$7)&lt;&gt;1,WEEKDAY(AH$7,2)&lt;=5),INDEX(t_Absence[Symbole],MATCH($B12,IF(AH$7&gt;=t_Absence[Date début],IF(AH$7&lt;=t_Absence[Date fin],t_Absence[Employé]),""),0)),""),""),"")</f>
        <v/>
      </c>
      <c r="AJ12" s="62">
        <f t="shared" si="5"/>
        <v>0</v>
      </c>
      <c r="AK12" s="62">
        <f t="shared" si="4"/>
        <v>0</v>
      </c>
      <c r="AL12" s="62">
        <f t="shared" si="4"/>
        <v>5</v>
      </c>
      <c r="AM12" s="62">
        <f t="shared" si="4"/>
        <v>0</v>
      </c>
      <c r="AN12" s="62">
        <f t="shared" si="4"/>
        <v>0</v>
      </c>
      <c r="AO12" s="62">
        <f t="shared" si="4"/>
        <v>0</v>
      </c>
      <c r="AP12" s="62">
        <f t="shared" si="4"/>
        <v>0</v>
      </c>
      <c r="AQ12" s="76">
        <f t="shared" si="4"/>
        <v>0</v>
      </c>
      <c r="AR12" s="78">
        <f t="shared" si="6"/>
        <v>5</v>
      </c>
    </row>
    <row r="13" spans="2:44" ht="19.95" customHeight="1" thickBot="1" x14ac:dyDescent="0.45">
      <c r="B13" s="8" t="str" cm="1">
        <f t="array" ref="B13">IFERROR(INDEX(t_Employé[Employé],MATCH(0,COUNTIF(t_Employé[Employé],"&lt;"&amp;t_Employé[Employé])-SUM(COUNTIF($B$7:B12,t_Employé[Employé])),0)),"")</f>
        <v>Fidèle Annamour</v>
      </c>
      <c r="C13" s="7"/>
      <c r="D13" s="24" t="str" cm="1">
        <f t="array" ref="D13">IF($B13&lt;&gt;"",IFERROR(IF(AND(COUNTIF(l_Feries,D$7)&lt;&gt;1,WEEKDAY(D$7,2)&lt;=5),INDEX(t_Absence[Symbole],MATCH($B13,IF(D$7&gt;=t_Absence[Date début],IF(D$7&lt;=t_Absence[Date fin],t_Absence[Employé]),""),0)),""),""),"")</f>
        <v/>
      </c>
      <c r="E13" s="24" t="str" cm="1">
        <f t="array" ref="E13">IF($B13&lt;&gt;"",IFERROR(IF(AND(COUNTIF(l_Feries,E$7)&lt;&gt;1,WEEKDAY(E$7,2)&lt;=5),INDEX(t_Absence[Symbole],MATCH($B13,IF(E$7&gt;=t_Absence[Date début],IF(E$7&lt;=t_Absence[Date fin],t_Absence[Employé]),""),0)),""),""),"")</f>
        <v/>
      </c>
      <c r="F13" s="24" t="str" cm="1">
        <f t="array" ref="F13">IF($B13&lt;&gt;"",IFERROR(IF(AND(COUNTIF(l_Feries,F$7)&lt;&gt;1,WEEKDAY(F$7,2)&lt;=5),INDEX(t_Absence[Symbole],MATCH($B13,IF(F$7&gt;=t_Absence[Date début],IF(F$7&lt;=t_Absence[Date fin],t_Absence[Employé]),""),0)),""),""),"")</f>
        <v/>
      </c>
      <c r="G13" s="24" t="str" cm="1">
        <f t="array" ref="G13">IF($B13&lt;&gt;"",IFERROR(IF(AND(COUNTIF(l_Feries,G$7)&lt;&gt;1,WEEKDAY(G$7,2)&lt;=5),INDEX(t_Absence[Symbole],MATCH($B13,IF(G$7&gt;=t_Absence[Date début],IF(G$7&lt;=t_Absence[Date fin],t_Absence[Employé]),""),0)),""),""),"")</f>
        <v/>
      </c>
      <c r="H13" s="24" t="str" cm="1">
        <f t="array" ref="H13">IF($B13&lt;&gt;"",IFERROR(IF(AND(COUNTIF(l_Feries,H$7)&lt;&gt;1,WEEKDAY(H$7,2)&lt;=5),INDEX(t_Absence[Symbole],MATCH($B13,IF(H$7&gt;=t_Absence[Date début],IF(H$7&lt;=t_Absence[Date fin],t_Absence[Employé]),""),0)),""),""),"")</f>
        <v/>
      </c>
      <c r="I13" s="24" t="str" cm="1">
        <f t="array" ref="I13">IF($B13&lt;&gt;"",IFERROR(IF(AND(COUNTIF(l_Feries,I$7)&lt;&gt;1,WEEKDAY(I$7,2)&lt;=5),INDEX(t_Absence[Symbole],MATCH($B13,IF(I$7&gt;=t_Absence[Date début],IF(I$7&lt;=t_Absence[Date fin],t_Absence[Employé]),""),0)),""),""),"")</f>
        <v/>
      </c>
      <c r="J13" s="24" t="str" cm="1">
        <f t="array" ref="J13">IF($B13&lt;&gt;"",IFERROR(IF(AND(COUNTIF(l_Feries,J$7)&lt;&gt;1,WEEKDAY(J$7,2)&lt;=5),INDEX(t_Absence[Symbole],MATCH($B13,IF(J$7&gt;=t_Absence[Date début],IF(J$7&lt;=t_Absence[Date fin],t_Absence[Employé]),""),0)),""),""),"")</f>
        <v/>
      </c>
      <c r="K13" s="24" t="str" cm="1">
        <f t="array" ref="K13">IF($B13&lt;&gt;"",IFERROR(IF(AND(COUNTIF(l_Feries,K$7)&lt;&gt;1,WEEKDAY(K$7,2)&lt;=5),INDEX(t_Absence[Symbole],MATCH($B13,IF(K$7&gt;=t_Absence[Date début],IF(K$7&lt;=t_Absence[Date fin],t_Absence[Employé]),""),0)),""),""),"")</f>
        <v/>
      </c>
      <c r="L13" s="24" t="str" cm="1">
        <f t="array" ref="L13">IF($B13&lt;&gt;"",IFERROR(IF(AND(COUNTIF(l_Feries,L$7)&lt;&gt;1,WEEKDAY(L$7,2)&lt;=5),INDEX(t_Absence[Symbole],MATCH($B13,IF(L$7&gt;=t_Absence[Date début],IF(L$7&lt;=t_Absence[Date fin],t_Absence[Employé]),""),0)),""),""),"")</f>
        <v/>
      </c>
      <c r="M13" s="24" t="str" cm="1">
        <f t="array" ref="M13">IF($B13&lt;&gt;"",IFERROR(IF(AND(COUNTIF(l_Feries,M$7)&lt;&gt;1,WEEKDAY(M$7,2)&lt;=5),INDEX(t_Absence[Symbole],MATCH($B13,IF(M$7&gt;=t_Absence[Date début],IF(M$7&lt;=t_Absence[Date fin],t_Absence[Employé]),""),0)),""),""),"")</f>
        <v/>
      </c>
      <c r="N13" s="24" t="str" cm="1">
        <f t="array" ref="N13">IF($B13&lt;&gt;"",IFERROR(IF(AND(COUNTIF(l_Feries,N$7)&lt;&gt;1,WEEKDAY(N$7,2)&lt;=5),INDEX(t_Absence[Symbole],MATCH($B13,IF(N$7&gt;=t_Absence[Date début],IF(N$7&lt;=t_Absence[Date fin],t_Absence[Employé]),""),0)),""),""),"")</f>
        <v/>
      </c>
      <c r="O13" s="24" t="str" cm="1">
        <f t="array" ref="O13">IF($B13&lt;&gt;"",IFERROR(IF(AND(COUNTIF(l_Feries,O$7)&lt;&gt;1,WEEKDAY(O$7,2)&lt;=5),INDEX(t_Absence[Symbole],MATCH($B13,IF(O$7&gt;=t_Absence[Date début],IF(O$7&lt;=t_Absence[Date fin],t_Absence[Employé]),""),0)),""),""),"")</f>
        <v/>
      </c>
      <c r="P13" s="24" t="str" cm="1">
        <f t="array" ref="P13">IF($B13&lt;&gt;"",IFERROR(IF(AND(COUNTIF(l_Feries,P$7)&lt;&gt;1,WEEKDAY(P$7,2)&lt;=5),INDEX(t_Absence[Symbole],MATCH($B13,IF(P$7&gt;=t_Absence[Date début],IF(P$7&lt;=t_Absence[Date fin],t_Absence[Employé]),""),0)),""),""),"")</f>
        <v/>
      </c>
      <c r="Q13" s="24" t="str" cm="1">
        <f t="array" ref="Q13">IF($B13&lt;&gt;"",IFERROR(IF(AND(COUNTIF(l_Feries,Q$7)&lt;&gt;1,WEEKDAY(Q$7,2)&lt;=5),INDEX(t_Absence[Symbole],MATCH($B13,IF(Q$7&gt;=t_Absence[Date début],IF(Q$7&lt;=t_Absence[Date fin],t_Absence[Employé]),""),0)),""),""),"")</f>
        <v/>
      </c>
      <c r="R13" s="24" t="str" cm="1">
        <f t="array" ref="R13">IF($B13&lt;&gt;"",IFERROR(IF(AND(COUNTIF(l_Feries,R$7)&lt;&gt;1,WEEKDAY(R$7,2)&lt;=5),INDEX(t_Absence[Symbole],MATCH($B13,IF(R$7&gt;=t_Absence[Date début],IF(R$7&lt;=t_Absence[Date fin],t_Absence[Employé]),""),0)),""),""),"")</f>
        <v/>
      </c>
      <c r="S13" s="24" t="str" cm="1">
        <f t="array" ref="S13">IF($B13&lt;&gt;"",IFERROR(IF(AND(COUNTIF(l_Feries,S$7)&lt;&gt;1,WEEKDAY(S$7,2)&lt;=5),INDEX(t_Absence[Symbole],MATCH($B13,IF(S$7&gt;=t_Absence[Date début],IF(S$7&lt;=t_Absence[Date fin],t_Absence[Employé]),""),0)),""),""),"")</f>
        <v/>
      </c>
      <c r="T13" s="24" t="str" cm="1">
        <f t="array" ref="T13">IF($B13&lt;&gt;"",IFERROR(IF(AND(COUNTIF(l_Feries,T$7)&lt;&gt;1,WEEKDAY(T$7,2)&lt;=5),INDEX(t_Absence[Symbole],MATCH($B13,IF(T$7&gt;=t_Absence[Date début],IF(T$7&lt;=t_Absence[Date fin],t_Absence[Employé]),""),0)),""),""),"")</f>
        <v/>
      </c>
      <c r="U13" s="24" t="str" cm="1">
        <f t="array" ref="U13">IF($B13&lt;&gt;"",IFERROR(IF(AND(COUNTIF(l_Feries,U$7)&lt;&gt;1,WEEKDAY(U$7,2)&lt;=5),INDEX(t_Absence[Symbole],MATCH($B13,IF(U$7&gt;=t_Absence[Date début],IF(U$7&lt;=t_Absence[Date fin],t_Absence[Employé]),""),0)),""),""),"")</f>
        <v/>
      </c>
      <c r="V13" s="24" t="str" cm="1">
        <f t="array" ref="V13">IF($B13&lt;&gt;"",IFERROR(IF(AND(COUNTIF(l_Feries,V$7)&lt;&gt;1,WEEKDAY(V$7,2)&lt;=5),INDEX(t_Absence[Symbole],MATCH($B13,IF(V$7&gt;=t_Absence[Date début],IF(V$7&lt;=t_Absence[Date fin],t_Absence[Employé]),""),0)),""),""),"")</f>
        <v/>
      </c>
      <c r="W13" s="24" t="str" cm="1">
        <f t="array" ref="W13">IF($B13&lt;&gt;"",IFERROR(IF(AND(COUNTIF(l_Feries,W$7)&lt;&gt;1,WEEKDAY(W$7,2)&lt;=5),INDEX(t_Absence[Symbole],MATCH($B13,IF(W$7&gt;=t_Absence[Date début],IF(W$7&lt;=t_Absence[Date fin],t_Absence[Employé]),""),0)),""),""),"")</f>
        <v/>
      </c>
      <c r="X13" s="24" t="str" cm="1">
        <f t="array" ref="X13">IF($B13&lt;&gt;"",IFERROR(IF(AND(COUNTIF(l_Feries,X$7)&lt;&gt;1,WEEKDAY(X$7,2)&lt;=5),INDEX(t_Absence[Symbole],MATCH($B13,IF(X$7&gt;=t_Absence[Date début],IF(X$7&lt;=t_Absence[Date fin],t_Absence[Employé]),""),0)),""),""),"")</f>
        <v/>
      </c>
      <c r="Y13" s="24" t="str" cm="1">
        <f t="array" ref="Y13">IF($B13&lt;&gt;"",IFERROR(IF(AND(COUNTIF(l_Feries,Y$7)&lt;&gt;1,WEEKDAY(Y$7,2)&lt;=5),INDEX(t_Absence[Symbole],MATCH($B13,IF(Y$7&gt;=t_Absence[Date début],IF(Y$7&lt;=t_Absence[Date fin],t_Absence[Employé]),""),0)),""),""),"")</f>
        <v/>
      </c>
      <c r="Z13" s="24" t="str" cm="1">
        <f t="array" ref="Z13">IF($B13&lt;&gt;"",IFERROR(IF(AND(COUNTIF(l_Feries,Z$7)&lt;&gt;1,WEEKDAY(Z$7,2)&lt;=5),INDEX(t_Absence[Symbole],MATCH($B13,IF(Z$7&gt;=t_Absence[Date début],IF(Z$7&lt;=t_Absence[Date fin],t_Absence[Employé]),""),0)),""),""),"")</f>
        <v/>
      </c>
      <c r="AA13" s="24" t="str" cm="1">
        <f t="array" ref="AA13">IF($B13&lt;&gt;"",IFERROR(IF(AND(COUNTIF(l_Feries,AA$7)&lt;&gt;1,WEEKDAY(AA$7,2)&lt;=5),INDEX(t_Absence[Symbole],MATCH($B13,IF(AA$7&gt;=t_Absence[Date début],IF(AA$7&lt;=t_Absence[Date fin],t_Absence[Employé]),""),0)),""),""),"")</f>
        <v/>
      </c>
      <c r="AB13" s="24" t="str" cm="1">
        <f t="array" ref="AB13">IF($B13&lt;&gt;"",IFERROR(IF(AND(COUNTIF(l_Feries,AB$7)&lt;&gt;1,WEEKDAY(AB$7,2)&lt;=5),INDEX(t_Absence[Symbole],MATCH($B13,IF(AB$7&gt;=t_Absence[Date début],IF(AB$7&lt;=t_Absence[Date fin],t_Absence[Employé]),""),0)),""),""),"")</f>
        <v/>
      </c>
      <c r="AC13" s="24" t="str" cm="1">
        <f t="array" ref="AC13">IF($B13&lt;&gt;"",IFERROR(IF(AND(COUNTIF(l_Feries,AC$7)&lt;&gt;1,WEEKDAY(AC$7,2)&lt;=5),INDEX(t_Absence[Symbole],MATCH($B13,IF(AC$7&gt;=t_Absence[Date début],IF(AC$7&lt;=t_Absence[Date fin],t_Absence[Employé]),""),0)),""),""),"")</f>
        <v/>
      </c>
      <c r="AD13" s="24" t="str" cm="1">
        <f t="array" ref="AD13">IF($B13&lt;&gt;"",IFERROR(IF(AND(COUNTIF(l_Feries,AD$7)&lt;&gt;1,WEEKDAY(AD$7,2)&lt;=5),INDEX(t_Absence[Symbole],MATCH($B13,IF(AD$7&gt;=t_Absence[Date début],IF(AD$7&lt;=t_Absence[Date fin],t_Absence[Employé]),""),0)),""),""),"")</f>
        <v/>
      </c>
      <c r="AE13" s="24" t="str" cm="1">
        <f t="array" ref="AE13">IF($B13&lt;&gt;"",IFERROR(IF(AND(COUNTIF(l_Feries,AE$7)&lt;&gt;1,WEEKDAY(AE$7,2)&lt;=5),INDEX(t_Absence[Symbole],MATCH($B13,IF(AE$7&gt;=t_Absence[Date début],IF(AE$7&lt;=t_Absence[Date fin],t_Absence[Employé]),""),0)),""),""),"")</f>
        <v/>
      </c>
      <c r="AF13" s="24" t="str" cm="1">
        <f t="array" ref="AF13">IF($B13&lt;&gt;"",IFERROR(IF(AND(COUNTIF(l_Feries,AF$7)&lt;&gt;1,WEEKDAY(AF$7,2)&lt;=5),INDEX(t_Absence[Symbole],MATCH($B13,IF(AF$7&gt;=t_Absence[Date début],IF(AF$7&lt;=t_Absence[Date fin],t_Absence[Employé]),""),0)),""),""),"")</f>
        <v/>
      </c>
      <c r="AG13" s="24" t="str" cm="1">
        <f t="array" ref="AG13">IF($B13&lt;&gt;"",IFERROR(IF(AND(COUNTIF(l_Feries,AG$7)&lt;&gt;1,WEEKDAY(AG$7,2)&lt;=5),INDEX(t_Absence[Symbole],MATCH($B13,IF(AG$7&gt;=t_Absence[Date début],IF(AG$7&lt;=t_Absence[Date fin],t_Absence[Employé]),""),0)),""),""),"")</f>
        <v/>
      </c>
      <c r="AH13" s="24" t="str" cm="1">
        <f t="array" ref="AH13">IF($B13&lt;&gt;"",IFERROR(IF(AND(COUNTIF(l_Feries,AH$7)&lt;&gt;1,WEEKDAY(AH$7,2)&lt;=5),INDEX(t_Absence[Symbole],MATCH($B13,IF(AH$7&gt;=t_Absence[Date début],IF(AH$7&lt;=t_Absence[Date fin],t_Absence[Employé]),""),0)),""),""),"")</f>
        <v/>
      </c>
      <c r="AJ13" s="62">
        <f t="shared" si="5"/>
        <v>0</v>
      </c>
      <c r="AK13" s="62">
        <f t="shared" si="4"/>
        <v>0</v>
      </c>
      <c r="AL13" s="62">
        <f t="shared" si="4"/>
        <v>0</v>
      </c>
      <c r="AM13" s="62">
        <f t="shared" si="4"/>
        <v>0</v>
      </c>
      <c r="AN13" s="62">
        <f t="shared" si="4"/>
        <v>0</v>
      </c>
      <c r="AO13" s="62">
        <f t="shared" si="4"/>
        <v>0</v>
      </c>
      <c r="AP13" s="62">
        <f t="shared" si="4"/>
        <v>0</v>
      </c>
      <c r="AQ13" s="76">
        <f t="shared" si="4"/>
        <v>0</v>
      </c>
      <c r="AR13" s="78">
        <f t="shared" si="6"/>
        <v>0</v>
      </c>
    </row>
    <row r="14" spans="2:44" ht="19.95" customHeight="1" thickBot="1" x14ac:dyDescent="0.45">
      <c r="B14" s="8" t="str" cm="1">
        <f t="array" ref="B14">IFERROR(INDEX(t_Employé[Employé],MATCH(0,COUNTIF(t_Employé[Employé],"&lt;"&amp;t_Employé[Employé])-SUM(COUNTIF($B$7:B13,t_Employé[Employé])),0)),"")</f>
        <v>Gilbert Monlatin</v>
      </c>
      <c r="C14" s="7"/>
      <c r="D14" s="24" t="str" cm="1">
        <f t="array" ref="D14">IF($B14&lt;&gt;"",IFERROR(IF(AND(COUNTIF(l_Feries,D$7)&lt;&gt;1,WEEKDAY(D$7,2)&lt;=5),INDEX(t_Absence[Symbole],MATCH($B14,IF(D$7&gt;=t_Absence[Date début],IF(D$7&lt;=t_Absence[Date fin],t_Absence[Employé]),""),0)),""),""),"")</f>
        <v/>
      </c>
      <c r="E14" s="24" t="str" cm="1">
        <f t="array" ref="E14">IF($B14&lt;&gt;"",IFERROR(IF(AND(COUNTIF(l_Feries,E$7)&lt;&gt;1,WEEKDAY(E$7,2)&lt;=5),INDEX(t_Absence[Symbole],MATCH($B14,IF(E$7&gt;=t_Absence[Date début],IF(E$7&lt;=t_Absence[Date fin],t_Absence[Employé]),""),0)),""),""),"")</f>
        <v/>
      </c>
      <c r="F14" s="24" t="str" cm="1">
        <f t="array" ref="F14">IF($B14&lt;&gt;"",IFERROR(IF(AND(COUNTIF(l_Feries,F$7)&lt;&gt;1,WEEKDAY(F$7,2)&lt;=5),INDEX(t_Absence[Symbole],MATCH($B14,IF(F$7&gt;=t_Absence[Date début],IF(F$7&lt;=t_Absence[Date fin],t_Absence[Employé]),""),0)),""),""),"")</f>
        <v/>
      </c>
      <c r="G14" s="24" t="str" cm="1">
        <f t="array" ref="G14">IF($B14&lt;&gt;"",IFERROR(IF(AND(COUNTIF(l_Feries,G$7)&lt;&gt;1,WEEKDAY(G$7,2)&lt;=5),INDEX(t_Absence[Symbole],MATCH($B14,IF(G$7&gt;=t_Absence[Date début],IF(G$7&lt;=t_Absence[Date fin],t_Absence[Employé]),""),0)),""),""),"")</f>
        <v/>
      </c>
      <c r="H14" s="24" t="str" cm="1">
        <f t="array" ref="H14">IF($B14&lt;&gt;"",IFERROR(IF(AND(COUNTIF(l_Feries,H$7)&lt;&gt;1,WEEKDAY(H$7,2)&lt;=5),INDEX(t_Absence[Symbole],MATCH($B14,IF(H$7&gt;=t_Absence[Date début],IF(H$7&lt;=t_Absence[Date fin],t_Absence[Employé]),""),0)),""),""),"")</f>
        <v/>
      </c>
      <c r="I14" s="24" t="str" cm="1">
        <f t="array" ref="I14">IF($B14&lt;&gt;"",IFERROR(IF(AND(COUNTIF(l_Feries,I$7)&lt;&gt;1,WEEKDAY(I$7,2)&lt;=5),INDEX(t_Absence[Symbole],MATCH($B14,IF(I$7&gt;=t_Absence[Date début],IF(I$7&lt;=t_Absence[Date fin],t_Absence[Employé]),""),0)),""),""),"")</f>
        <v/>
      </c>
      <c r="J14" s="24" t="str" cm="1">
        <f t="array" ref="J14">IF($B14&lt;&gt;"",IFERROR(IF(AND(COUNTIF(l_Feries,J$7)&lt;&gt;1,WEEKDAY(J$7,2)&lt;=5),INDEX(t_Absence[Symbole],MATCH($B14,IF(J$7&gt;=t_Absence[Date début],IF(J$7&lt;=t_Absence[Date fin],t_Absence[Employé]),""),0)),""),""),"")</f>
        <v/>
      </c>
      <c r="K14" s="24" t="str" cm="1">
        <f t="array" ref="K14">IF($B14&lt;&gt;"",IFERROR(IF(AND(COUNTIF(l_Feries,K$7)&lt;&gt;1,WEEKDAY(K$7,2)&lt;=5),INDEX(t_Absence[Symbole],MATCH($B14,IF(K$7&gt;=t_Absence[Date début],IF(K$7&lt;=t_Absence[Date fin],t_Absence[Employé]),""),0)),""),""),"")</f>
        <v/>
      </c>
      <c r="L14" s="24" t="str" cm="1">
        <f t="array" ref="L14">IF($B14&lt;&gt;"",IFERROR(IF(AND(COUNTIF(l_Feries,L$7)&lt;&gt;1,WEEKDAY(L$7,2)&lt;=5),INDEX(t_Absence[Symbole],MATCH($B14,IF(L$7&gt;=t_Absence[Date début],IF(L$7&lt;=t_Absence[Date fin],t_Absence[Employé]),""),0)),""),""),"")</f>
        <v/>
      </c>
      <c r="M14" s="24" t="str" cm="1">
        <f t="array" ref="M14">IF($B14&lt;&gt;"",IFERROR(IF(AND(COUNTIF(l_Feries,M$7)&lt;&gt;1,WEEKDAY(M$7,2)&lt;=5),INDEX(t_Absence[Symbole],MATCH($B14,IF(M$7&gt;=t_Absence[Date début],IF(M$7&lt;=t_Absence[Date fin],t_Absence[Employé]),""),0)),""),""),"")</f>
        <v/>
      </c>
      <c r="N14" s="24" t="str" cm="1">
        <f t="array" ref="N14">IF($B14&lt;&gt;"",IFERROR(IF(AND(COUNTIF(l_Feries,N$7)&lt;&gt;1,WEEKDAY(N$7,2)&lt;=5),INDEX(t_Absence[Symbole],MATCH($B14,IF(N$7&gt;=t_Absence[Date début],IF(N$7&lt;=t_Absence[Date fin],t_Absence[Employé]),""),0)),""),""),"")</f>
        <v/>
      </c>
      <c r="O14" s="24" t="str" cm="1">
        <f t="array" ref="O14">IF($B14&lt;&gt;"",IFERROR(IF(AND(COUNTIF(l_Feries,O$7)&lt;&gt;1,WEEKDAY(O$7,2)&lt;=5),INDEX(t_Absence[Symbole],MATCH($B14,IF(O$7&gt;=t_Absence[Date début],IF(O$7&lt;=t_Absence[Date fin],t_Absence[Employé]),""),0)),""),""),"")</f>
        <v/>
      </c>
      <c r="P14" s="24" t="str" cm="1">
        <f t="array" ref="P14">IF($B14&lt;&gt;"",IFERROR(IF(AND(COUNTIF(l_Feries,P$7)&lt;&gt;1,WEEKDAY(P$7,2)&lt;=5),INDEX(t_Absence[Symbole],MATCH($B14,IF(P$7&gt;=t_Absence[Date début],IF(P$7&lt;=t_Absence[Date fin],t_Absence[Employé]),""),0)),""),""),"")</f>
        <v/>
      </c>
      <c r="Q14" s="24" t="str" cm="1">
        <f t="array" ref="Q14">IF($B14&lt;&gt;"",IFERROR(IF(AND(COUNTIF(l_Feries,Q$7)&lt;&gt;1,WEEKDAY(Q$7,2)&lt;=5),INDEX(t_Absence[Symbole],MATCH($B14,IF(Q$7&gt;=t_Absence[Date début],IF(Q$7&lt;=t_Absence[Date fin],t_Absence[Employé]),""),0)),""),""),"")</f>
        <v/>
      </c>
      <c r="R14" s="24" t="str" cm="1">
        <f t="array" ref="R14">IF($B14&lt;&gt;"",IFERROR(IF(AND(COUNTIF(l_Feries,R$7)&lt;&gt;1,WEEKDAY(R$7,2)&lt;=5),INDEX(t_Absence[Symbole],MATCH($B14,IF(R$7&gt;=t_Absence[Date début],IF(R$7&lt;=t_Absence[Date fin],t_Absence[Employé]),""),0)),""),""),"")</f>
        <v/>
      </c>
      <c r="S14" s="24" t="str" cm="1">
        <f t="array" ref="S14">IF($B14&lt;&gt;"",IFERROR(IF(AND(COUNTIF(l_Feries,S$7)&lt;&gt;1,WEEKDAY(S$7,2)&lt;=5),INDEX(t_Absence[Symbole],MATCH($B14,IF(S$7&gt;=t_Absence[Date début],IF(S$7&lt;=t_Absence[Date fin],t_Absence[Employé]),""),0)),""),""),"")</f>
        <v/>
      </c>
      <c r="T14" s="24" t="str" cm="1">
        <f t="array" ref="T14">IF($B14&lt;&gt;"",IFERROR(IF(AND(COUNTIF(l_Feries,T$7)&lt;&gt;1,WEEKDAY(T$7,2)&lt;=5),INDEX(t_Absence[Symbole],MATCH($B14,IF(T$7&gt;=t_Absence[Date début],IF(T$7&lt;=t_Absence[Date fin],t_Absence[Employé]),""),0)),""),""),"")</f>
        <v/>
      </c>
      <c r="U14" s="24" t="str" cm="1">
        <f t="array" ref="U14">IF($B14&lt;&gt;"",IFERROR(IF(AND(COUNTIF(l_Feries,U$7)&lt;&gt;1,WEEKDAY(U$7,2)&lt;=5),INDEX(t_Absence[Symbole],MATCH($B14,IF(U$7&gt;=t_Absence[Date début],IF(U$7&lt;=t_Absence[Date fin],t_Absence[Employé]),""),0)),""),""),"")</f>
        <v/>
      </c>
      <c r="V14" s="24" t="str" cm="1">
        <f t="array" ref="V14">IF($B14&lt;&gt;"",IFERROR(IF(AND(COUNTIF(l_Feries,V$7)&lt;&gt;1,WEEKDAY(V$7,2)&lt;=5),INDEX(t_Absence[Symbole],MATCH($B14,IF(V$7&gt;=t_Absence[Date début],IF(V$7&lt;=t_Absence[Date fin],t_Absence[Employé]),""),0)),""),""),"")</f>
        <v/>
      </c>
      <c r="W14" s="24" t="str" cm="1">
        <f t="array" ref="W14">IF($B14&lt;&gt;"",IFERROR(IF(AND(COUNTIF(l_Feries,W$7)&lt;&gt;1,WEEKDAY(W$7,2)&lt;=5),INDEX(t_Absence[Symbole],MATCH($B14,IF(W$7&gt;=t_Absence[Date début],IF(W$7&lt;=t_Absence[Date fin],t_Absence[Employé]),""),0)),""),""),"")</f>
        <v/>
      </c>
      <c r="X14" s="24" t="str" cm="1">
        <f t="array" ref="X14">IF($B14&lt;&gt;"",IFERROR(IF(AND(COUNTIF(l_Feries,X$7)&lt;&gt;1,WEEKDAY(X$7,2)&lt;=5),INDEX(t_Absence[Symbole],MATCH($B14,IF(X$7&gt;=t_Absence[Date début],IF(X$7&lt;=t_Absence[Date fin],t_Absence[Employé]),""),0)),""),""),"")</f>
        <v/>
      </c>
      <c r="Y14" s="24" t="str" cm="1">
        <f t="array" ref="Y14">IF($B14&lt;&gt;"",IFERROR(IF(AND(COUNTIF(l_Feries,Y$7)&lt;&gt;1,WEEKDAY(Y$7,2)&lt;=5),INDEX(t_Absence[Symbole],MATCH($B14,IF(Y$7&gt;=t_Absence[Date début],IF(Y$7&lt;=t_Absence[Date fin],t_Absence[Employé]),""),0)),""),""),"")</f>
        <v/>
      </c>
      <c r="Z14" s="24" t="str" cm="1">
        <f t="array" ref="Z14">IF($B14&lt;&gt;"",IFERROR(IF(AND(COUNTIF(l_Feries,Z$7)&lt;&gt;1,WEEKDAY(Z$7,2)&lt;=5),INDEX(t_Absence[Symbole],MATCH($B14,IF(Z$7&gt;=t_Absence[Date début],IF(Z$7&lt;=t_Absence[Date fin],t_Absence[Employé]),""),0)),""),""),"")</f>
        <v/>
      </c>
      <c r="AA14" s="24" t="str" cm="1">
        <f t="array" ref="AA14">IF($B14&lt;&gt;"",IFERROR(IF(AND(COUNTIF(l_Feries,AA$7)&lt;&gt;1,WEEKDAY(AA$7,2)&lt;=5),INDEX(t_Absence[Symbole],MATCH($B14,IF(AA$7&gt;=t_Absence[Date début],IF(AA$7&lt;=t_Absence[Date fin],t_Absence[Employé]),""),0)),""),""),"")</f>
        <v/>
      </c>
      <c r="AB14" s="24" t="str" cm="1">
        <f t="array" ref="AB14">IF($B14&lt;&gt;"",IFERROR(IF(AND(COUNTIF(l_Feries,AB$7)&lt;&gt;1,WEEKDAY(AB$7,2)&lt;=5),INDEX(t_Absence[Symbole],MATCH($B14,IF(AB$7&gt;=t_Absence[Date début],IF(AB$7&lt;=t_Absence[Date fin],t_Absence[Employé]),""),0)),""),""),"")</f>
        <v/>
      </c>
      <c r="AC14" s="24" t="str" cm="1">
        <f t="array" ref="AC14">IF($B14&lt;&gt;"",IFERROR(IF(AND(COUNTIF(l_Feries,AC$7)&lt;&gt;1,WEEKDAY(AC$7,2)&lt;=5),INDEX(t_Absence[Symbole],MATCH($B14,IF(AC$7&gt;=t_Absence[Date début],IF(AC$7&lt;=t_Absence[Date fin],t_Absence[Employé]),""),0)),""),""),"")</f>
        <v/>
      </c>
      <c r="AD14" s="24" t="str" cm="1">
        <f t="array" ref="AD14">IF($B14&lt;&gt;"",IFERROR(IF(AND(COUNTIF(l_Feries,AD$7)&lt;&gt;1,WEEKDAY(AD$7,2)&lt;=5),INDEX(t_Absence[Symbole],MATCH($B14,IF(AD$7&gt;=t_Absence[Date début],IF(AD$7&lt;=t_Absence[Date fin],t_Absence[Employé]),""),0)),""),""),"")</f>
        <v/>
      </c>
      <c r="AE14" s="24" t="str" cm="1">
        <f t="array" ref="AE14">IF($B14&lt;&gt;"",IFERROR(IF(AND(COUNTIF(l_Feries,AE$7)&lt;&gt;1,WEEKDAY(AE$7,2)&lt;=5),INDEX(t_Absence[Symbole],MATCH($B14,IF(AE$7&gt;=t_Absence[Date début],IF(AE$7&lt;=t_Absence[Date fin],t_Absence[Employé]),""),0)),""),""),"")</f>
        <v/>
      </c>
      <c r="AF14" s="24" t="str" cm="1">
        <f t="array" ref="AF14">IF($B14&lt;&gt;"",IFERROR(IF(AND(COUNTIF(l_Feries,AF$7)&lt;&gt;1,WEEKDAY(AF$7,2)&lt;=5),INDEX(t_Absence[Symbole],MATCH($B14,IF(AF$7&gt;=t_Absence[Date début],IF(AF$7&lt;=t_Absence[Date fin],t_Absence[Employé]),""),0)),""),""),"")</f>
        <v/>
      </c>
      <c r="AG14" s="24" t="str" cm="1">
        <f t="array" ref="AG14">IF($B14&lt;&gt;"",IFERROR(IF(AND(COUNTIF(l_Feries,AG$7)&lt;&gt;1,WEEKDAY(AG$7,2)&lt;=5),INDEX(t_Absence[Symbole],MATCH($B14,IF(AG$7&gt;=t_Absence[Date début],IF(AG$7&lt;=t_Absence[Date fin],t_Absence[Employé]),""),0)),""),""),"")</f>
        <v/>
      </c>
      <c r="AH14" s="24" t="str" cm="1">
        <f t="array" ref="AH14">IF($B14&lt;&gt;"",IFERROR(IF(AND(COUNTIF(l_Feries,AH$7)&lt;&gt;1,WEEKDAY(AH$7,2)&lt;=5),INDEX(t_Absence[Symbole],MATCH($B14,IF(AH$7&gt;=t_Absence[Date début],IF(AH$7&lt;=t_Absence[Date fin],t_Absence[Employé]),""),0)),""),""),"")</f>
        <v/>
      </c>
      <c r="AJ14" s="62">
        <f t="shared" si="5"/>
        <v>0</v>
      </c>
      <c r="AK14" s="62">
        <f t="shared" si="4"/>
        <v>0</v>
      </c>
      <c r="AL14" s="62">
        <f t="shared" si="4"/>
        <v>0</v>
      </c>
      <c r="AM14" s="62">
        <f t="shared" si="4"/>
        <v>0</v>
      </c>
      <c r="AN14" s="62">
        <f t="shared" si="4"/>
        <v>0</v>
      </c>
      <c r="AO14" s="62">
        <f t="shared" si="4"/>
        <v>0</v>
      </c>
      <c r="AP14" s="62">
        <f t="shared" si="4"/>
        <v>0</v>
      </c>
      <c r="AQ14" s="76">
        <f t="shared" si="4"/>
        <v>0</v>
      </c>
      <c r="AR14" s="78">
        <f t="shared" si="6"/>
        <v>0</v>
      </c>
    </row>
    <row r="15" spans="2:44" ht="19.95" customHeight="1" thickBot="1" x14ac:dyDescent="0.45">
      <c r="B15" s="8" t="str" cm="1">
        <f t="array" ref="B15">IFERROR(INDEX(t_Employé[Employé],MATCH(0,COUNTIF(t_Employé[Employé],"&lt;"&amp;t_Employé[Employé])-SUM(COUNTIF($B$7:B14,t_Employé[Employé])),0)),"")</f>
        <v>Guy Don</v>
      </c>
      <c r="C15" s="7"/>
      <c r="D15" s="24" t="str" cm="1">
        <f t="array" ref="D15">IF($B15&lt;&gt;"",IFERROR(IF(AND(COUNTIF(l_Feries,D$7)&lt;&gt;1,WEEKDAY(D$7,2)&lt;=5),INDEX(t_Absence[Symbole],MATCH($B15,IF(D$7&gt;=t_Absence[Date début],IF(D$7&lt;=t_Absence[Date fin],t_Absence[Employé]),""),0)),""),""),"")</f>
        <v/>
      </c>
      <c r="E15" s="24" t="str" cm="1">
        <f t="array" ref="E15">IF($B15&lt;&gt;"",IFERROR(IF(AND(COUNTIF(l_Feries,E$7)&lt;&gt;1,WEEKDAY(E$7,2)&lt;=5),INDEX(t_Absence[Symbole],MATCH($B15,IF(E$7&gt;=t_Absence[Date début],IF(E$7&lt;=t_Absence[Date fin],t_Absence[Employé]),""),0)),""),""),"")</f>
        <v/>
      </c>
      <c r="F15" s="24" t="str" cm="1">
        <f t="array" ref="F15">IF($B15&lt;&gt;"",IFERROR(IF(AND(COUNTIF(l_Feries,F$7)&lt;&gt;1,WEEKDAY(F$7,2)&lt;=5),INDEX(t_Absence[Symbole],MATCH($B15,IF(F$7&gt;=t_Absence[Date début],IF(F$7&lt;=t_Absence[Date fin],t_Absence[Employé]),""),0)),""),""),"")</f>
        <v/>
      </c>
      <c r="G15" s="24" t="str" cm="1">
        <f t="array" ref="G15">IF($B15&lt;&gt;"",IFERROR(IF(AND(COUNTIF(l_Feries,G$7)&lt;&gt;1,WEEKDAY(G$7,2)&lt;=5),INDEX(t_Absence[Symbole],MATCH($B15,IF(G$7&gt;=t_Absence[Date début],IF(G$7&lt;=t_Absence[Date fin],t_Absence[Employé]),""),0)),""),""),"")</f>
        <v/>
      </c>
      <c r="H15" s="24" t="str" cm="1">
        <f t="array" ref="H15">IF($B15&lt;&gt;"",IFERROR(IF(AND(COUNTIF(l_Feries,H$7)&lt;&gt;1,WEEKDAY(H$7,2)&lt;=5),INDEX(t_Absence[Symbole],MATCH($B15,IF(H$7&gt;=t_Absence[Date début],IF(H$7&lt;=t_Absence[Date fin],t_Absence[Employé]),""),0)),""),""),"")</f>
        <v/>
      </c>
      <c r="I15" s="24" t="str" cm="1">
        <f t="array" ref="I15">IF($B15&lt;&gt;"",IFERROR(IF(AND(COUNTIF(l_Feries,I$7)&lt;&gt;1,WEEKDAY(I$7,2)&lt;=5),INDEX(t_Absence[Symbole],MATCH($B15,IF(I$7&gt;=t_Absence[Date début],IF(I$7&lt;=t_Absence[Date fin],t_Absence[Employé]),""),0)),""),""),"")</f>
        <v/>
      </c>
      <c r="J15" s="24" t="str" cm="1">
        <f t="array" ref="J15">IF($B15&lt;&gt;"",IFERROR(IF(AND(COUNTIF(l_Feries,J$7)&lt;&gt;1,WEEKDAY(J$7,2)&lt;=5),INDEX(t_Absence[Symbole],MATCH($B15,IF(J$7&gt;=t_Absence[Date début],IF(J$7&lt;=t_Absence[Date fin],t_Absence[Employé]),""),0)),""),""),"")</f>
        <v/>
      </c>
      <c r="K15" s="24" t="str" cm="1">
        <f t="array" ref="K15">IF($B15&lt;&gt;"",IFERROR(IF(AND(COUNTIF(l_Feries,K$7)&lt;&gt;1,WEEKDAY(K$7,2)&lt;=5),INDEX(t_Absence[Symbole],MATCH($B15,IF(K$7&gt;=t_Absence[Date début],IF(K$7&lt;=t_Absence[Date fin],t_Absence[Employé]),""),0)),""),""),"")</f>
        <v/>
      </c>
      <c r="L15" s="24" t="str" cm="1">
        <f t="array" ref="L15">IF($B15&lt;&gt;"",IFERROR(IF(AND(COUNTIF(l_Feries,L$7)&lt;&gt;1,WEEKDAY(L$7,2)&lt;=5),INDEX(t_Absence[Symbole],MATCH($B15,IF(L$7&gt;=t_Absence[Date début],IF(L$7&lt;=t_Absence[Date fin],t_Absence[Employé]),""),0)),""),""),"")</f>
        <v/>
      </c>
      <c r="M15" s="24" t="str" cm="1">
        <f t="array" ref="M15">IF($B15&lt;&gt;"",IFERROR(IF(AND(COUNTIF(l_Feries,M$7)&lt;&gt;1,WEEKDAY(M$7,2)&lt;=5),INDEX(t_Absence[Symbole],MATCH($B15,IF(M$7&gt;=t_Absence[Date début],IF(M$7&lt;=t_Absence[Date fin],t_Absence[Employé]),""),0)),""),""),"")</f>
        <v/>
      </c>
      <c r="N15" s="24" t="str" cm="1">
        <f t="array" ref="N15">IF($B15&lt;&gt;"",IFERROR(IF(AND(COUNTIF(l_Feries,N$7)&lt;&gt;1,WEEKDAY(N$7,2)&lt;=5),INDEX(t_Absence[Symbole],MATCH($B15,IF(N$7&gt;=t_Absence[Date début],IF(N$7&lt;=t_Absence[Date fin],t_Absence[Employé]),""),0)),""),""),"")</f>
        <v/>
      </c>
      <c r="O15" s="24" t="str" cm="1">
        <f t="array" ref="O15">IF($B15&lt;&gt;"",IFERROR(IF(AND(COUNTIF(l_Feries,O$7)&lt;&gt;1,WEEKDAY(O$7,2)&lt;=5),INDEX(t_Absence[Symbole],MATCH($B15,IF(O$7&gt;=t_Absence[Date début],IF(O$7&lt;=t_Absence[Date fin],t_Absence[Employé]),""),0)),""),""),"")</f>
        <v/>
      </c>
      <c r="P15" s="24" t="str" cm="1">
        <f t="array" ref="P15">IF($B15&lt;&gt;"",IFERROR(IF(AND(COUNTIF(l_Feries,P$7)&lt;&gt;1,WEEKDAY(P$7,2)&lt;=5),INDEX(t_Absence[Symbole],MATCH($B15,IF(P$7&gt;=t_Absence[Date début],IF(P$7&lt;=t_Absence[Date fin],t_Absence[Employé]),""),0)),""),""),"")</f>
        <v/>
      </c>
      <c r="Q15" s="24" t="str" cm="1">
        <f t="array" ref="Q15">IF($B15&lt;&gt;"",IFERROR(IF(AND(COUNTIF(l_Feries,Q$7)&lt;&gt;1,WEEKDAY(Q$7,2)&lt;=5),INDEX(t_Absence[Symbole],MATCH($B15,IF(Q$7&gt;=t_Absence[Date début],IF(Q$7&lt;=t_Absence[Date fin],t_Absence[Employé]),""),0)),""),""),"")</f>
        <v/>
      </c>
      <c r="R15" s="24" t="str" cm="1">
        <f t="array" ref="R15">IF($B15&lt;&gt;"",IFERROR(IF(AND(COUNTIF(l_Feries,R$7)&lt;&gt;1,WEEKDAY(R$7,2)&lt;=5),INDEX(t_Absence[Symbole],MATCH($B15,IF(R$7&gt;=t_Absence[Date début],IF(R$7&lt;=t_Absence[Date fin],t_Absence[Employé]),""),0)),""),""),"")</f>
        <v/>
      </c>
      <c r="S15" s="24" t="str" cm="1">
        <f t="array" ref="S15">IF($B15&lt;&gt;"",IFERROR(IF(AND(COUNTIF(l_Feries,S$7)&lt;&gt;1,WEEKDAY(S$7,2)&lt;=5),INDEX(t_Absence[Symbole],MATCH($B15,IF(S$7&gt;=t_Absence[Date début],IF(S$7&lt;=t_Absence[Date fin],t_Absence[Employé]),""),0)),""),""),"")</f>
        <v/>
      </c>
      <c r="T15" s="24" t="str" cm="1">
        <f t="array" ref="T15">IF($B15&lt;&gt;"",IFERROR(IF(AND(COUNTIF(l_Feries,T$7)&lt;&gt;1,WEEKDAY(T$7,2)&lt;=5),INDEX(t_Absence[Symbole],MATCH($B15,IF(T$7&gt;=t_Absence[Date début],IF(T$7&lt;=t_Absence[Date fin],t_Absence[Employé]),""),0)),""),""),"")</f>
        <v/>
      </c>
      <c r="U15" s="24" t="str" cm="1">
        <f t="array" ref="U15">IF($B15&lt;&gt;"",IFERROR(IF(AND(COUNTIF(l_Feries,U$7)&lt;&gt;1,WEEKDAY(U$7,2)&lt;=5),INDEX(t_Absence[Symbole],MATCH($B15,IF(U$7&gt;=t_Absence[Date début],IF(U$7&lt;=t_Absence[Date fin],t_Absence[Employé]),""),0)),""),""),"")</f>
        <v/>
      </c>
      <c r="V15" s="24" t="str" cm="1">
        <f t="array" ref="V15">IF($B15&lt;&gt;"",IFERROR(IF(AND(COUNTIF(l_Feries,V$7)&lt;&gt;1,WEEKDAY(V$7,2)&lt;=5),INDEX(t_Absence[Symbole],MATCH($B15,IF(V$7&gt;=t_Absence[Date début],IF(V$7&lt;=t_Absence[Date fin],t_Absence[Employé]),""),0)),""),""),"")</f>
        <v/>
      </c>
      <c r="W15" s="24" t="str" cm="1">
        <f t="array" ref="W15">IF($B15&lt;&gt;"",IFERROR(IF(AND(COUNTIF(l_Feries,W$7)&lt;&gt;1,WEEKDAY(W$7,2)&lt;=5),INDEX(t_Absence[Symbole],MATCH($B15,IF(W$7&gt;=t_Absence[Date début],IF(W$7&lt;=t_Absence[Date fin],t_Absence[Employé]),""),0)),""),""),"")</f>
        <v/>
      </c>
      <c r="X15" s="24" t="str" cm="1">
        <f t="array" ref="X15">IF($B15&lt;&gt;"",IFERROR(IF(AND(COUNTIF(l_Feries,X$7)&lt;&gt;1,WEEKDAY(X$7,2)&lt;=5),INDEX(t_Absence[Symbole],MATCH($B15,IF(X$7&gt;=t_Absence[Date début],IF(X$7&lt;=t_Absence[Date fin],t_Absence[Employé]),""),0)),""),""),"")</f>
        <v/>
      </c>
      <c r="Y15" s="24" t="str" cm="1">
        <f t="array" ref="Y15">IF($B15&lt;&gt;"",IFERROR(IF(AND(COUNTIF(l_Feries,Y$7)&lt;&gt;1,WEEKDAY(Y$7,2)&lt;=5),INDEX(t_Absence[Symbole],MATCH($B15,IF(Y$7&gt;=t_Absence[Date début],IF(Y$7&lt;=t_Absence[Date fin],t_Absence[Employé]),""),0)),""),""),"")</f>
        <v/>
      </c>
      <c r="Z15" s="24" t="str" cm="1">
        <f t="array" ref="Z15">IF($B15&lt;&gt;"",IFERROR(IF(AND(COUNTIF(l_Feries,Z$7)&lt;&gt;1,WEEKDAY(Z$7,2)&lt;=5),INDEX(t_Absence[Symbole],MATCH($B15,IF(Z$7&gt;=t_Absence[Date début],IF(Z$7&lt;=t_Absence[Date fin],t_Absence[Employé]),""),0)),""),""),"")</f>
        <v/>
      </c>
      <c r="AA15" s="24" t="str" cm="1">
        <f t="array" ref="AA15">IF($B15&lt;&gt;"",IFERROR(IF(AND(COUNTIF(l_Feries,AA$7)&lt;&gt;1,WEEKDAY(AA$7,2)&lt;=5),INDEX(t_Absence[Symbole],MATCH($B15,IF(AA$7&gt;=t_Absence[Date début],IF(AA$7&lt;=t_Absence[Date fin],t_Absence[Employé]),""),0)),""),""),"")</f>
        <v/>
      </c>
      <c r="AB15" s="24" t="str" cm="1">
        <f t="array" ref="AB15">IF($B15&lt;&gt;"",IFERROR(IF(AND(COUNTIF(l_Feries,AB$7)&lt;&gt;1,WEEKDAY(AB$7,2)&lt;=5),INDEX(t_Absence[Symbole],MATCH($B15,IF(AB$7&gt;=t_Absence[Date début],IF(AB$7&lt;=t_Absence[Date fin],t_Absence[Employé]),""),0)),""),""),"")</f>
        <v/>
      </c>
      <c r="AC15" s="24" t="str" cm="1">
        <f t="array" ref="AC15">IF($B15&lt;&gt;"",IFERROR(IF(AND(COUNTIF(l_Feries,AC$7)&lt;&gt;1,WEEKDAY(AC$7,2)&lt;=5),INDEX(t_Absence[Symbole],MATCH($B15,IF(AC$7&gt;=t_Absence[Date début],IF(AC$7&lt;=t_Absence[Date fin],t_Absence[Employé]),""),0)),""),""),"")</f>
        <v/>
      </c>
      <c r="AD15" s="24" t="str" cm="1">
        <f t="array" ref="AD15">IF($B15&lt;&gt;"",IFERROR(IF(AND(COUNTIF(l_Feries,AD$7)&lt;&gt;1,WEEKDAY(AD$7,2)&lt;=5),INDEX(t_Absence[Symbole],MATCH($B15,IF(AD$7&gt;=t_Absence[Date début],IF(AD$7&lt;=t_Absence[Date fin],t_Absence[Employé]),""),0)),""),""),"")</f>
        <v/>
      </c>
      <c r="AE15" s="24" t="str" cm="1">
        <f t="array" ref="AE15">IF($B15&lt;&gt;"",IFERROR(IF(AND(COUNTIF(l_Feries,AE$7)&lt;&gt;1,WEEKDAY(AE$7,2)&lt;=5),INDEX(t_Absence[Symbole],MATCH($B15,IF(AE$7&gt;=t_Absence[Date début],IF(AE$7&lt;=t_Absence[Date fin],t_Absence[Employé]),""),0)),""),""),"")</f>
        <v/>
      </c>
      <c r="AF15" s="24" t="str" cm="1">
        <f t="array" ref="AF15">IF($B15&lt;&gt;"",IFERROR(IF(AND(COUNTIF(l_Feries,AF$7)&lt;&gt;1,WEEKDAY(AF$7,2)&lt;=5),INDEX(t_Absence[Symbole],MATCH($B15,IF(AF$7&gt;=t_Absence[Date début],IF(AF$7&lt;=t_Absence[Date fin],t_Absence[Employé]),""),0)),""),""),"")</f>
        <v/>
      </c>
      <c r="AG15" s="24" t="str" cm="1">
        <f t="array" ref="AG15">IF($B15&lt;&gt;"",IFERROR(IF(AND(COUNTIF(l_Feries,AG$7)&lt;&gt;1,WEEKDAY(AG$7,2)&lt;=5),INDEX(t_Absence[Symbole],MATCH($B15,IF(AG$7&gt;=t_Absence[Date début],IF(AG$7&lt;=t_Absence[Date fin],t_Absence[Employé]),""),0)),""),""),"")</f>
        <v/>
      </c>
      <c r="AH15" s="24" t="str" cm="1">
        <f t="array" ref="AH15">IF($B15&lt;&gt;"",IFERROR(IF(AND(COUNTIF(l_Feries,AH$7)&lt;&gt;1,WEEKDAY(AH$7,2)&lt;=5),INDEX(t_Absence[Symbole],MATCH($B15,IF(AH$7&gt;=t_Absence[Date début],IF(AH$7&lt;=t_Absence[Date fin],t_Absence[Employé]),""),0)),""),""),"")</f>
        <v/>
      </c>
      <c r="AJ15" s="62">
        <f t="shared" si="5"/>
        <v>0</v>
      </c>
      <c r="AK15" s="62">
        <f t="shared" si="4"/>
        <v>0</v>
      </c>
      <c r="AL15" s="62">
        <f t="shared" si="4"/>
        <v>0</v>
      </c>
      <c r="AM15" s="62">
        <f t="shared" si="4"/>
        <v>0</v>
      </c>
      <c r="AN15" s="62">
        <f t="shared" si="4"/>
        <v>0</v>
      </c>
      <c r="AO15" s="62">
        <f t="shared" si="4"/>
        <v>0</v>
      </c>
      <c r="AP15" s="62">
        <f t="shared" si="4"/>
        <v>0</v>
      </c>
      <c r="AQ15" s="76">
        <f t="shared" si="4"/>
        <v>0</v>
      </c>
      <c r="AR15" s="78">
        <f t="shared" si="6"/>
        <v>0</v>
      </c>
    </row>
    <row r="16" spans="2:44" ht="19.95" customHeight="1" thickBot="1" x14ac:dyDescent="0.45">
      <c r="B16" s="8" t="str" cm="1">
        <f t="array" ref="B16">IFERROR(INDEX(t_Employé[Employé],MATCH(0,COUNTIF(t_Employé[Employé],"&lt;"&amp;t_Employé[Employé])-SUM(COUNTIF($B$7:B15,t_Employé[Employé])),0)),"")</f>
        <v>Jean Philémon-Pull</v>
      </c>
      <c r="C16" s="7"/>
      <c r="D16" s="24" t="str" cm="1">
        <f t="array" ref="D16">IF($B16&lt;&gt;"",IFERROR(IF(AND(COUNTIF(l_Feries,D$7)&lt;&gt;1,WEEKDAY(D$7,2)&lt;=5),INDEX(t_Absence[Symbole],MATCH($B16,IF(D$7&gt;=t_Absence[Date début],IF(D$7&lt;=t_Absence[Date fin],t_Absence[Employé]),""),0)),""),""),"")</f>
        <v/>
      </c>
      <c r="E16" s="24" t="str" cm="1">
        <f t="array" ref="E16">IF($B16&lt;&gt;"",IFERROR(IF(AND(COUNTIF(l_Feries,E$7)&lt;&gt;1,WEEKDAY(E$7,2)&lt;=5),INDEX(t_Absence[Symbole],MATCH($B16,IF(E$7&gt;=t_Absence[Date début],IF(E$7&lt;=t_Absence[Date fin],t_Absence[Employé]),""),0)),""),""),"")</f>
        <v/>
      </c>
      <c r="F16" s="24" t="str" cm="1">
        <f t="array" ref="F16">IF($B16&lt;&gt;"",IFERROR(IF(AND(COUNTIF(l_Feries,F$7)&lt;&gt;1,WEEKDAY(F$7,2)&lt;=5),INDEX(t_Absence[Symbole],MATCH($B16,IF(F$7&gt;=t_Absence[Date début],IF(F$7&lt;=t_Absence[Date fin],t_Absence[Employé]),""),0)),""),""),"")</f>
        <v/>
      </c>
      <c r="G16" s="24" t="str" cm="1">
        <f t="array" ref="G16">IF($B16&lt;&gt;"",IFERROR(IF(AND(COUNTIF(l_Feries,G$7)&lt;&gt;1,WEEKDAY(G$7,2)&lt;=5),INDEX(t_Absence[Symbole],MATCH($B16,IF(G$7&gt;=t_Absence[Date début],IF(G$7&lt;=t_Absence[Date fin],t_Absence[Employé]),""),0)),""),""),"")</f>
        <v/>
      </c>
      <c r="H16" s="24" t="str" cm="1">
        <f t="array" ref="H16">IF($B16&lt;&gt;"",IFERROR(IF(AND(COUNTIF(l_Feries,H$7)&lt;&gt;1,WEEKDAY(H$7,2)&lt;=5),INDEX(t_Absence[Symbole],MATCH($B16,IF(H$7&gt;=t_Absence[Date début],IF(H$7&lt;=t_Absence[Date fin],t_Absence[Employé]),""),0)),""),""),"")</f>
        <v/>
      </c>
      <c r="I16" s="24" t="str" cm="1">
        <f t="array" ref="I16">IF($B16&lt;&gt;"",IFERROR(IF(AND(COUNTIF(l_Feries,I$7)&lt;&gt;1,WEEKDAY(I$7,2)&lt;=5),INDEX(t_Absence[Symbole],MATCH($B16,IF(I$7&gt;=t_Absence[Date début],IF(I$7&lt;=t_Absence[Date fin],t_Absence[Employé]),""),0)),""),""),"")</f>
        <v/>
      </c>
      <c r="J16" s="24" t="str" cm="1">
        <f t="array" ref="J16">IF($B16&lt;&gt;"",IFERROR(IF(AND(COUNTIF(l_Feries,J$7)&lt;&gt;1,WEEKDAY(J$7,2)&lt;=5),INDEX(t_Absence[Symbole],MATCH($B16,IF(J$7&gt;=t_Absence[Date début],IF(J$7&lt;=t_Absence[Date fin],t_Absence[Employé]),""),0)),""),""),"")</f>
        <v/>
      </c>
      <c r="K16" s="24" t="str" cm="1">
        <f t="array" ref="K16">IF($B16&lt;&gt;"",IFERROR(IF(AND(COUNTIF(l_Feries,K$7)&lt;&gt;1,WEEKDAY(K$7,2)&lt;=5),INDEX(t_Absence[Symbole],MATCH($B16,IF(K$7&gt;=t_Absence[Date début],IF(K$7&lt;=t_Absence[Date fin],t_Absence[Employé]),""),0)),""),""),"")</f>
        <v/>
      </c>
      <c r="L16" s="24" t="str" cm="1">
        <f t="array" ref="L16">IF($B16&lt;&gt;"",IFERROR(IF(AND(COUNTIF(l_Feries,L$7)&lt;&gt;1,WEEKDAY(L$7,2)&lt;=5),INDEX(t_Absence[Symbole],MATCH($B16,IF(L$7&gt;=t_Absence[Date début],IF(L$7&lt;=t_Absence[Date fin],t_Absence[Employé]),""),0)),""),""),"")</f>
        <v/>
      </c>
      <c r="M16" s="24" t="str" cm="1">
        <f t="array" ref="M16">IF($B16&lt;&gt;"",IFERROR(IF(AND(COUNTIF(l_Feries,M$7)&lt;&gt;1,WEEKDAY(M$7,2)&lt;=5),INDEX(t_Absence[Symbole],MATCH($B16,IF(M$7&gt;=t_Absence[Date début],IF(M$7&lt;=t_Absence[Date fin],t_Absence[Employé]),""),0)),""),""),"")</f>
        <v/>
      </c>
      <c r="N16" s="24" t="str" cm="1">
        <f t="array" ref="N16">IF($B16&lt;&gt;"",IFERROR(IF(AND(COUNTIF(l_Feries,N$7)&lt;&gt;1,WEEKDAY(N$7,2)&lt;=5),INDEX(t_Absence[Symbole],MATCH($B16,IF(N$7&gt;=t_Absence[Date début],IF(N$7&lt;=t_Absence[Date fin],t_Absence[Employé]),""),0)),""),""),"")</f>
        <v/>
      </c>
      <c r="O16" s="24" t="str" cm="1">
        <f t="array" ref="O16">IF($B16&lt;&gt;"",IFERROR(IF(AND(COUNTIF(l_Feries,O$7)&lt;&gt;1,WEEKDAY(O$7,2)&lt;=5),INDEX(t_Absence[Symbole],MATCH($B16,IF(O$7&gt;=t_Absence[Date début],IF(O$7&lt;=t_Absence[Date fin],t_Absence[Employé]),""),0)),""),""),"")</f>
        <v/>
      </c>
      <c r="P16" s="24" t="str" cm="1">
        <f t="array" ref="P16">IF($B16&lt;&gt;"",IFERROR(IF(AND(COUNTIF(l_Feries,P$7)&lt;&gt;1,WEEKDAY(P$7,2)&lt;=5),INDEX(t_Absence[Symbole],MATCH($B16,IF(P$7&gt;=t_Absence[Date début],IF(P$7&lt;=t_Absence[Date fin],t_Absence[Employé]),""),0)),""),""),"")</f>
        <v/>
      </c>
      <c r="Q16" s="24" t="str" cm="1">
        <f t="array" ref="Q16">IF($B16&lt;&gt;"",IFERROR(IF(AND(COUNTIF(l_Feries,Q$7)&lt;&gt;1,WEEKDAY(Q$7,2)&lt;=5),INDEX(t_Absence[Symbole],MATCH($B16,IF(Q$7&gt;=t_Absence[Date début],IF(Q$7&lt;=t_Absence[Date fin],t_Absence[Employé]),""),0)),""),""),"")</f>
        <v/>
      </c>
      <c r="R16" s="24" t="str" cm="1">
        <f t="array" ref="R16">IF($B16&lt;&gt;"",IFERROR(IF(AND(COUNTIF(l_Feries,R$7)&lt;&gt;1,WEEKDAY(R$7,2)&lt;=5),INDEX(t_Absence[Symbole],MATCH($B16,IF(R$7&gt;=t_Absence[Date début],IF(R$7&lt;=t_Absence[Date fin],t_Absence[Employé]),""),0)),""),""),"")</f>
        <v/>
      </c>
      <c r="S16" s="24" t="str" cm="1">
        <f t="array" ref="S16">IF($B16&lt;&gt;"",IFERROR(IF(AND(COUNTIF(l_Feries,S$7)&lt;&gt;1,WEEKDAY(S$7,2)&lt;=5),INDEX(t_Absence[Symbole],MATCH($B16,IF(S$7&gt;=t_Absence[Date début],IF(S$7&lt;=t_Absence[Date fin],t_Absence[Employé]),""),0)),""),""),"")</f>
        <v/>
      </c>
      <c r="T16" s="24" t="str" cm="1">
        <f t="array" ref="T16">IF($B16&lt;&gt;"",IFERROR(IF(AND(COUNTIF(l_Feries,T$7)&lt;&gt;1,WEEKDAY(T$7,2)&lt;=5),INDEX(t_Absence[Symbole],MATCH($B16,IF(T$7&gt;=t_Absence[Date début],IF(T$7&lt;=t_Absence[Date fin],t_Absence[Employé]),""),0)),""),""),"")</f>
        <v/>
      </c>
      <c r="U16" s="24" t="str" cm="1">
        <f t="array" ref="U16">IF($B16&lt;&gt;"",IFERROR(IF(AND(COUNTIF(l_Feries,U$7)&lt;&gt;1,WEEKDAY(U$7,2)&lt;=5),INDEX(t_Absence[Symbole],MATCH($B16,IF(U$7&gt;=t_Absence[Date début],IF(U$7&lt;=t_Absence[Date fin],t_Absence[Employé]),""),0)),""),""),"")</f>
        <v/>
      </c>
      <c r="V16" s="24" t="str" cm="1">
        <f t="array" ref="V16">IF($B16&lt;&gt;"",IFERROR(IF(AND(COUNTIF(l_Feries,V$7)&lt;&gt;1,WEEKDAY(V$7,2)&lt;=5),INDEX(t_Absence[Symbole],MATCH($B16,IF(V$7&gt;=t_Absence[Date début],IF(V$7&lt;=t_Absence[Date fin],t_Absence[Employé]),""),0)),""),""),"")</f>
        <v/>
      </c>
      <c r="W16" s="24" t="str" cm="1">
        <f t="array" ref="W16">IF($B16&lt;&gt;"",IFERROR(IF(AND(COUNTIF(l_Feries,W$7)&lt;&gt;1,WEEKDAY(W$7,2)&lt;=5),INDEX(t_Absence[Symbole],MATCH($B16,IF(W$7&gt;=t_Absence[Date début],IF(W$7&lt;=t_Absence[Date fin],t_Absence[Employé]),""),0)),""),""),"")</f>
        <v/>
      </c>
      <c r="X16" s="24" t="str" cm="1">
        <f t="array" ref="X16">IF($B16&lt;&gt;"",IFERROR(IF(AND(COUNTIF(l_Feries,X$7)&lt;&gt;1,WEEKDAY(X$7,2)&lt;=5),INDEX(t_Absence[Symbole],MATCH($B16,IF(X$7&gt;=t_Absence[Date début],IF(X$7&lt;=t_Absence[Date fin],t_Absence[Employé]),""),0)),""),""),"")</f>
        <v/>
      </c>
      <c r="Y16" s="24" t="str" cm="1">
        <f t="array" ref="Y16">IF($B16&lt;&gt;"",IFERROR(IF(AND(COUNTIF(l_Feries,Y$7)&lt;&gt;1,WEEKDAY(Y$7,2)&lt;=5),INDEX(t_Absence[Symbole],MATCH($B16,IF(Y$7&gt;=t_Absence[Date début],IF(Y$7&lt;=t_Absence[Date fin],t_Absence[Employé]),""),0)),""),""),"")</f>
        <v/>
      </c>
      <c r="Z16" s="24" t="str" cm="1">
        <f t="array" ref="Z16">IF($B16&lt;&gt;"",IFERROR(IF(AND(COUNTIF(l_Feries,Z$7)&lt;&gt;1,WEEKDAY(Z$7,2)&lt;=5),INDEX(t_Absence[Symbole],MATCH($B16,IF(Z$7&gt;=t_Absence[Date début],IF(Z$7&lt;=t_Absence[Date fin],t_Absence[Employé]),""),0)),""),""),"")</f>
        <v/>
      </c>
      <c r="AA16" s="24" t="str" cm="1">
        <f t="array" ref="AA16">IF($B16&lt;&gt;"",IFERROR(IF(AND(COUNTIF(l_Feries,AA$7)&lt;&gt;1,WEEKDAY(AA$7,2)&lt;=5),INDEX(t_Absence[Symbole],MATCH($B16,IF(AA$7&gt;=t_Absence[Date début],IF(AA$7&lt;=t_Absence[Date fin],t_Absence[Employé]),""),0)),""),""),"")</f>
        <v/>
      </c>
      <c r="AB16" s="24" t="str" cm="1">
        <f t="array" ref="AB16">IF($B16&lt;&gt;"",IFERROR(IF(AND(COUNTIF(l_Feries,AB$7)&lt;&gt;1,WEEKDAY(AB$7,2)&lt;=5),INDEX(t_Absence[Symbole],MATCH($B16,IF(AB$7&gt;=t_Absence[Date début],IF(AB$7&lt;=t_Absence[Date fin],t_Absence[Employé]),""),0)),""),""),"")</f>
        <v/>
      </c>
      <c r="AC16" s="24" t="str" cm="1">
        <f t="array" ref="AC16">IF($B16&lt;&gt;"",IFERROR(IF(AND(COUNTIF(l_Feries,AC$7)&lt;&gt;1,WEEKDAY(AC$7,2)&lt;=5),INDEX(t_Absence[Symbole],MATCH($B16,IF(AC$7&gt;=t_Absence[Date début],IF(AC$7&lt;=t_Absence[Date fin],t_Absence[Employé]),""),0)),""),""),"")</f>
        <v/>
      </c>
      <c r="AD16" s="24" t="str" cm="1">
        <f t="array" ref="AD16">IF($B16&lt;&gt;"",IFERROR(IF(AND(COUNTIF(l_Feries,AD$7)&lt;&gt;1,WEEKDAY(AD$7,2)&lt;=5),INDEX(t_Absence[Symbole],MATCH($B16,IF(AD$7&gt;=t_Absence[Date début],IF(AD$7&lt;=t_Absence[Date fin],t_Absence[Employé]),""),0)),""),""),"")</f>
        <v/>
      </c>
      <c r="AE16" s="24" t="str" cm="1">
        <f t="array" ref="AE16">IF($B16&lt;&gt;"",IFERROR(IF(AND(COUNTIF(l_Feries,AE$7)&lt;&gt;1,WEEKDAY(AE$7,2)&lt;=5),INDEX(t_Absence[Symbole],MATCH($B16,IF(AE$7&gt;=t_Absence[Date début],IF(AE$7&lt;=t_Absence[Date fin],t_Absence[Employé]),""),0)),""),""),"")</f>
        <v/>
      </c>
      <c r="AF16" s="24" t="str" cm="1">
        <f t="array" ref="AF16">IF($B16&lt;&gt;"",IFERROR(IF(AND(COUNTIF(l_Feries,AF$7)&lt;&gt;1,WEEKDAY(AF$7,2)&lt;=5),INDEX(t_Absence[Symbole],MATCH($B16,IF(AF$7&gt;=t_Absence[Date début],IF(AF$7&lt;=t_Absence[Date fin],t_Absence[Employé]),""),0)),""),""),"")</f>
        <v/>
      </c>
      <c r="AG16" s="24" t="str" cm="1">
        <f t="array" ref="AG16">IF($B16&lt;&gt;"",IFERROR(IF(AND(COUNTIF(l_Feries,AG$7)&lt;&gt;1,WEEKDAY(AG$7,2)&lt;=5),INDEX(t_Absence[Symbole],MATCH($B16,IF(AG$7&gt;=t_Absence[Date début],IF(AG$7&lt;=t_Absence[Date fin],t_Absence[Employé]),""),0)),""),""),"")</f>
        <v/>
      </c>
      <c r="AH16" s="24" t="str" cm="1">
        <f t="array" ref="AH16">IF($B16&lt;&gt;"",IFERROR(IF(AND(COUNTIF(l_Feries,AH$7)&lt;&gt;1,WEEKDAY(AH$7,2)&lt;=5),INDEX(t_Absence[Symbole],MATCH($B16,IF(AH$7&gt;=t_Absence[Date début],IF(AH$7&lt;=t_Absence[Date fin],t_Absence[Employé]),""),0)),""),""),"")</f>
        <v/>
      </c>
      <c r="AJ16" s="62">
        <f t="shared" si="5"/>
        <v>0</v>
      </c>
      <c r="AK16" s="62">
        <f t="shared" si="4"/>
        <v>0</v>
      </c>
      <c r="AL16" s="62">
        <f t="shared" si="4"/>
        <v>0</v>
      </c>
      <c r="AM16" s="62">
        <f t="shared" si="4"/>
        <v>0</v>
      </c>
      <c r="AN16" s="62">
        <f t="shared" si="4"/>
        <v>0</v>
      </c>
      <c r="AO16" s="62">
        <f t="shared" si="4"/>
        <v>0</v>
      </c>
      <c r="AP16" s="62">
        <f t="shared" si="4"/>
        <v>0</v>
      </c>
      <c r="AQ16" s="76">
        <f t="shared" si="4"/>
        <v>0</v>
      </c>
      <c r="AR16" s="78">
        <f t="shared" si="6"/>
        <v>0</v>
      </c>
    </row>
    <row r="17" spans="2:44" ht="19.95" customHeight="1" thickBot="1" x14ac:dyDescent="0.45">
      <c r="B17" s="8" t="str" cm="1">
        <f t="array" ref="B17">IFERROR(INDEX(t_Employé[Employé],MATCH(0,COUNTIF(t_Employé[Employé],"&lt;"&amp;t_Employé[Employé])-SUM(COUNTIF($B$7:B16,t_Employé[Employé])),0)),"")</f>
        <v>Julien Ternette</v>
      </c>
      <c r="C17" s="7"/>
      <c r="D17" s="24" t="str" cm="1">
        <f t="array" ref="D17">IF($B17&lt;&gt;"",IFERROR(IF(AND(COUNTIF(l_Feries,D$7)&lt;&gt;1,WEEKDAY(D$7,2)&lt;=5),INDEX(t_Absence[Symbole],MATCH($B17,IF(D$7&gt;=t_Absence[Date début],IF(D$7&lt;=t_Absence[Date fin],t_Absence[Employé]),""),0)),""),""),"")</f>
        <v/>
      </c>
      <c r="E17" s="24" t="str" cm="1">
        <f t="array" ref="E17">IF($B17&lt;&gt;"",IFERROR(IF(AND(COUNTIF(l_Feries,E$7)&lt;&gt;1,WEEKDAY(E$7,2)&lt;=5),INDEX(t_Absence[Symbole],MATCH($B17,IF(E$7&gt;=t_Absence[Date début],IF(E$7&lt;=t_Absence[Date fin],t_Absence[Employé]),""),0)),""),""),"")</f>
        <v/>
      </c>
      <c r="F17" s="24" t="str" cm="1">
        <f t="array" ref="F17">IF($B17&lt;&gt;"",IFERROR(IF(AND(COUNTIF(l_Feries,F$7)&lt;&gt;1,WEEKDAY(F$7,2)&lt;=5),INDEX(t_Absence[Symbole],MATCH($B17,IF(F$7&gt;=t_Absence[Date début],IF(F$7&lt;=t_Absence[Date fin],t_Absence[Employé]),""),0)),""),""),"")</f>
        <v>CP</v>
      </c>
      <c r="G17" s="24" t="str" cm="1">
        <f t="array" ref="G17">IF($B17&lt;&gt;"",IFERROR(IF(AND(COUNTIF(l_Feries,G$7)&lt;&gt;1,WEEKDAY(G$7,2)&lt;=5),INDEX(t_Absence[Symbole],MATCH($B17,IF(G$7&gt;=t_Absence[Date début],IF(G$7&lt;=t_Absence[Date fin],t_Absence[Employé]),""),0)),""),""),"")</f>
        <v>CP</v>
      </c>
      <c r="H17" s="24" t="str" cm="1">
        <f t="array" ref="H17">IF($B17&lt;&gt;"",IFERROR(IF(AND(COUNTIF(l_Feries,H$7)&lt;&gt;1,WEEKDAY(H$7,2)&lt;=5),INDEX(t_Absence[Symbole],MATCH($B17,IF(H$7&gt;=t_Absence[Date début],IF(H$7&lt;=t_Absence[Date fin],t_Absence[Employé]),""),0)),""),""),"")</f>
        <v/>
      </c>
      <c r="I17" s="24" t="str" cm="1">
        <f t="array" ref="I17">IF($B17&lt;&gt;"",IFERROR(IF(AND(COUNTIF(l_Feries,I$7)&lt;&gt;1,WEEKDAY(I$7,2)&lt;=5),INDEX(t_Absence[Symbole],MATCH($B17,IF(I$7&gt;=t_Absence[Date début],IF(I$7&lt;=t_Absence[Date fin],t_Absence[Employé]),""),0)),""),""),"")</f>
        <v/>
      </c>
      <c r="J17" s="24" t="str" cm="1">
        <f t="array" ref="J17">IF($B17&lt;&gt;"",IFERROR(IF(AND(COUNTIF(l_Feries,J$7)&lt;&gt;1,WEEKDAY(J$7,2)&lt;=5),INDEX(t_Absence[Symbole],MATCH($B17,IF(J$7&gt;=t_Absence[Date début],IF(J$7&lt;=t_Absence[Date fin],t_Absence[Employé]),""),0)),""),""),"")</f>
        <v/>
      </c>
      <c r="K17" s="24" t="str" cm="1">
        <f t="array" ref="K17">IF($B17&lt;&gt;"",IFERROR(IF(AND(COUNTIF(l_Feries,K$7)&lt;&gt;1,WEEKDAY(K$7,2)&lt;=5),INDEX(t_Absence[Symbole],MATCH($B17,IF(K$7&gt;=t_Absence[Date début],IF(K$7&lt;=t_Absence[Date fin],t_Absence[Employé]),""),0)),""),""),"")</f>
        <v/>
      </c>
      <c r="L17" s="24" t="str" cm="1">
        <f t="array" ref="L17">IF($B17&lt;&gt;"",IFERROR(IF(AND(COUNTIF(l_Feries,L$7)&lt;&gt;1,WEEKDAY(L$7,2)&lt;=5),INDEX(t_Absence[Symbole],MATCH($B17,IF(L$7&gt;=t_Absence[Date début],IF(L$7&lt;=t_Absence[Date fin],t_Absence[Employé]),""),0)),""),""),"")</f>
        <v/>
      </c>
      <c r="M17" s="24" t="str" cm="1">
        <f t="array" ref="M17">IF($B17&lt;&gt;"",IFERROR(IF(AND(COUNTIF(l_Feries,M$7)&lt;&gt;1,WEEKDAY(M$7,2)&lt;=5),INDEX(t_Absence[Symbole],MATCH($B17,IF(M$7&gt;=t_Absence[Date début],IF(M$7&lt;=t_Absence[Date fin],t_Absence[Employé]),""),0)),""),""),"")</f>
        <v>EvFam</v>
      </c>
      <c r="N17" s="24" t="str" cm="1">
        <f t="array" ref="N17">IF($B17&lt;&gt;"",IFERROR(IF(AND(COUNTIF(l_Feries,N$7)&lt;&gt;1,WEEKDAY(N$7,2)&lt;=5),INDEX(t_Absence[Symbole],MATCH($B17,IF(N$7&gt;=t_Absence[Date début],IF(N$7&lt;=t_Absence[Date fin],t_Absence[Employé]),""),0)),""),""),"")</f>
        <v>EvFam</v>
      </c>
      <c r="O17" s="24" t="str" cm="1">
        <f t="array" ref="O17">IF($B17&lt;&gt;"",IFERROR(IF(AND(COUNTIF(l_Feries,O$7)&lt;&gt;1,WEEKDAY(O$7,2)&lt;=5),INDEX(t_Absence[Symbole],MATCH($B17,IF(O$7&gt;=t_Absence[Date début],IF(O$7&lt;=t_Absence[Date fin],t_Absence[Employé]),""),0)),""),""),"")</f>
        <v>EvFam</v>
      </c>
      <c r="P17" s="24" t="str" cm="1">
        <f t="array" ref="P17">IF($B17&lt;&gt;"",IFERROR(IF(AND(COUNTIF(l_Feries,P$7)&lt;&gt;1,WEEKDAY(P$7,2)&lt;=5),INDEX(t_Absence[Symbole],MATCH($B17,IF(P$7&gt;=t_Absence[Date début],IF(P$7&lt;=t_Absence[Date fin],t_Absence[Employé]),""),0)),""),""),"")</f>
        <v>EvFam</v>
      </c>
      <c r="Q17" s="24" t="str" cm="1">
        <f t="array" ref="Q17">IF($B17&lt;&gt;"",IFERROR(IF(AND(COUNTIF(l_Feries,Q$7)&lt;&gt;1,WEEKDAY(Q$7,2)&lt;=5),INDEX(t_Absence[Symbole],MATCH($B17,IF(Q$7&gt;=t_Absence[Date début],IF(Q$7&lt;=t_Absence[Date fin],t_Absence[Employé]),""),0)),""),""),"")</f>
        <v>EvFam</v>
      </c>
      <c r="R17" s="24" t="str" cm="1">
        <f t="array" ref="R17">IF($B17&lt;&gt;"",IFERROR(IF(AND(COUNTIF(l_Feries,R$7)&lt;&gt;1,WEEKDAY(R$7,2)&lt;=5),INDEX(t_Absence[Symbole],MATCH($B17,IF(R$7&gt;=t_Absence[Date début],IF(R$7&lt;=t_Absence[Date fin],t_Absence[Employé]),""),0)),""),""),"")</f>
        <v/>
      </c>
      <c r="S17" s="24" t="str" cm="1">
        <f t="array" ref="S17">IF($B17&lt;&gt;"",IFERROR(IF(AND(COUNTIF(l_Feries,S$7)&lt;&gt;1,WEEKDAY(S$7,2)&lt;=5),INDEX(t_Absence[Symbole],MATCH($B17,IF(S$7&gt;=t_Absence[Date début],IF(S$7&lt;=t_Absence[Date fin],t_Absence[Employé]),""),0)),""),""),"")</f>
        <v/>
      </c>
      <c r="T17" s="24" t="str" cm="1">
        <f t="array" ref="T17">IF($B17&lt;&gt;"",IFERROR(IF(AND(COUNTIF(l_Feries,T$7)&lt;&gt;1,WEEKDAY(T$7,2)&lt;=5),INDEX(t_Absence[Symbole],MATCH($B17,IF(T$7&gt;=t_Absence[Date début],IF(T$7&lt;=t_Absence[Date fin],t_Absence[Employé]),""),0)),""),""),"")</f>
        <v>EvFam</v>
      </c>
      <c r="U17" s="24" t="str" cm="1">
        <f t="array" ref="U17">IF($B17&lt;&gt;"",IFERROR(IF(AND(COUNTIF(l_Feries,U$7)&lt;&gt;1,WEEKDAY(U$7,2)&lt;=5),INDEX(t_Absence[Symbole],MATCH($B17,IF(U$7&gt;=t_Absence[Date début],IF(U$7&lt;=t_Absence[Date fin],t_Absence[Employé]),""),0)),""),""),"")</f>
        <v>EvFam</v>
      </c>
      <c r="V17" s="24" t="str" cm="1">
        <f t="array" ref="V17">IF($B17&lt;&gt;"",IFERROR(IF(AND(COUNTIF(l_Feries,V$7)&lt;&gt;1,WEEKDAY(V$7,2)&lt;=5),INDEX(t_Absence[Symbole],MATCH($B17,IF(V$7&gt;=t_Absence[Date début],IF(V$7&lt;=t_Absence[Date fin],t_Absence[Employé]),""),0)),""),""),"")</f>
        <v>EvFam</v>
      </c>
      <c r="W17" s="24" t="str" cm="1">
        <f t="array" ref="W17">IF($B17&lt;&gt;"",IFERROR(IF(AND(COUNTIF(l_Feries,W$7)&lt;&gt;1,WEEKDAY(W$7,2)&lt;=5),INDEX(t_Absence[Symbole],MATCH($B17,IF(W$7&gt;=t_Absence[Date début],IF(W$7&lt;=t_Absence[Date fin],t_Absence[Employé]),""),0)),""),""),"")</f>
        <v>EvFam</v>
      </c>
      <c r="X17" s="24" t="str" cm="1">
        <f t="array" ref="X17">IF($B17&lt;&gt;"",IFERROR(IF(AND(COUNTIF(l_Feries,X$7)&lt;&gt;1,WEEKDAY(X$7,2)&lt;=5),INDEX(t_Absence[Symbole],MATCH($B17,IF(X$7&gt;=t_Absence[Date début],IF(X$7&lt;=t_Absence[Date fin],t_Absence[Employé]),""),0)),""),""),"")</f>
        <v>EvFam</v>
      </c>
      <c r="Y17" s="24" t="str" cm="1">
        <f t="array" ref="Y17">IF($B17&lt;&gt;"",IFERROR(IF(AND(COUNTIF(l_Feries,Y$7)&lt;&gt;1,WEEKDAY(Y$7,2)&lt;=5),INDEX(t_Absence[Symbole],MATCH($B17,IF(Y$7&gt;=t_Absence[Date début],IF(Y$7&lt;=t_Absence[Date fin],t_Absence[Employé]),""),0)),""),""),"")</f>
        <v/>
      </c>
      <c r="Z17" s="24" t="str" cm="1">
        <f t="array" ref="Z17">IF($B17&lt;&gt;"",IFERROR(IF(AND(COUNTIF(l_Feries,Z$7)&lt;&gt;1,WEEKDAY(Z$7,2)&lt;=5),INDEX(t_Absence[Symbole],MATCH($B17,IF(Z$7&gt;=t_Absence[Date début],IF(Z$7&lt;=t_Absence[Date fin],t_Absence[Employé]),""),0)),""),""),"")</f>
        <v/>
      </c>
      <c r="AA17" s="24" t="str" cm="1">
        <f t="array" ref="AA17">IF($B17&lt;&gt;"",IFERROR(IF(AND(COUNTIF(l_Feries,AA$7)&lt;&gt;1,WEEKDAY(AA$7,2)&lt;=5),INDEX(t_Absence[Symbole],MATCH($B17,IF(AA$7&gt;=t_Absence[Date début],IF(AA$7&lt;=t_Absence[Date fin],t_Absence[Employé]),""),0)),""),""),"")</f>
        <v>EvFam</v>
      </c>
      <c r="AB17" s="24" t="str" cm="1">
        <f t="array" ref="AB17">IF($B17&lt;&gt;"",IFERROR(IF(AND(COUNTIF(l_Feries,AB$7)&lt;&gt;1,WEEKDAY(AB$7,2)&lt;=5),INDEX(t_Absence[Symbole],MATCH($B17,IF(AB$7&gt;=t_Absence[Date début],IF(AB$7&lt;=t_Absence[Date fin],t_Absence[Employé]),""),0)),""),""),"")</f>
        <v>EvFam</v>
      </c>
      <c r="AC17" s="24" t="str" cm="1">
        <f t="array" ref="AC17">IF($B17&lt;&gt;"",IFERROR(IF(AND(COUNTIF(l_Feries,AC$7)&lt;&gt;1,WEEKDAY(AC$7,2)&lt;=5),INDEX(t_Absence[Symbole],MATCH($B17,IF(AC$7&gt;=t_Absence[Date début],IF(AC$7&lt;=t_Absence[Date fin],t_Absence[Employé]),""),0)),""),""),"")</f>
        <v/>
      </c>
      <c r="AD17" s="24" t="str" cm="1">
        <f t="array" ref="AD17">IF($B17&lt;&gt;"",IFERROR(IF(AND(COUNTIF(l_Feries,AD$7)&lt;&gt;1,WEEKDAY(AD$7,2)&lt;=5),INDEX(t_Absence[Symbole],MATCH($B17,IF(AD$7&gt;=t_Absence[Date début],IF(AD$7&lt;=t_Absence[Date fin],t_Absence[Employé]),""),0)),""),""),"")</f>
        <v/>
      </c>
      <c r="AE17" s="24" t="str" cm="1">
        <f t="array" ref="AE17">IF($B17&lt;&gt;"",IFERROR(IF(AND(COUNTIF(l_Feries,AE$7)&lt;&gt;1,WEEKDAY(AE$7,2)&lt;=5),INDEX(t_Absence[Symbole],MATCH($B17,IF(AE$7&gt;=t_Absence[Date début],IF(AE$7&lt;=t_Absence[Date fin],t_Absence[Employé]),""),0)),""),""),"")</f>
        <v/>
      </c>
      <c r="AF17" s="24" t="str" cm="1">
        <f t="array" ref="AF17">IF($B17&lt;&gt;"",IFERROR(IF(AND(COUNTIF(l_Feries,AF$7)&lt;&gt;1,WEEKDAY(AF$7,2)&lt;=5),INDEX(t_Absence[Symbole],MATCH($B17,IF(AF$7&gt;=t_Absence[Date début],IF(AF$7&lt;=t_Absence[Date fin],t_Absence[Employé]),""),0)),""),""),"")</f>
        <v/>
      </c>
      <c r="AG17" s="24" t="str" cm="1">
        <f t="array" ref="AG17">IF($B17&lt;&gt;"",IFERROR(IF(AND(COUNTIF(l_Feries,AG$7)&lt;&gt;1,WEEKDAY(AG$7,2)&lt;=5),INDEX(t_Absence[Symbole],MATCH($B17,IF(AG$7&gt;=t_Absence[Date début],IF(AG$7&lt;=t_Absence[Date fin],t_Absence[Employé]),""),0)),""),""),"")</f>
        <v/>
      </c>
      <c r="AH17" s="24" t="str" cm="1">
        <f t="array" ref="AH17">IF($B17&lt;&gt;"",IFERROR(IF(AND(COUNTIF(l_Feries,AH$7)&lt;&gt;1,WEEKDAY(AH$7,2)&lt;=5),INDEX(t_Absence[Symbole],MATCH($B17,IF(AH$7&gt;=t_Absence[Date début],IF(AH$7&lt;=t_Absence[Date fin],t_Absence[Employé]),""),0)),""),""),"")</f>
        <v/>
      </c>
      <c r="AJ17" s="62">
        <f t="shared" si="5"/>
        <v>0</v>
      </c>
      <c r="AK17" s="62">
        <f t="shared" si="4"/>
        <v>0</v>
      </c>
      <c r="AL17" s="62">
        <f t="shared" si="4"/>
        <v>0</v>
      </c>
      <c r="AM17" s="62">
        <f t="shared" si="4"/>
        <v>2</v>
      </c>
      <c r="AN17" s="62">
        <f t="shared" si="4"/>
        <v>12</v>
      </c>
      <c r="AO17" s="62">
        <f t="shared" si="4"/>
        <v>0</v>
      </c>
      <c r="AP17" s="62">
        <f t="shared" si="4"/>
        <v>0</v>
      </c>
      <c r="AQ17" s="76">
        <f t="shared" si="4"/>
        <v>0</v>
      </c>
      <c r="AR17" s="78">
        <f t="shared" si="6"/>
        <v>14</v>
      </c>
    </row>
    <row r="18" spans="2:44" ht="19.95" customHeight="1" thickBot="1" x14ac:dyDescent="0.45">
      <c r="B18" s="8" t="str" cm="1">
        <f t="array" ref="B18">IFERROR(INDEX(t_Employé[Employé],MATCH(0,COUNTIF(t_Employé[Employé],"&lt;"&amp;t_Employé[Employé])-SUM(COUNTIF($B$7:B17,t_Employé[Employé])),0)),"")</f>
        <v>Lucie Fer</v>
      </c>
      <c r="C18" s="7"/>
      <c r="D18" s="24" t="str" cm="1">
        <f t="array" ref="D18">IF($B18&lt;&gt;"",IFERROR(IF(AND(COUNTIF(l_Feries,D$7)&lt;&gt;1,WEEKDAY(D$7,2)&lt;=5),INDEX(t_Absence[Symbole],MATCH($B18,IF(D$7&gt;=t_Absence[Date début],IF(D$7&lt;=t_Absence[Date fin],t_Absence[Employé]),""),0)),""),""),"")</f>
        <v/>
      </c>
      <c r="E18" s="24" t="str" cm="1">
        <f t="array" ref="E18">IF($B18&lt;&gt;"",IFERROR(IF(AND(COUNTIF(l_Feries,E$7)&lt;&gt;1,WEEKDAY(E$7,2)&lt;=5),INDEX(t_Absence[Symbole],MATCH($B18,IF(E$7&gt;=t_Absence[Date début],IF(E$7&lt;=t_Absence[Date fin],t_Absence[Employé]),""),0)),""),""),"")</f>
        <v/>
      </c>
      <c r="F18" s="24" t="str" cm="1">
        <f t="array" ref="F18">IF($B18&lt;&gt;"",IFERROR(IF(AND(COUNTIF(l_Feries,F$7)&lt;&gt;1,WEEKDAY(F$7,2)&lt;=5),INDEX(t_Absence[Symbole],MATCH($B18,IF(F$7&gt;=t_Absence[Date début],IF(F$7&lt;=t_Absence[Date fin],t_Absence[Employé]),""),0)),""),""),"")</f>
        <v/>
      </c>
      <c r="G18" s="24" t="str" cm="1">
        <f t="array" ref="G18">IF($B18&lt;&gt;"",IFERROR(IF(AND(COUNTIF(l_Feries,G$7)&lt;&gt;1,WEEKDAY(G$7,2)&lt;=5),INDEX(t_Absence[Symbole],MATCH($B18,IF(G$7&gt;=t_Absence[Date début],IF(G$7&lt;=t_Absence[Date fin],t_Absence[Employé]),""),0)),""),""),"")</f>
        <v/>
      </c>
      <c r="H18" s="24" t="str" cm="1">
        <f t="array" ref="H18">IF($B18&lt;&gt;"",IFERROR(IF(AND(COUNTIF(l_Feries,H$7)&lt;&gt;1,WEEKDAY(H$7,2)&lt;=5),INDEX(t_Absence[Symbole],MATCH($B18,IF(H$7&gt;=t_Absence[Date début],IF(H$7&lt;=t_Absence[Date fin],t_Absence[Employé]),""),0)),""),""),"")</f>
        <v/>
      </c>
      <c r="I18" s="24" t="str" cm="1">
        <f t="array" ref="I18">IF($B18&lt;&gt;"",IFERROR(IF(AND(COUNTIF(l_Feries,I$7)&lt;&gt;1,WEEKDAY(I$7,2)&lt;=5),INDEX(t_Absence[Symbole],MATCH($B18,IF(I$7&gt;=t_Absence[Date début],IF(I$7&lt;=t_Absence[Date fin],t_Absence[Employé]),""),0)),""),""),"")</f>
        <v/>
      </c>
      <c r="J18" s="24" t="str" cm="1">
        <f t="array" ref="J18">IF($B18&lt;&gt;"",IFERROR(IF(AND(COUNTIF(l_Feries,J$7)&lt;&gt;1,WEEKDAY(J$7,2)&lt;=5),INDEX(t_Absence[Symbole],MATCH($B18,IF(J$7&gt;=t_Absence[Date début],IF(J$7&lt;=t_Absence[Date fin],t_Absence[Employé]),""),0)),""),""),"")</f>
        <v/>
      </c>
      <c r="K18" s="24" t="str" cm="1">
        <f t="array" ref="K18">IF($B18&lt;&gt;"",IFERROR(IF(AND(COUNTIF(l_Feries,K$7)&lt;&gt;1,WEEKDAY(K$7,2)&lt;=5),INDEX(t_Absence[Symbole],MATCH($B18,IF(K$7&gt;=t_Absence[Date début],IF(K$7&lt;=t_Absence[Date fin],t_Absence[Employé]),""),0)),""),""),"")</f>
        <v/>
      </c>
      <c r="L18" s="24" t="str" cm="1">
        <f t="array" ref="L18">IF($B18&lt;&gt;"",IFERROR(IF(AND(COUNTIF(l_Feries,L$7)&lt;&gt;1,WEEKDAY(L$7,2)&lt;=5),INDEX(t_Absence[Symbole],MATCH($B18,IF(L$7&gt;=t_Absence[Date début],IF(L$7&lt;=t_Absence[Date fin],t_Absence[Employé]),""),0)),""),""),"")</f>
        <v/>
      </c>
      <c r="M18" s="24" t="str" cm="1">
        <f t="array" ref="M18">IF($B18&lt;&gt;"",IFERROR(IF(AND(COUNTIF(l_Feries,M$7)&lt;&gt;1,WEEKDAY(M$7,2)&lt;=5),INDEX(t_Absence[Symbole],MATCH($B18,IF(M$7&gt;=t_Absence[Date début],IF(M$7&lt;=t_Absence[Date fin],t_Absence[Employé]),""),0)),""),""),"")</f>
        <v/>
      </c>
      <c r="N18" s="24" t="str" cm="1">
        <f t="array" ref="N18">IF($B18&lt;&gt;"",IFERROR(IF(AND(COUNTIF(l_Feries,N$7)&lt;&gt;1,WEEKDAY(N$7,2)&lt;=5),INDEX(t_Absence[Symbole],MATCH($B18,IF(N$7&gt;=t_Absence[Date début],IF(N$7&lt;=t_Absence[Date fin],t_Absence[Employé]),""),0)),""),""),"")</f>
        <v/>
      </c>
      <c r="O18" s="24" t="str" cm="1">
        <f t="array" ref="O18">IF($B18&lt;&gt;"",IFERROR(IF(AND(COUNTIF(l_Feries,O$7)&lt;&gt;1,WEEKDAY(O$7,2)&lt;=5),INDEX(t_Absence[Symbole],MATCH($B18,IF(O$7&gt;=t_Absence[Date début],IF(O$7&lt;=t_Absence[Date fin],t_Absence[Employé]),""),0)),""),""),"")</f>
        <v/>
      </c>
      <c r="P18" s="24" t="str" cm="1">
        <f t="array" ref="P18">IF($B18&lt;&gt;"",IFERROR(IF(AND(COUNTIF(l_Feries,P$7)&lt;&gt;1,WEEKDAY(P$7,2)&lt;=5),INDEX(t_Absence[Symbole],MATCH($B18,IF(P$7&gt;=t_Absence[Date début],IF(P$7&lt;=t_Absence[Date fin],t_Absence[Employé]),""),0)),""),""),"")</f>
        <v/>
      </c>
      <c r="Q18" s="24" t="str" cm="1">
        <f t="array" ref="Q18">IF($B18&lt;&gt;"",IFERROR(IF(AND(COUNTIF(l_Feries,Q$7)&lt;&gt;1,WEEKDAY(Q$7,2)&lt;=5),INDEX(t_Absence[Symbole],MATCH($B18,IF(Q$7&gt;=t_Absence[Date début],IF(Q$7&lt;=t_Absence[Date fin],t_Absence[Employé]),""),0)),""),""),"")</f>
        <v/>
      </c>
      <c r="R18" s="24" t="str" cm="1">
        <f t="array" ref="R18">IF($B18&lt;&gt;"",IFERROR(IF(AND(COUNTIF(l_Feries,R$7)&lt;&gt;1,WEEKDAY(R$7,2)&lt;=5),INDEX(t_Absence[Symbole],MATCH($B18,IF(R$7&gt;=t_Absence[Date début],IF(R$7&lt;=t_Absence[Date fin],t_Absence[Employé]),""),0)),""),""),"")</f>
        <v/>
      </c>
      <c r="S18" s="24" t="str" cm="1">
        <f t="array" ref="S18">IF($B18&lt;&gt;"",IFERROR(IF(AND(COUNTIF(l_Feries,S$7)&lt;&gt;1,WEEKDAY(S$7,2)&lt;=5),INDEX(t_Absence[Symbole],MATCH($B18,IF(S$7&gt;=t_Absence[Date début],IF(S$7&lt;=t_Absence[Date fin],t_Absence[Employé]),""),0)),""),""),"")</f>
        <v/>
      </c>
      <c r="T18" s="24" t="str" cm="1">
        <f t="array" ref="T18">IF($B18&lt;&gt;"",IFERROR(IF(AND(COUNTIF(l_Feries,T$7)&lt;&gt;1,WEEKDAY(T$7,2)&lt;=5),INDEX(t_Absence[Symbole],MATCH($B18,IF(T$7&gt;=t_Absence[Date début],IF(T$7&lt;=t_Absence[Date fin],t_Absence[Employé]),""),0)),""),""),"")</f>
        <v/>
      </c>
      <c r="U18" s="24" t="str" cm="1">
        <f t="array" ref="U18">IF($B18&lt;&gt;"",IFERROR(IF(AND(COUNTIF(l_Feries,U$7)&lt;&gt;1,WEEKDAY(U$7,2)&lt;=5),INDEX(t_Absence[Symbole],MATCH($B18,IF(U$7&gt;=t_Absence[Date début],IF(U$7&lt;=t_Absence[Date fin],t_Absence[Employé]),""),0)),""),""),"")</f>
        <v/>
      </c>
      <c r="V18" s="24" t="str" cm="1">
        <f t="array" ref="V18">IF($B18&lt;&gt;"",IFERROR(IF(AND(COUNTIF(l_Feries,V$7)&lt;&gt;1,WEEKDAY(V$7,2)&lt;=5),INDEX(t_Absence[Symbole],MATCH($B18,IF(V$7&gt;=t_Absence[Date début],IF(V$7&lt;=t_Absence[Date fin],t_Absence[Employé]),""),0)),""),""),"")</f>
        <v/>
      </c>
      <c r="W18" s="24" t="str" cm="1">
        <f t="array" ref="W18">IF($B18&lt;&gt;"",IFERROR(IF(AND(COUNTIF(l_Feries,W$7)&lt;&gt;1,WEEKDAY(W$7,2)&lt;=5),INDEX(t_Absence[Symbole],MATCH($B18,IF(W$7&gt;=t_Absence[Date début],IF(W$7&lt;=t_Absence[Date fin],t_Absence[Employé]),""),0)),""),""),"")</f>
        <v/>
      </c>
      <c r="X18" s="24" t="str" cm="1">
        <f t="array" ref="X18">IF($B18&lt;&gt;"",IFERROR(IF(AND(COUNTIF(l_Feries,X$7)&lt;&gt;1,WEEKDAY(X$7,2)&lt;=5),INDEX(t_Absence[Symbole],MATCH($B18,IF(X$7&gt;=t_Absence[Date début],IF(X$7&lt;=t_Absence[Date fin],t_Absence[Employé]),""),0)),""),""),"")</f>
        <v/>
      </c>
      <c r="Y18" s="24" t="str" cm="1">
        <f t="array" ref="Y18">IF($B18&lt;&gt;"",IFERROR(IF(AND(COUNTIF(l_Feries,Y$7)&lt;&gt;1,WEEKDAY(Y$7,2)&lt;=5),INDEX(t_Absence[Symbole],MATCH($B18,IF(Y$7&gt;=t_Absence[Date début],IF(Y$7&lt;=t_Absence[Date fin],t_Absence[Employé]),""),0)),""),""),"")</f>
        <v/>
      </c>
      <c r="Z18" s="24" t="str" cm="1">
        <f t="array" ref="Z18">IF($B18&lt;&gt;"",IFERROR(IF(AND(COUNTIF(l_Feries,Z$7)&lt;&gt;1,WEEKDAY(Z$7,2)&lt;=5),INDEX(t_Absence[Symbole],MATCH($B18,IF(Z$7&gt;=t_Absence[Date début],IF(Z$7&lt;=t_Absence[Date fin],t_Absence[Employé]),""),0)),""),""),"")</f>
        <v/>
      </c>
      <c r="AA18" s="24" t="str" cm="1">
        <f t="array" ref="AA18">IF($B18&lt;&gt;"",IFERROR(IF(AND(COUNTIF(l_Feries,AA$7)&lt;&gt;1,WEEKDAY(AA$7,2)&lt;=5),INDEX(t_Absence[Symbole],MATCH($B18,IF(AA$7&gt;=t_Absence[Date début],IF(AA$7&lt;=t_Absence[Date fin],t_Absence[Employé]),""),0)),""),""),"")</f>
        <v/>
      </c>
      <c r="AB18" s="24" t="str" cm="1">
        <f t="array" ref="AB18">IF($B18&lt;&gt;"",IFERROR(IF(AND(COUNTIF(l_Feries,AB$7)&lt;&gt;1,WEEKDAY(AB$7,2)&lt;=5),INDEX(t_Absence[Symbole],MATCH($B18,IF(AB$7&gt;=t_Absence[Date début],IF(AB$7&lt;=t_Absence[Date fin],t_Absence[Employé]),""),0)),""),""),"")</f>
        <v/>
      </c>
      <c r="AC18" s="24" t="str" cm="1">
        <f t="array" ref="AC18">IF($B18&lt;&gt;"",IFERROR(IF(AND(COUNTIF(l_Feries,AC$7)&lt;&gt;1,WEEKDAY(AC$7,2)&lt;=5),INDEX(t_Absence[Symbole],MATCH($B18,IF(AC$7&gt;=t_Absence[Date début],IF(AC$7&lt;=t_Absence[Date fin],t_Absence[Employé]),""),0)),""),""),"")</f>
        <v/>
      </c>
      <c r="AD18" s="24" t="str" cm="1">
        <f t="array" ref="AD18">IF($B18&lt;&gt;"",IFERROR(IF(AND(COUNTIF(l_Feries,AD$7)&lt;&gt;1,WEEKDAY(AD$7,2)&lt;=5),INDEX(t_Absence[Symbole],MATCH($B18,IF(AD$7&gt;=t_Absence[Date début],IF(AD$7&lt;=t_Absence[Date fin],t_Absence[Employé]),""),0)),""),""),"")</f>
        <v/>
      </c>
      <c r="AE18" s="24" t="str" cm="1">
        <f t="array" ref="AE18">IF($B18&lt;&gt;"",IFERROR(IF(AND(COUNTIF(l_Feries,AE$7)&lt;&gt;1,WEEKDAY(AE$7,2)&lt;=5),INDEX(t_Absence[Symbole],MATCH($B18,IF(AE$7&gt;=t_Absence[Date début],IF(AE$7&lt;=t_Absence[Date fin],t_Absence[Employé]),""),0)),""),""),"")</f>
        <v/>
      </c>
      <c r="AF18" s="24" t="str" cm="1">
        <f t="array" ref="AF18">IF($B18&lt;&gt;"",IFERROR(IF(AND(COUNTIF(l_Feries,AF$7)&lt;&gt;1,WEEKDAY(AF$7,2)&lt;=5),INDEX(t_Absence[Symbole],MATCH($B18,IF(AF$7&gt;=t_Absence[Date début],IF(AF$7&lt;=t_Absence[Date fin],t_Absence[Employé]),""),0)),""),""),"")</f>
        <v/>
      </c>
      <c r="AG18" s="24" t="str" cm="1">
        <f t="array" ref="AG18">IF($B18&lt;&gt;"",IFERROR(IF(AND(COUNTIF(l_Feries,AG$7)&lt;&gt;1,WEEKDAY(AG$7,2)&lt;=5),INDEX(t_Absence[Symbole],MATCH($B18,IF(AG$7&gt;=t_Absence[Date début],IF(AG$7&lt;=t_Absence[Date fin],t_Absence[Employé]),""),0)),""),""),"")</f>
        <v/>
      </c>
      <c r="AH18" s="24" t="str" cm="1">
        <f t="array" ref="AH18">IF($B18&lt;&gt;"",IFERROR(IF(AND(COUNTIF(l_Feries,AH$7)&lt;&gt;1,WEEKDAY(AH$7,2)&lt;=5),INDEX(t_Absence[Symbole],MATCH($B18,IF(AH$7&gt;=t_Absence[Date début],IF(AH$7&lt;=t_Absence[Date fin],t_Absence[Employé]),""),0)),""),""),"")</f>
        <v/>
      </c>
      <c r="AJ18" s="62">
        <f t="shared" si="5"/>
        <v>0</v>
      </c>
      <c r="AK18" s="62">
        <f t="shared" si="4"/>
        <v>0</v>
      </c>
      <c r="AL18" s="62">
        <f t="shared" si="4"/>
        <v>0</v>
      </c>
      <c r="AM18" s="62">
        <f t="shared" si="4"/>
        <v>0</v>
      </c>
      <c r="AN18" s="62">
        <f t="shared" si="4"/>
        <v>0</v>
      </c>
      <c r="AO18" s="62">
        <f t="shared" si="4"/>
        <v>0</v>
      </c>
      <c r="AP18" s="62">
        <f t="shared" si="4"/>
        <v>0</v>
      </c>
      <c r="AQ18" s="76">
        <f t="shared" si="4"/>
        <v>0</v>
      </c>
      <c r="AR18" s="78">
        <f t="shared" si="6"/>
        <v>0</v>
      </c>
    </row>
    <row r="19" spans="2:44" ht="19.95" customHeight="1" thickBot="1" x14ac:dyDescent="0.45">
      <c r="B19" s="8" t="str" cm="1">
        <f t="array" ref="B19">IFERROR(INDEX(t_Employé[Employé],MATCH(0,COUNTIF(t_Employé[Employé],"&lt;"&amp;t_Employé[Employé])-SUM(COUNTIF($B$7:B18,t_Employé[Employé])),0)),"")</f>
        <v>Lydie O’Duvillage</v>
      </c>
      <c r="C19" s="7"/>
      <c r="D19" s="24" t="str" cm="1">
        <f t="array" ref="D19">IF($B19&lt;&gt;"",IFERROR(IF(AND(COUNTIF(l_Feries,D$7)&lt;&gt;1,WEEKDAY(D$7,2)&lt;=5),INDEX(t_Absence[Symbole],MATCH($B19,IF(D$7&gt;=t_Absence[Date début],IF(D$7&lt;=t_Absence[Date fin],t_Absence[Employé]),""),0)),""),""),"")</f>
        <v/>
      </c>
      <c r="E19" s="24" t="str" cm="1">
        <f t="array" ref="E19">IF($B19&lt;&gt;"",IFERROR(IF(AND(COUNTIF(l_Feries,E$7)&lt;&gt;1,WEEKDAY(E$7,2)&lt;=5),INDEX(t_Absence[Symbole],MATCH($B19,IF(E$7&gt;=t_Absence[Date début],IF(E$7&lt;=t_Absence[Date fin],t_Absence[Employé]),""),0)),""),""),"")</f>
        <v/>
      </c>
      <c r="F19" s="24" t="str" cm="1">
        <f t="array" ref="F19">IF($B19&lt;&gt;"",IFERROR(IF(AND(COUNTIF(l_Feries,F$7)&lt;&gt;1,WEEKDAY(F$7,2)&lt;=5),INDEX(t_Absence[Symbole],MATCH($B19,IF(F$7&gt;=t_Absence[Date début],IF(F$7&lt;=t_Absence[Date fin],t_Absence[Employé]),""),0)),""),""),"")</f>
        <v/>
      </c>
      <c r="G19" s="24" t="str" cm="1">
        <f t="array" ref="G19">IF($B19&lt;&gt;"",IFERROR(IF(AND(COUNTIF(l_Feries,G$7)&lt;&gt;1,WEEKDAY(G$7,2)&lt;=5),INDEX(t_Absence[Symbole],MATCH($B19,IF(G$7&gt;=t_Absence[Date début],IF(G$7&lt;=t_Absence[Date fin],t_Absence[Employé]),""),0)),""),""),"")</f>
        <v/>
      </c>
      <c r="H19" s="24" t="str" cm="1">
        <f t="array" ref="H19">IF($B19&lt;&gt;"",IFERROR(IF(AND(COUNTIF(l_Feries,H$7)&lt;&gt;1,WEEKDAY(H$7,2)&lt;=5),INDEX(t_Absence[Symbole],MATCH($B19,IF(H$7&gt;=t_Absence[Date début],IF(H$7&lt;=t_Absence[Date fin],t_Absence[Employé]),""),0)),""),""),"")</f>
        <v/>
      </c>
      <c r="I19" s="24" t="str" cm="1">
        <f t="array" ref="I19">IF($B19&lt;&gt;"",IFERROR(IF(AND(COUNTIF(l_Feries,I$7)&lt;&gt;1,WEEKDAY(I$7,2)&lt;=5),INDEX(t_Absence[Symbole],MATCH($B19,IF(I$7&gt;=t_Absence[Date début],IF(I$7&lt;=t_Absence[Date fin],t_Absence[Employé]),""),0)),""),""),"")</f>
        <v/>
      </c>
      <c r="J19" s="24" t="str" cm="1">
        <f t="array" ref="J19">IF($B19&lt;&gt;"",IFERROR(IF(AND(COUNTIF(l_Feries,J$7)&lt;&gt;1,WEEKDAY(J$7,2)&lt;=5),INDEX(t_Absence[Symbole],MATCH($B19,IF(J$7&gt;=t_Absence[Date début],IF(J$7&lt;=t_Absence[Date fin],t_Absence[Employé]),""),0)),""),""),"")</f>
        <v/>
      </c>
      <c r="K19" s="24" t="str" cm="1">
        <f t="array" ref="K19">IF($B19&lt;&gt;"",IFERROR(IF(AND(COUNTIF(l_Feries,K$7)&lt;&gt;1,WEEKDAY(K$7,2)&lt;=5),INDEX(t_Absence[Symbole],MATCH($B19,IF(K$7&gt;=t_Absence[Date début],IF(K$7&lt;=t_Absence[Date fin],t_Absence[Employé]),""),0)),""),""),"")</f>
        <v/>
      </c>
      <c r="L19" s="24" t="str" cm="1">
        <f t="array" ref="L19">IF($B19&lt;&gt;"",IFERROR(IF(AND(COUNTIF(l_Feries,L$7)&lt;&gt;1,WEEKDAY(L$7,2)&lt;=5),INDEX(t_Absence[Symbole],MATCH($B19,IF(L$7&gt;=t_Absence[Date début],IF(L$7&lt;=t_Absence[Date fin],t_Absence[Employé]),""),0)),""),""),"")</f>
        <v/>
      </c>
      <c r="M19" s="24" t="str" cm="1">
        <f t="array" ref="M19">IF($B19&lt;&gt;"",IFERROR(IF(AND(COUNTIF(l_Feries,M$7)&lt;&gt;1,WEEKDAY(M$7,2)&lt;=5),INDEX(t_Absence[Symbole],MATCH($B19,IF(M$7&gt;=t_Absence[Date début],IF(M$7&lt;=t_Absence[Date fin],t_Absence[Employé]),""),0)),""),""),"")</f>
        <v/>
      </c>
      <c r="N19" s="24" t="str" cm="1">
        <f t="array" ref="N19">IF($B19&lt;&gt;"",IFERROR(IF(AND(COUNTIF(l_Feries,N$7)&lt;&gt;1,WEEKDAY(N$7,2)&lt;=5),INDEX(t_Absence[Symbole],MATCH($B19,IF(N$7&gt;=t_Absence[Date début],IF(N$7&lt;=t_Absence[Date fin],t_Absence[Employé]),""),0)),""),""),"")</f>
        <v/>
      </c>
      <c r="O19" s="24" t="str" cm="1">
        <f t="array" ref="O19">IF($B19&lt;&gt;"",IFERROR(IF(AND(COUNTIF(l_Feries,O$7)&lt;&gt;1,WEEKDAY(O$7,2)&lt;=5),INDEX(t_Absence[Symbole],MATCH($B19,IF(O$7&gt;=t_Absence[Date début],IF(O$7&lt;=t_Absence[Date fin],t_Absence[Employé]),""),0)),""),""),"")</f>
        <v/>
      </c>
      <c r="P19" s="24" t="str" cm="1">
        <f t="array" ref="P19">IF($B19&lt;&gt;"",IFERROR(IF(AND(COUNTIF(l_Feries,P$7)&lt;&gt;1,WEEKDAY(P$7,2)&lt;=5),INDEX(t_Absence[Symbole],MATCH($B19,IF(P$7&gt;=t_Absence[Date début],IF(P$7&lt;=t_Absence[Date fin],t_Absence[Employé]),""),0)),""),""),"")</f>
        <v/>
      </c>
      <c r="Q19" s="24" t="str" cm="1">
        <f t="array" ref="Q19">IF($B19&lt;&gt;"",IFERROR(IF(AND(COUNTIF(l_Feries,Q$7)&lt;&gt;1,WEEKDAY(Q$7,2)&lt;=5),INDEX(t_Absence[Symbole],MATCH($B19,IF(Q$7&gt;=t_Absence[Date début],IF(Q$7&lt;=t_Absence[Date fin],t_Absence[Employé]),""),0)),""),""),"")</f>
        <v/>
      </c>
      <c r="R19" s="24" t="str" cm="1">
        <f t="array" ref="R19">IF($B19&lt;&gt;"",IFERROR(IF(AND(COUNTIF(l_Feries,R$7)&lt;&gt;1,WEEKDAY(R$7,2)&lt;=5),INDEX(t_Absence[Symbole],MATCH($B19,IF(R$7&gt;=t_Absence[Date début],IF(R$7&lt;=t_Absence[Date fin],t_Absence[Employé]),""),0)),""),""),"")</f>
        <v/>
      </c>
      <c r="S19" s="24" t="str" cm="1">
        <f t="array" ref="S19">IF($B19&lt;&gt;"",IFERROR(IF(AND(COUNTIF(l_Feries,S$7)&lt;&gt;1,WEEKDAY(S$7,2)&lt;=5),INDEX(t_Absence[Symbole],MATCH($B19,IF(S$7&gt;=t_Absence[Date début],IF(S$7&lt;=t_Absence[Date fin],t_Absence[Employé]),""),0)),""),""),"")</f>
        <v/>
      </c>
      <c r="T19" s="24" t="str" cm="1">
        <f t="array" ref="T19">IF($B19&lt;&gt;"",IFERROR(IF(AND(COUNTIF(l_Feries,T$7)&lt;&gt;1,WEEKDAY(T$7,2)&lt;=5),INDEX(t_Absence[Symbole],MATCH($B19,IF(T$7&gt;=t_Absence[Date début],IF(T$7&lt;=t_Absence[Date fin],t_Absence[Employé]),""),0)),""),""),"")</f>
        <v/>
      </c>
      <c r="U19" s="24" t="str" cm="1">
        <f t="array" ref="U19">IF($B19&lt;&gt;"",IFERROR(IF(AND(COUNTIF(l_Feries,U$7)&lt;&gt;1,WEEKDAY(U$7,2)&lt;=5),INDEX(t_Absence[Symbole],MATCH($B19,IF(U$7&gt;=t_Absence[Date début],IF(U$7&lt;=t_Absence[Date fin],t_Absence[Employé]),""),0)),""),""),"")</f>
        <v/>
      </c>
      <c r="V19" s="24" t="str" cm="1">
        <f t="array" ref="V19">IF($B19&lt;&gt;"",IFERROR(IF(AND(COUNTIF(l_Feries,V$7)&lt;&gt;1,WEEKDAY(V$7,2)&lt;=5),INDEX(t_Absence[Symbole],MATCH($B19,IF(V$7&gt;=t_Absence[Date début],IF(V$7&lt;=t_Absence[Date fin],t_Absence[Employé]),""),0)),""),""),"")</f>
        <v/>
      </c>
      <c r="W19" s="24" t="str" cm="1">
        <f t="array" ref="W19">IF($B19&lt;&gt;"",IFERROR(IF(AND(COUNTIF(l_Feries,W$7)&lt;&gt;1,WEEKDAY(W$7,2)&lt;=5),INDEX(t_Absence[Symbole],MATCH($B19,IF(W$7&gt;=t_Absence[Date début],IF(W$7&lt;=t_Absence[Date fin],t_Absence[Employé]),""),0)),""),""),"")</f>
        <v/>
      </c>
      <c r="X19" s="24" t="str" cm="1">
        <f t="array" ref="X19">IF($B19&lt;&gt;"",IFERROR(IF(AND(COUNTIF(l_Feries,X$7)&lt;&gt;1,WEEKDAY(X$7,2)&lt;=5),INDEX(t_Absence[Symbole],MATCH($B19,IF(X$7&gt;=t_Absence[Date début],IF(X$7&lt;=t_Absence[Date fin],t_Absence[Employé]),""),0)),""),""),"")</f>
        <v/>
      </c>
      <c r="Y19" s="24" t="str" cm="1">
        <f t="array" ref="Y19">IF($B19&lt;&gt;"",IFERROR(IF(AND(COUNTIF(l_Feries,Y$7)&lt;&gt;1,WEEKDAY(Y$7,2)&lt;=5),INDEX(t_Absence[Symbole],MATCH($B19,IF(Y$7&gt;=t_Absence[Date début],IF(Y$7&lt;=t_Absence[Date fin],t_Absence[Employé]),""),0)),""),""),"")</f>
        <v/>
      </c>
      <c r="Z19" s="24" t="str" cm="1">
        <f t="array" ref="Z19">IF($B19&lt;&gt;"",IFERROR(IF(AND(COUNTIF(l_Feries,Z$7)&lt;&gt;1,WEEKDAY(Z$7,2)&lt;=5),INDEX(t_Absence[Symbole],MATCH($B19,IF(Z$7&gt;=t_Absence[Date début],IF(Z$7&lt;=t_Absence[Date fin],t_Absence[Employé]),""),0)),""),""),"")</f>
        <v/>
      </c>
      <c r="AA19" s="24" t="str" cm="1">
        <f t="array" ref="AA19">IF($B19&lt;&gt;"",IFERROR(IF(AND(COUNTIF(l_Feries,AA$7)&lt;&gt;1,WEEKDAY(AA$7,2)&lt;=5),INDEX(t_Absence[Symbole],MATCH($B19,IF(AA$7&gt;=t_Absence[Date début],IF(AA$7&lt;=t_Absence[Date fin],t_Absence[Employé]),""),0)),""),""),"")</f>
        <v/>
      </c>
      <c r="AB19" s="24" t="str" cm="1">
        <f t="array" ref="AB19">IF($B19&lt;&gt;"",IFERROR(IF(AND(COUNTIF(l_Feries,AB$7)&lt;&gt;1,WEEKDAY(AB$7,2)&lt;=5),INDEX(t_Absence[Symbole],MATCH($B19,IF(AB$7&gt;=t_Absence[Date début],IF(AB$7&lt;=t_Absence[Date fin],t_Absence[Employé]),""),0)),""),""),"")</f>
        <v/>
      </c>
      <c r="AC19" s="24" t="str" cm="1">
        <f t="array" ref="AC19">IF($B19&lt;&gt;"",IFERROR(IF(AND(COUNTIF(l_Feries,AC$7)&lt;&gt;1,WEEKDAY(AC$7,2)&lt;=5),INDEX(t_Absence[Symbole],MATCH($B19,IF(AC$7&gt;=t_Absence[Date début],IF(AC$7&lt;=t_Absence[Date fin],t_Absence[Employé]),""),0)),""),""),"")</f>
        <v/>
      </c>
      <c r="AD19" s="24" t="str" cm="1">
        <f t="array" ref="AD19">IF($B19&lt;&gt;"",IFERROR(IF(AND(COUNTIF(l_Feries,AD$7)&lt;&gt;1,WEEKDAY(AD$7,2)&lt;=5),INDEX(t_Absence[Symbole],MATCH($B19,IF(AD$7&gt;=t_Absence[Date début],IF(AD$7&lt;=t_Absence[Date fin],t_Absence[Employé]),""),0)),""),""),"")</f>
        <v/>
      </c>
      <c r="AE19" s="24" t="str" cm="1">
        <f t="array" ref="AE19">IF($B19&lt;&gt;"",IFERROR(IF(AND(COUNTIF(l_Feries,AE$7)&lt;&gt;1,WEEKDAY(AE$7,2)&lt;=5),INDEX(t_Absence[Symbole],MATCH($B19,IF(AE$7&gt;=t_Absence[Date début],IF(AE$7&lt;=t_Absence[Date fin],t_Absence[Employé]),""),0)),""),""),"")</f>
        <v/>
      </c>
      <c r="AF19" s="24" t="str" cm="1">
        <f t="array" ref="AF19">IF($B19&lt;&gt;"",IFERROR(IF(AND(COUNTIF(l_Feries,AF$7)&lt;&gt;1,WEEKDAY(AF$7,2)&lt;=5),INDEX(t_Absence[Symbole],MATCH($B19,IF(AF$7&gt;=t_Absence[Date début],IF(AF$7&lt;=t_Absence[Date fin],t_Absence[Employé]),""),0)),""),""),"")</f>
        <v/>
      </c>
      <c r="AG19" s="24" t="str" cm="1">
        <f t="array" ref="AG19">IF($B19&lt;&gt;"",IFERROR(IF(AND(COUNTIF(l_Feries,AG$7)&lt;&gt;1,WEEKDAY(AG$7,2)&lt;=5),INDEX(t_Absence[Symbole],MATCH($B19,IF(AG$7&gt;=t_Absence[Date début],IF(AG$7&lt;=t_Absence[Date fin],t_Absence[Employé]),""),0)),""),""),"")</f>
        <v/>
      </c>
      <c r="AH19" s="24" t="str" cm="1">
        <f t="array" ref="AH19">IF($B19&lt;&gt;"",IFERROR(IF(AND(COUNTIF(l_Feries,AH$7)&lt;&gt;1,WEEKDAY(AH$7,2)&lt;=5),INDEX(t_Absence[Symbole],MATCH($B19,IF(AH$7&gt;=t_Absence[Date début],IF(AH$7&lt;=t_Absence[Date fin],t_Absence[Employé]),""),0)),""),""),"")</f>
        <v/>
      </c>
      <c r="AJ19" s="62">
        <f t="shared" si="5"/>
        <v>0</v>
      </c>
      <c r="AK19" s="62">
        <f t="shared" si="4"/>
        <v>0</v>
      </c>
      <c r="AL19" s="62">
        <f t="shared" si="4"/>
        <v>0</v>
      </c>
      <c r="AM19" s="62">
        <f t="shared" si="4"/>
        <v>0</v>
      </c>
      <c r="AN19" s="62">
        <f t="shared" si="4"/>
        <v>0</v>
      </c>
      <c r="AO19" s="62">
        <f t="shared" si="4"/>
        <v>0</v>
      </c>
      <c r="AP19" s="62">
        <f t="shared" si="4"/>
        <v>0</v>
      </c>
      <c r="AQ19" s="76">
        <f t="shared" si="4"/>
        <v>0</v>
      </c>
      <c r="AR19" s="78">
        <f t="shared" si="6"/>
        <v>0</v>
      </c>
    </row>
    <row r="20" spans="2:44" ht="19.95" customHeight="1" thickBot="1" x14ac:dyDescent="0.45">
      <c r="B20" s="8" t="str" cm="1">
        <f t="array" ref="B20">IFERROR(INDEX(t_Employé[Employé],MATCH(0,COUNTIF(t_Employé[Employé],"&lt;"&amp;t_Employé[Employé])-SUM(COUNTIF($B$7:B19,t_Employé[Employé])),0)),"")</f>
        <v>Nadine Amo</v>
      </c>
      <c r="C20" s="7"/>
      <c r="D20" s="24" t="str" cm="1">
        <f t="array" ref="D20">IF($B20&lt;&gt;"",IFERROR(IF(AND(COUNTIF(l_Feries,D$7)&lt;&gt;1,WEEKDAY(D$7,2)&lt;=5),INDEX(t_Absence[Symbole],MATCH($B20,IF(D$7&gt;=t_Absence[Date début],IF(D$7&lt;=t_Absence[Date fin],t_Absence[Employé]),""),0)),""),""),"")</f>
        <v/>
      </c>
      <c r="E20" s="24" t="str" cm="1">
        <f t="array" ref="E20">IF($B20&lt;&gt;"",IFERROR(IF(AND(COUNTIF(l_Feries,E$7)&lt;&gt;1,WEEKDAY(E$7,2)&lt;=5),INDEX(t_Absence[Symbole],MATCH($B20,IF(E$7&gt;=t_Absence[Date début],IF(E$7&lt;=t_Absence[Date fin],t_Absence[Employé]),""),0)),""),""),"")</f>
        <v/>
      </c>
      <c r="F20" s="24" t="str" cm="1">
        <f t="array" ref="F20">IF($B20&lt;&gt;"",IFERROR(IF(AND(COUNTIF(l_Feries,F$7)&lt;&gt;1,WEEKDAY(F$7,2)&lt;=5),INDEX(t_Absence[Symbole],MATCH($B20,IF(F$7&gt;=t_Absence[Date début],IF(F$7&lt;=t_Absence[Date fin],t_Absence[Employé]),""),0)),""),""),"")</f>
        <v/>
      </c>
      <c r="G20" s="24" t="str" cm="1">
        <f t="array" ref="G20">IF($B20&lt;&gt;"",IFERROR(IF(AND(COUNTIF(l_Feries,G$7)&lt;&gt;1,WEEKDAY(G$7,2)&lt;=5),INDEX(t_Absence[Symbole],MATCH($B20,IF(G$7&gt;=t_Absence[Date début],IF(G$7&lt;=t_Absence[Date fin],t_Absence[Employé]),""),0)),""),""),"")</f>
        <v/>
      </c>
      <c r="H20" s="24" t="str" cm="1">
        <f t="array" ref="H20">IF($B20&lt;&gt;"",IFERROR(IF(AND(COUNTIF(l_Feries,H$7)&lt;&gt;1,WEEKDAY(H$7,2)&lt;=5),INDEX(t_Absence[Symbole],MATCH($B20,IF(H$7&gt;=t_Absence[Date début],IF(H$7&lt;=t_Absence[Date fin],t_Absence[Employé]),""),0)),""),""),"")</f>
        <v/>
      </c>
      <c r="I20" s="24" t="str" cm="1">
        <f t="array" ref="I20">IF($B20&lt;&gt;"",IFERROR(IF(AND(COUNTIF(l_Feries,I$7)&lt;&gt;1,WEEKDAY(I$7,2)&lt;=5),INDEX(t_Absence[Symbole],MATCH($B20,IF(I$7&gt;=t_Absence[Date début],IF(I$7&lt;=t_Absence[Date fin],t_Absence[Employé]),""),0)),""),""),"")</f>
        <v/>
      </c>
      <c r="J20" s="24" t="str" cm="1">
        <f t="array" ref="J20">IF($B20&lt;&gt;"",IFERROR(IF(AND(COUNTIF(l_Feries,J$7)&lt;&gt;1,WEEKDAY(J$7,2)&lt;=5),INDEX(t_Absence[Symbole],MATCH($B20,IF(J$7&gt;=t_Absence[Date début],IF(J$7&lt;=t_Absence[Date fin],t_Absence[Employé]),""),0)),""),""),"")</f>
        <v/>
      </c>
      <c r="K20" s="24" t="str" cm="1">
        <f t="array" ref="K20">IF($B20&lt;&gt;"",IFERROR(IF(AND(COUNTIF(l_Feries,K$7)&lt;&gt;1,WEEKDAY(K$7,2)&lt;=5),INDEX(t_Absence[Symbole],MATCH($B20,IF(K$7&gt;=t_Absence[Date début],IF(K$7&lt;=t_Absence[Date fin],t_Absence[Employé]),""),0)),""),""),"")</f>
        <v/>
      </c>
      <c r="L20" s="24" t="str" cm="1">
        <f t="array" ref="L20">IF($B20&lt;&gt;"",IFERROR(IF(AND(COUNTIF(l_Feries,L$7)&lt;&gt;1,WEEKDAY(L$7,2)&lt;=5),INDEX(t_Absence[Symbole],MATCH($B20,IF(L$7&gt;=t_Absence[Date début],IF(L$7&lt;=t_Absence[Date fin],t_Absence[Employé]),""),0)),""),""),"")</f>
        <v/>
      </c>
      <c r="M20" s="24" t="str" cm="1">
        <f t="array" ref="M20">IF($B20&lt;&gt;"",IFERROR(IF(AND(COUNTIF(l_Feries,M$7)&lt;&gt;1,WEEKDAY(M$7,2)&lt;=5),INDEX(t_Absence[Symbole],MATCH($B20,IF(M$7&gt;=t_Absence[Date début],IF(M$7&lt;=t_Absence[Date fin],t_Absence[Employé]),""),0)),""),""),"")</f>
        <v/>
      </c>
      <c r="N20" s="24" t="str" cm="1">
        <f t="array" ref="N20">IF($B20&lt;&gt;"",IFERROR(IF(AND(COUNTIF(l_Feries,N$7)&lt;&gt;1,WEEKDAY(N$7,2)&lt;=5),INDEX(t_Absence[Symbole],MATCH($B20,IF(N$7&gt;=t_Absence[Date début],IF(N$7&lt;=t_Absence[Date fin],t_Absence[Employé]),""),0)),""),""),"")</f>
        <v/>
      </c>
      <c r="O20" s="24" t="str" cm="1">
        <f t="array" ref="O20">IF($B20&lt;&gt;"",IFERROR(IF(AND(COUNTIF(l_Feries,O$7)&lt;&gt;1,WEEKDAY(O$7,2)&lt;=5),INDEX(t_Absence[Symbole],MATCH($B20,IF(O$7&gt;=t_Absence[Date début],IF(O$7&lt;=t_Absence[Date fin],t_Absence[Employé]),""),0)),""),""),"")</f>
        <v/>
      </c>
      <c r="P20" s="24" t="str" cm="1">
        <f t="array" ref="P20">IF($B20&lt;&gt;"",IFERROR(IF(AND(COUNTIF(l_Feries,P$7)&lt;&gt;1,WEEKDAY(P$7,2)&lt;=5),INDEX(t_Absence[Symbole],MATCH($B20,IF(P$7&gt;=t_Absence[Date début],IF(P$7&lt;=t_Absence[Date fin],t_Absence[Employé]),""),0)),""),""),"")</f>
        <v/>
      </c>
      <c r="Q20" s="24" t="str" cm="1">
        <f t="array" ref="Q20">IF($B20&lt;&gt;"",IFERROR(IF(AND(COUNTIF(l_Feries,Q$7)&lt;&gt;1,WEEKDAY(Q$7,2)&lt;=5),INDEX(t_Absence[Symbole],MATCH($B20,IF(Q$7&gt;=t_Absence[Date début],IF(Q$7&lt;=t_Absence[Date fin],t_Absence[Employé]),""),0)),""),""),"")</f>
        <v/>
      </c>
      <c r="R20" s="24" t="str" cm="1">
        <f t="array" ref="R20">IF($B20&lt;&gt;"",IFERROR(IF(AND(COUNTIF(l_Feries,R$7)&lt;&gt;1,WEEKDAY(R$7,2)&lt;=5),INDEX(t_Absence[Symbole],MATCH($B20,IF(R$7&gt;=t_Absence[Date début],IF(R$7&lt;=t_Absence[Date fin],t_Absence[Employé]),""),0)),""),""),"")</f>
        <v/>
      </c>
      <c r="S20" s="24" t="str" cm="1">
        <f t="array" ref="S20">IF($B20&lt;&gt;"",IFERROR(IF(AND(COUNTIF(l_Feries,S$7)&lt;&gt;1,WEEKDAY(S$7,2)&lt;=5),INDEX(t_Absence[Symbole],MATCH($B20,IF(S$7&gt;=t_Absence[Date début],IF(S$7&lt;=t_Absence[Date fin],t_Absence[Employé]),""),0)),""),""),"")</f>
        <v/>
      </c>
      <c r="T20" s="24" t="str" cm="1">
        <f t="array" ref="T20">IF($B20&lt;&gt;"",IFERROR(IF(AND(COUNTIF(l_Feries,T$7)&lt;&gt;1,WEEKDAY(T$7,2)&lt;=5),INDEX(t_Absence[Symbole],MATCH($B20,IF(T$7&gt;=t_Absence[Date début],IF(T$7&lt;=t_Absence[Date fin],t_Absence[Employé]),""),0)),""),""),"")</f>
        <v/>
      </c>
      <c r="U20" s="24" t="str" cm="1">
        <f t="array" ref="U20">IF($B20&lt;&gt;"",IFERROR(IF(AND(COUNTIF(l_Feries,U$7)&lt;&gt;1,WEEKDAY(U$7,2)&lt;=5),INDEX(t_Absence[Symbole],MATCH($B20,IF(U$7&gt;=t_Absence[Date début],IF(U$7&lt;=t_Absence[Date fin],t_Absence[Employé]),""),0)),""),""),"")</f>
        <v/>
      </c>
      <c r="V20" s="24" t="str" cm="1">
        <f t="array" ref="V20">IF($B20&lt;&gt;"",IFERROR(IF(AND(COUNTIF(l_Feries,V$7)&lt;&gt;1,WEEKDAY(V$7,2)&lt;=5),INDEX(t_Absence[Symbole],MATCH($B20,IF(V$7&gt;=t_Absence[Date début],IF(V$7&lt;=t_Absence[Date fin],t_Absence[Employé]),""),0)),""),""),"")</f>
        <v/>
      </c>
      <c r="W20" s="24" t="str" cm="1">
        <f t="array" ref="W20">IF($B20&lt;&gt;"",IFERROR(IF(AND(COUNTIF(l_Feries,W$7)&lt;&gt;1,WEEKDAY(W$7,2)&lt;=5),INDEX(t_Absence[Symbole],MATCH($B20,IF(W$7&gt;=t_Absence[Date début],IF(W$7&lt;=t_Absence[Date fin],t_Absence[Employé]),""),0)),""),""),"")</f>
        <v/>
      </c>
      <c r="X20" s="24" t="str" cm="1">
        <f t="array" ref="X20">IF($B20&lt;&gt;"",IFERROR(IF(AND(COUNTIF(l_Feries,X$7)&lt;&gt;1,WEEKDAY(X$7,2)&lt;=5),INDEX(t_Absence[Symbole],MATCH($B20,IF(X$7&gt;=t_Absence[Date début],IF(X$7&lt;=t_Absence[Date fin],t_Absence[Employé]),""),0)),""),""),"")</f>
        <v/>
      </c>
      <c r="Y20" s="24" t="str" cm="1">
        <f t="array" ref="Y20">IF($B20&lt;&gt;"",IFERROR(IF(AND(COUNTIF(l_Feries,Y$7)&lt;&gt;1,WEEKDAY(Y$7,2)&lt;=5),INDEX(t_Absence[Symbole],MATCH($B20,IF(Y$7&gt;=t_Absence[Date début],IF(Y$7&lt;=t_Absence[Date fin],t_Absence[Employé]),""),0)),""),""),"")</f>
        <v/>
      </c>
      <c r="Z20" s="24" t="str" cm="1">
        <f t="array" ref="Z20">IF($B20&lt;&gt;"",IFERROR(IF(AND(COUNTIF(l_Feries,Z$7)&lt;&gt;1,WEEKDAY(Z$7,2)&lt;=5),INDEX(t_Absence[Symbole],MATCH($B20,IF(Z$7&gt;=t_Absence[Date début],IF(Z$7&lt;=t_Absence[Date fin],t_Absence[Employé]),""),0)),""),""),"")</f>
        <v/>
      </c>
      <c r="AA20" s="24" t="str" cm="1">
        <f t="array" ref="AA20">IF($B20&lt;&gt;"",IFERROR(IF(AND(COUNTIF(l_Feries,AA$7)&lt;&gt;1,WEEKDAY(AA$7,2)&lt;=5),INDEX(t_Absence[Symbole],MATCH($B20,IF(AA$7&gt;=t_Absence[Date début],IF(AA$7&lt;=t_Absence[Date fin],t_Absence[Employé]),""),0)),""),""),"")</f>
        <v/>
      </c>
      <c r="AB20" s="24" t="str" cm="1">
        <f t="array" ref="AB20">IF($B20&lt;&gt;"",IFERROR(IF(AND(COUNTIF(l_Feries,AB$7)&lt;&gt;1,WEEKDAY(AB$7,2)&lt;=5),INDEX(t_Absence[Symbole],MATCH($B20,IF(AB$7&gt;=t_Absence[Date début],IF(AB$7&lt;=t_Absence[Date fin],t_Absence[Employé]),""),0)),""),""),"")</f>
        <v/>
      </c>
      <c r="AC20" s="24" t="str" cm="1">
        <f t="array" ref="AC20">IF($B20&lt;&gt;"",IFERROR(IF(AND(COUNTIF(l_Feries,AC$7)&lt;&gt;1,WEEKDAY(AC$7,2)&lt;=5),INDEX(t_Absence[Symbole],MATCH($B20,IF(AC$7&gt;=t_Absence[Date début],IF(AC$7&lt;=t_Absence[Date fin],t_Absence[Employé]),""),0)),""),""),"")</f>
        <v/>
      </c>
      <c r="AD20" s="24" t="str" cm="1">
        <f t="array" ref="AD20">IF($B20&lt;&gt;"",IFERROR(IF(AND(COUNTIF(l_Feries,AD$7)&lt;&gt;1,WEEKDAY(AD$7,2)&lt;=5),INDEX(t_Absence[Symbole],MATCH($B20,IF(AD$7&gt;=t_Absence[Date début],IF(AD$7&lt;=t_Absence[Date fin],t_Absence[Employé]),""),0)),""),""),"")</f>
        <v/>
      </c>
      <c r="AE20" s="24" t="str" cm="1">
        <f t="array" ref="AE20">IF($B20&lt;&gt;"",IFERROR(IF(AND(COUNTIF(l_Feries,AE$7)&lt;&gt;1,WEEKDAY(AE$7,2)&lt;=5),INDEX(t_Absence[Symbole],MATCH($B20,IF(AE$7&gt;=t_Absence[Date début],IF(AE$7&lt;=t_Absence[Date fin],t_Absence[Employé]),""),0)),""),""),"")</f>
        <v/>
      </c>
      <c r="AF20" s="24" t="str" cm="1">
        <f t="array" ref="AF20">IF($B20&lt;&gt;"",IFERROR(IF(AND(COUNTIF(l_Feries,AF$7)&lt;&gt;1,WEEKDAY(AF$7,2)&lt;=5),INDEX(t_Absence[Symbole],MATCH($B20,IF(AF$7&gt;=t_Absence[Date début],IF(AF$7&lt;=t_Absence[Date fin],t_Absence[Employé]),""),0)),""),""),"")</f>
        <v/>
      </c>
      <c r="AG20" s="24" t="str" cm="1">
        <f t="array" ref="AG20">IF($B20&lt;&gt;"",IFERROR(IF(AND(COUNTIF(l_Feries,AG$7)&lt;&gt;1,WEEKDAY(AG$7,2)&lt;=5),INDEX(t_Absence[Symbole],MATCH($B20,IF(AG$7&gt;=t_Absence[Date début],IF(AG$7&lt;=t_Absence[Date fin],t_Absence[Employé]),""),0)),""),""),"")</f>
        <v/>
      </c>
      <c r="AH20" s="24" t="str" cm="1">
        <f t="array" ref="AH20">IF($B20&lt;&gt;"",IFERROR(IF(AND(COUNTIF(l_Feries,AH$7)&lt;&gt;1,WEEKDAY(AH$7,2)&lt;=5),INDEX(t_Absence[Symbole],MATCH($B20,IF(AH$7&gt;=t_Absence[Date début],IF(AH$7&lt;=t_Absence[Date fin],t_Absence[Employé]),""),0)),""),""),"")</f>
        <v/>
      </c>
      <c r="AJ20" s="62">
        <f t="shared" si="5"/>
        <v>0</v>
      </c>
      <c r="AK20" s="62">
        <f t="shared" si="4"/>
        <v>0</v>
      </c>
      <c r="AL20" s="62">
        <f t="shared" si="4"/>
        <v>0</v>
      </c>
      <c r="AM20" s="62">
        <f t="shared" si="4"/>
        <v>0</v>
      </c>
      <c r="AN20" s="62">
        <f t="shared" si="4"/>
        <v>0</v>
      </c>
      <c r="AO20" s="62">
        <f t="shared" si="4"/>
        <v>0</v>
      </c>
      <c r="AP20" s="62">
        <f t="shared" si="4"/>
        <v>0</v>
      </c>
      <c r="AQ20" s="76">
        <f t="shared" si="4"/>
        <v>0</v>
      </c>
      <c r="AR20" s="78">
        <f t="shared" si="6"/>
        <v>0</v>
      </c>
    </row>
    <row r="21" spans="2:44" ht="19.95" customHeight="1" thickBot="1" x14ac:dyDescent="0.45">
      <c r="B21" s="8" t="str" cm="1">
        <f t="array" ref="B21">IFERROR(INDEX(t_Employé[Employé],MATCH(0,COUNTIF(t_Employé[Employé],"&lt;"&amp;t_Employé[Employé])-SUM(COUNTIF($B$7:B20,t_Employé[Employé])),0)),"")</f>
        <v>Nordine Ateur</v>
      </c>
      <c r="C21" s="7"/>
      <c r="D21" s="24" t="str" cm="1">
        <f t="array" ref="D21">IF($B21&lt;&gt;"",IFERROR(IF(AND(COUNTIF(l_Feries,D$7)&lt;&gt;1,WEEKDAY(D$7,2)&lt;=5),INDEX(t_Absence[Symbole],MATCH($B21,IF(D$7&gt;=t_Absence[Date début],IF(D$7&lt;=t_Absence[Date fin],t_Absence[Employé]),""),0)),""),""),"")</f>
        <v/>
      </c>
      <c r="E21" s="24" t="str" cm="1">
        <f t="array" ref="E21">IF($B21&lt;&gt;"",IFERROR(IF(AND(COUNTIF(l_Feries,E$7)&lt;&gt;1,WEEKDAY(E$7,2)&lt;=5),INDEX(t_Absence[Symbole],MATCH($B21,IF(E$7&gt;=t_Absence[Date début],IF(E$7&lt;=t_Absence[Date fin],t_Absence[Employé]),""),0)),""),""),"")</f>
        <v/>
      </c>
      <c r="F21" s="24" t="str" cm="1">
        <f t="array" ref="F21">IF($B21&lt;&gt;"",IFERROR(IF(AND(COUNTIF(l_Feries,F$7)&lt;&gt;1,WEEKDAY(F$7,2)&lt;=5),INDEX(t_Absence[Symbole],MATCH($B21,IF(F$7&gt;=t_Absence[Date début],IF(F$7&lt;=t_Absence[Date fin],t_Absence[Employé]),""),0)),""),""),"")</f>
        <v/>
      </c>
      <c r="G21" s="24" t="str" cm="1">
        <f t="array" ref="G21">IF($B21&lt;&gt;"",IFERROR(IF(AND(COUNTIF(l_Feries,G$7)&lt;&gt;1,WEEKDAY(G$7,2)&lt;=5),INDEX(t_Absence[Symbole],MATCH($B21,IF(G$7&gt;=t_Absence[Date début],IF(G$7&lt;=t_Absence[Date fin],t_Absence[Employé]),""),0)),""),""),"")</f>
        <v/>
      </c>
      <c r="H21" s="24" t="str" cm="1">
        <f t="array" ref="H21">IF($B21&lt;&gt;"",IFERROR(IF(AND(COUNTIF(l_Feries,H$7)&lt;&gt;1,WEEKDAY(H$7,2)&lt;=5),INDEX(t_Absence[Symbole],MATCH($B21,IF(H$7&gt;=t_Absence[Date début],IF(H$7&lt;=t_Absence[Date fin],t_Absence[Employé]),""),0)),""),""),"")</f>
        <v/>
      </c>
      <c r="I21" s="24" t="str" cm="1">
        <f t="array" ref="I21">IF($B21&lt;&gt;"",IFERROR(IF(AND(COUNTIF(l_Feries,I$7)&lt;&gt;1,WEEKDAY(I$7,2)&lt;=5),INDEX(t_Absence[Symbole],MATCH($B21,IF(I$7&gt;=t_Absence[Date début],IF(I$7&lt;=t_Absence[Date fin],t_Absence[Employé]),""),0)),""),""),"")</f>
        <v/>
      </c>
      <c r="J21" s="24" t="str" cm="1">
        <f t="array" ref="J21">IF($B21&lt;&gt;"",IFERROR(IF(AND(COUNTIF(l_Feries,J$7)&lt;&gt;1,WEEKDAY(J$7,2)&lt;=5),INDEX(t_Absence[Symbole],MATCH($B21,IF(J$7&gt;=t_Absence[Date début],IF(J$7&lt;=t_Absence[Date fin],t_Absence[Employé]),""),0)),""),""),"")</f>
        <v/>
      </c>
      <c r="K21" s="24" t="str" cm="1">
        <f t="array" ref="K21">IF($B21&lt;&gt;"",IFERROR(IF(AND(COUNTIF(l_Feries,K$7)&lt;&gt;1,WEEKDAY(K$7,2)&lt;=5),INDEX(t_Absence[Symbole],MATCH($B21,IF(K$7&gt;=t_Absence[Date début],IF(K$7&lt;=t_Absence[Date fin],t_Absence[Employé]),""),0)),""),""),"")</f>
        <v/>
      </c>
      <c r="L21" s="24" t="str" cm="1">
        <f t="array" ref="L21">IF($B21&lt;&gt;"",IFERROR(IF(AND(COUNTIF(l_Feries,L$7)&lt;&gt;1,WEEKDAY(L$7,2)&lt;=5),INDEX(t_Absence[Symbole],MATCH($B21,IF(L$7&gt;=t_Absence[Date début],IF(L$7&lt;=t_Absence[Date fin],t_Absence[Employé]),""),0)),""),""),"")</f>
        <v/>
      </c>
      <c r="M21" s="24" t="str" cm="1">
        <f t="array" ref="M21">IF($B21&lt;&gt;"",IFERROR(IF(AND(COUNTIF(l_Feries,M$7)&lt;&gt;1,WEEKDAY(M$7,2)&lt;=5),INDEX(t_Absence[Symbole],MATCH($B21,IF(M$7&gt;=t_Absence[Date début],IF(M$7&lt;=t_Absence[Date fin],t_Absence[Employé]),""),0)),""),""),"")</f>
        <v/>
      </c>
      <c r="N21" s="24" t="str" cm="1">
        <f t="array" ref="N21">IF($B21&lt;&gt;"",IFERROR(IF(AND(COUNTIF(l_Feries,N$7)&lt;&gt;1,WEEKDAY(N$7,2)&lt;=5),INDEX(t_Absence[Symbole],MATCH($B21,IF(N$7&gt;=t_Absence[Date début],IF(N$7&lt;=t_Absence[Date fin],t_Absence[Employé]),""),0)),""),""),"")</f>
        <v/>
      </c>
      <c r="O21" s="24" t="str" cm="1">
        <f t="array" ref="O21">IF($B21&lt;&gt;"",IFERROR(IF(AND(COUNTIF(l_Feries,O$7)&lt;&gt;1,WEEKDAY(O$7,2)&lt;=5),INDEX(t_Absence[Symbole],MATCH($B21,IF(O$7&gt;=t_Absence[Date début],IF(O$7&lt;=t_Absence[Date fin],t_Absence[Employé]),""),0)),""),""),"")</f>
        <v/>
      </c>
      <c r="P21" s="24" t="str" cm="1">
        <f t="array" ref="P21">IF($B21&lt;&gt;"",IFERROR(IF(AND(COUNTIF(l_Feries,P$7)&lt;&gt;1,WEEKDAY(P$7,2)&lt;=5),INDEX(t_Absence[Symbole],MATCH($B21,IF(P$7&gt;=t_Absence[Date début],IF(P$7&lt;=t_Absence[Date fin],t_Absence[Employé]),""),0)),""),""),"")</f>
        <v/>
      </c>
      <c r="Q21" s="24" t="str" cm="1">
        <f t="array" ref="Q21">IF($B21&lt;&gt;"",IFERROR(IF(AND(COUNTIF(l_Feries,Q$7)&lt;&gt;1,WEEKDAY(Q$7,2)&lt;=5),INDEX(t_Absence[Symbole],MATCH($B21,IF(Q$7&gt;=t_Absence[Date début],IF(Q$7&lt;=t_Absence[Date fin],t_Absence[Employé]),""),0)),""),""),"")</f>
        <v/>
      </c>
      <c r="R21" s="24" t="str" cm="1">
        <f t="array" ref="R21">IF($B21&lt;&gt;"",IFERROR(IF(AND(COUNTIF(l_Feries,R$7)&lt;&gt;1,WEEKDAY(R$7,2)&lt;=5),INDEX(t_Absence[Symbole],MATCH($B21,IF(R$7&gt;=t_Absence[Date début],IF(R$7&lt;=t_Absence[Date fin],t_Absence[Employé]),""),0)),""),""),"")</f>
        <v/>
      </c>
      <c r="S21" s="24" t="str" cm="1">
        <f t="array" ref="S21">IF($B21&lt;&gt;"",IFERROR(IF(AND(COUNTIF(l_Feries,S$7)&lt;&gt;1,WEEKDAY(S$7,2)&lt;=5),INDEX(t_Absence[Symbole],MATCH($B21,IF(S$7&gt;=t_Absence[Date début],IF(S$7&lt;=t_Absence[Date fin],t_Absence[Employé]),""),0)),""),""),"")</f>
        <v/>
      </c>
      <c r="T21" s="24" t="str" cm="1">
        <f t="array" ref="T21">IF($B21&lt;&gt;"",IFERROR(IF(AND(COUNTIF(l_Feries,T$7)&lt;&gt;1,WEEKDAY(T$7,2)&lt;=5),INDEX(t_Absence[Symbole],MATCH($B21,IF(T$7&gt;=t_Absence[Date début],IF(T$7&lt;=t_Absence[Date fin],t_Absence[Employé]),""),0)),""),""),"")</f>
        <v/>
      </c>
      <c r="U21" s="24" t="str" cm="1">
        <f t="array" ref="U21">IF($B21&lt;&gt;"",IFERROR(IF(AND(COUNTIF(l_Feries,U$7)&lt;&gt;1,WEEKDAY(U$7,2)&lt;=5),INDEX(t_Absence[Symbole],MATCH($B21,IF(U$7&gt;=t_Absence[Date début],IF(U$7&lt;=t_Absence[Date fin],t_Absence[Employé]),""),0)),""),""),"")</f>
        <v/>
      </c>
      <c r="V21" s="24" t="str" cm="1">
        <f t="array" ref="V21">IF($B21&lt;&gt;"",IFERROR(IF(AND(COUNTIF(l_Feries,V$7)&lt;&gt;1,WEEKDAY(V$7,2)&lt;=5),INDEX(t_Absence[Symbole],MATCH($B21,IF(V$7&gt;=t_Absence[Date début],IF(V$7&lt;=t_Absence[Date fin],t_Absence[Employé]),""),0)),""),""),"")</f>
        <v/>
      </c>
      <c r="W21" s="24" t="str" cm="1">
        <f t="array" ref="W21">IF($B21&lt;&gt;"",IFERROR(IF(AND(COUNTIF(l_Feries,W$7)&lt;&gt;1,WEEKDAY(W$7,2)&lt;=5),INDEX(t_Absence[Symbole],MATCH($B21,IF(W$7&gt;=t_Absence[Date début],IF(W$7&lt;=t_Absence[Date fin],t_Absence[Employé]),""),0)),""),""),"")</f>
        <v/>
      </c>
      <c r="X21" s="24" t="str" cm="1">
        <f t="array" ref="X21">IF($B21&lt;&gt;"",IFERROR(IF(AND(COUNTIF(l_Feries,X$7)&lt;&gt;1,WEEKDAY(X$7,2)&lt;=5),INDEX(t_Absence[Symbole],MATCH($B21,IF(X$7&gt;=t_Absence[Date début],IF(X$7&lt;=t_Absence[Date fin],t_Absence[Employé]),""),0)),""),""),"")</f>
        <v/>
      </c>
      <c r="Y21" s="24" t="str" cm="1">
        <f t="array" ref="Y21">IF($B21&lt;&gt;"",IFERROR(IF(AND(COUNTIF(l_Feries,Y$7)&lt;&gt;1,WEEKDAY(Y$7,2)&lt;=5),INDEX(t_Absence[Symbole],MATCH($B21,IF(Y$7&gt;=t_Absence[Date début],IF(Y$7&lt;=t_Absence[Date fin],t_Absence[Employé]),""),0)),""),""),"")</f>
        <v/>
      </c>
      <c r="Z21" s="24" t="str" cm="1">
        <f t="array" ref="Z21">IF($B21&lt;&gt;"",IFERROR(IF(AND(COUNTIF(l_Feries,Z$7)&lt;&gt;1,WEEKDAY(Z$7,2)&lt;=5),INDEX(t_Absence[Symbole],MATCH($B21,IF(Z$7&gt;=t_Absence[Date début],IF(Z$7&lt;=t_Absence[Date fin],t_Absence[Employé]),""),0)),""),""),"")</f>
        <v/>
      </c>
      <c r="AA21" s="24" t="str" cm="1">
        <f t="array" ref="AA21">IF($B21&lt;&gt;"",IFERROR(IF(AND(COUNTIF(l_Feries,AA$7)&lt;&gt;1,WEEKDAY(AA$7,2)&lt;=5),INDEX(t_Absence[Symbole],MATCH($B21,IF(AA$7&gt;=t_Absence[Date début],IF(AA$7&lt;=t_Absence[Date fin],t_Absence[Employé]),""),0)),""),""),"")</f>
        <v/>
      </c>
      <c r="AB21" s="24" t="str" cm="1">
        <f t="array" ref="AB21">IF($B21&lt;&gt;"",IFERROR(IF(AND(COUNTIF(l_Feries,AB$7)&lt;&gt;1,WEEKDAY(AB$7,2)&lt;=5),INDEX(t_Absence[Symbole],MATCH($B21,IF(AB$7&gt;=t_Absence[Date début],IF(AB$7&lt;=t_Absence[Date fin],t_Absence[Employé]),""),0)),""),""),"")</f>
        <v/>
      </c>
      <c r="AC21" s="24" t="str" cm="1">
        <f t="array" ref="AC21">IF($B21&lt;&gt;"",IFERROR(IF(AND(COUNTIF(l_Feries,AC$7)&lt;&gt;1,WEEKDAY(AC$7,2)&lt;=5),INDEX(t_Absence[Symbole],MATCH($B21,IF(AC$7&gt;=t_Absence[Date début],IF(AC$7&lt;=t_Absence[Date fin],t_Absence[Employé]),""),0)),""),""),"")</f>
        <v/>
      </c>
      <c r="AD21" s="24" t="str" cm="1">
        <f t="array" ref="AD21">IF($B21&lt;&gt;"",IFERROR(IF(AND(COUNTIF(l_Feries,AD$7)&lt;&gt;1,WEEKDAY(AD$7,2)&lt;=5),INDEX(t_Absence[Symbole],MATCH($B21,IF(AD$7&gt;=t_Absence[Date début],IF(AD$7&lt;=t_Absence[Date fin],t_Absence[Employé]),""),0)),""),""),"")</f>
        <v/>
      </c>
      <c r="AE21" s="24" t="str" cm="1">
        <f t="array" ref="AE21">IF($B21&lt;&gt;"",IFERROR(IF(AND(COUNTIF(l_Feries,AE$7)&lt;&gt;1,WEEKDAY(AE$7,2)&lt;=5),INDEX(t_Absence[Symbole],MATCH($B21,IF(AE$7&gt;=t_Absence[Date début],IF(AE$7&lt;=t_Absence[Date fin],t_Absence[Employé]),""),0)),""),""),"")</f>
        <v/>
      </c>
      <c r="AF21" s="24" t="str" cm="1">
        <f t="array" ref="AF21">IF($B21&lt;&gt;"",IFERROR(IF(AND(COUNTIF(l_Feries,AF$7)&lt;&gt;1,WEEKDAY(AF$7,2)&lt;=5),INDEX(t_Absence[Symbole],MATCH($B21,IF(AF$7&gt;=t_Absence[Date début],IF(AF$7&lt;=t_Absence[Date fin],t_Absence[Employé]),""),0)),""),""),"")</f>
        <v/>
      </c>
      <c r="AG21" s="24" t="str" cm="1">
        <f t="array" ref="AG21">IF($B21&lt;&gt;"",IFERROR(IF(AND(COUNTIF(l_Feries,AG$7)&lt;&gt;1,WEEKDAY(AG$7,2)&lt;=5),INDEX(t_Absence[Symbole],MATCH($B21,IF(AG$7&gt;=t_Absence[Date début],IF(AG$7&lt;=t_Absence[Date fin],t_Absence[Employé]),""),0)),""),""),"")</f>
        <v/>
      </c>
      <c r="AH21" s="24" t="str" cm="1">
        <f t="array" ref="AH21">IF($B21&lt;&gt;"",IFERROR(IF(AND(COUNTIF(l_Feries,AH$7)&lt;&gt;1,WEEKDAY(AH$7,2)&lt;=5),INDEX(t_Absence[Symbole],MATCH($B21,IF(AH$7&gt;=t_Absence[Date début],IF(AH$7&lt;=t_Absence[Date fin],t_Absence[Employé]),""),0)),""),""),"")</f>
        <v/>
      </c>
      <c r="AJ21" s="62">
        <f t="shared" si="5"/>
        <v>0</v>
      </c>
      <c r="AK21" s="62">
        <f t="shared" si="4"/>
        <v>0</v>
      </c>
      <c r="AL21" s="62">
        <f t="shared" si="4"/>
        <v>0</v>
      </c>
      <c r="AM21" s="62">
        <f t="shared" si="4"/>
        <v>0</v>
      </c>
      <c r="AN21" s="62">
        <f t="shared" si="4"/>
        <v>0</v>
      </c>
      <c r="AO21" s="62">
        <f t="shared" si="4"/>
        <v>0</v>
      </c>
      <c r="AP21" s="62">
        <f t="shared" si="4"/>
        <v>0</v>
      </c>
      <c r="AQ21" s="76">
        <f t="shared" si="4"/>
        <v>0</v>
      </c>
      <c r="AR21" s="78">
        <f t="shared" si="6"/>
        <v>0</v>
      </c>
    </row>
    <row r="22" spans="2:44" ht="19.95" customHeight="1" thickBot="1" x14ac:dyDescent="0.45">
      <c r="B22" s="8" t="str" cm="1">
        <f t="array" ref="B22">IFERROR(INDEX(t_Employé[Employé],MATCH(0,COUNTIF(t_Employé[Employé],"&lt;"&amp;t_Employé[Employé])-SUM(COUNTIF($B$7:B21,t_Employé[Employé])),0)),"")</f>
        <v>Remy Fasol</v>
      </c>
      <c r="C22" s="7"/>
      <c r="D22" s="24" t="str" cm="1">
        <f t="array" ref="D22">IF($B22&lt;&gt;"",IFERROR(IF(AND(COUNTIF(l_Feries,D$7)&lt;&gt;1,WEEKDAY(D$7,2)&lt;=5),INDEX(t_Absence[Symbole],MATCH($B22,IF(D$7&gt;=t_Absence[Date début],IF(D$7&lt;=t_Absence[Date fin],t_Absence[Employé]),""),0)),""),""),"")</f>
        <v/>
      </c>
      <c r="E22" s="24" t="str" cm="1">
        <f t="array" ref="E22">IF($B22&lt;&gt;"",IFERROR(IF(AND(COUNTIF(l_Feries,E$7)&lt;&gt;1,WEEKDAY(E$7,2)&lt;=5),INDEX(t_Absence[Symbole],MATCH($B22,IF(E$7&gt;=t_Absence[Date début],IF(E$7&lt;=t_Absence[Date fin],t_Absence[Employé]),""),0)),""),""),"")</f>
        <v/>
      </c>
      <c r="F22" s="24" t="str" cm="1">
        <f t="array" ref="F22">IF($B22&lt;&gt;"",IFERROR(IF(AND(COUNTIF(l_Feries,F$7)&lt;&gt;1,WEEKDAY(F$7,2)&lt;=5),INDEX(t_Absence[Symbole],MATCH($B22,IF(F$7&gt;=t_Absence[Date début],IF(F$7&lt;=t_Absence[Date fin],t_Absence[Employé]),""),0)),""),""),"")</f>
        <v/>
      </c>
      <c r="G22" s="24" t="str" cm="1">
        <f t="array" ref="G22">IF($B22&lt;&gt;"",IFERROR(IF(AND(COUNTIF(l_Feries,G$7)&lt;&gt;1,WEEKDAY(G$7,2)&lt;=5),INDEX(t_Absence[Symbole],MATCH($B22,IF(G$7&gt;=t_Absence[Date début],IF(G$7&lt;=t_Absence[Date fin],t_Absence[Employé]),""),0)),""),""),"")</f>
        <v/>
      </c>
      <c r="H22" s="24" t="str" cm="1">
        <f t="array" ref="H22">IF($B22&lt;&gt;"",IFERROR(IF(AND(COUNTIF(l_Feries,H$7)&lt;&gt;1,WEEKDAY(H$7,2)&lt;=5),INDEX(t_Absence[Symbole],MATCH($B22,IF(H$7&gt;=t_Absence[Date début],IF(H$7&lt;=t_Absence[Date fin],t_Absence[Employé]),""),0)),""),""),"")</f>
        <v/>
      </c>
      <c r="I22" s="24" t="str" cm="1">
        <f t="array" ref="I22">IF($B22&lt;&gt;"",IFERROR(IF(AND(COUNTIF(l_Feries,I$7)&lt;&gt;1,WEEKDAY(I$7,2)&lt;=5),INDEX(t_Absence[Symbole],MATCH($B22,IF(I$7&gt;=t_Absence[Date début],IF(I$7&lt;=t_Absence[Date fin],t_Absence[Employé]),""),0)),""),""),"")</f>
        <v/>
      </c>
      <c r="J22" s="24" t="str" cm="1">
        <f t="array" ref="J22">IF($B22&lt;&gt;"",IFERROR(IF(AND(COUNTIF(l_Feries,J$7)&lt;&gt;1,WEEKDAY(J$7,2)&lt;=5),INDEX(t_Absence[Symbole],MATCH($B22,IF(J$7&gt;=t_Absence[Date début],IF(J$7&lt;=t_Absence[Date fin],t_Absence[Employé]),""),0)),""),""),"")</f>
        <v/>
      </c>
      <c r="K22" s="24" t="str" cm="1">
        <f t="array" ref="K22">IF($B22&lt;&gt;"",IFERROR(IF(AND(COUNTIF(l_Feries,K$7)&lt;&gt;1,WEEKDAY(K$7,2)&lt;=5),INDEX(t_Absence[Symbole],MATCH($B22,IF(K$7&gt;=t_Absence[Date début],IF(K$7&lt;=t_Absence[Date fin],t_Absence[Employé]),""),0)),""),""),"")</f>
        <v/>
      </c>
      <c r="L22" s="24" t="str" cm="1">
        <f t="array" ref="L22">IF($B22&lt;&gt;"",IFERROR(IF(AND(COUNTIF(l_Feries,L$7)&lt;&gt;1,WEEKDAY(L$7,2)&lt;=5),INDEX(t_Absence[Symbole],MATCH($B22,IF(L$7&gt;=t_Absence[Date début],IF(L$7&lt;=t_Absence[Date fin],t_Absence[Employé]),""),0)),""),""),"")</f>
        <v/>
      </c>
      <c r="M22" s="24" t="str" cm="1">
        <f t="array" ref="M22">IF($B22&lt;&gt;"",IFERROR(IF(AND(COUNTIF(l_Feries,M$7)&lt;&gt;1,WEEKDAY(M$7,2)&lt;=5),INDEX(t_Absence[Symbole],MATCH($B22,IF(M$7&gt;=t_Absence[Date début],IF(M$7&lt;=t_Absence[Date fin],t_Absence[Employé]),""),0)),""),""),"")</f>
        <v/>
      </c>
      <c r="N22" s="24" t="str" cm="1">
        <f t="array" ref="N22">IF($B22&lt;&gt;"",IFERROR(IF(AND(COUNTIF(l_Feries,N$7)&lt;&gt;1,WEEKDAY(N$7,2)&lt;=5),INDEX(t_Absence[Symbole],MATCH($B22,IF(N$7&gt;=t_Absence[Date début],IF(N$7&lt;=t_Absence[Date fin],t_Absence[Employé]),""),0)),""),""),"")</f>
        <v/>
      </c>
      <c r="O22" s="24" t="str" cm="1">
        <f t="array" ref="O22">IF($B22&lt;&gt;"",IFERROR(IF(AND(COUNTIF(l_Feries,O$7)&lt;&gt;1,WEEKDAY(O$7,2)&lt;=5),INDEX(t_Absence[Symbole],MATCH($B22,IF(O$7&gt;=t_Absence[Date début],IF(O$7&lt;=t_Absence[Date fin],t_Absence[Employé]),""),0)),""),""),"")</f>
        <v/>
      </c>
      <c r="P22" s="24" t="str" cm="1">
        <f t="array" ref="P22">IF($B22&lt;&gt;"",IFERROR(IF(AND(COUNTIF(l_Feries,P$7)&lt;&gt;1,WEEKDAY(P$7,2)&lt;=5),INDEX(t_Absence[Symbole],MATCH($B22,IF(P$7&gt;=t_Absence[Date début],IF(P$7&lt;=t_Absence[Date fin],t_Absence[Employé]),""),0)),""),""),"")</f>
        <v/>
      </c>
      <c r="Q22" s="24" t="str" cm="1">
        <f t="array" ref="Q22">IF($B22&lt;&gt;"",IFERROR(IF(AND(COUNTIF(l_Feries,Q$7)&lt;&gt;1,WEEKDAY(Q$7,2)&lt;=5),INDEX(t_Absence[Symbole],MATCH($B22,IF(Q$7&gt;=t_Absence[Date début],IF(Q$7&lt;=t_Absence[Date fin],t_Absence[Employé]),""),0)),""),""),"")</f>
        <v/>
      </c>
      <c r="R22" s="24" t="str" cm="1">
        <f t="array" ref="R22">IF($B22&lt;&gt;"",IFERROR(IF(AND(COUNTIF(l_Feries,R$7)&lt;&gt;1,WEEKDAY(R$7,2)&lt;=5),INDEX(t_Absence[Symbole],MATCH($B22,IF(R$7&gt;=t_Absence[Date début],IF(R$7&lt;=t_Absence[Date fin],t_Absence[Employé]),""),0)),""),""),"")</f>
        <v/>
      </c>
      <c r="S22" s="24" t="str" cm="1">
        <f t="array" ref="S22">IF($B22&lt;&gt;"",IFERROR(IF(AND(COUNTIF(l_Feries,S$7)&lt;&gt;1,WEEKDAY(S$7,2)&lt;=5),INDEX(t_Absence[Symbole],MATCH($B22,IF(S$7&gt;=t_Absence[Date début],IF(S$7&lt;=t_Absence[Date fin],t_Absence[Employé]),""),0)),""),""),"")</f>
        <v/>
      </c>
      <c r="T22" s="24" t="str" cm="1">
        <f t="array" ref="T22">IF($B22&lt;&gt;"",IFERROR(IF(AND(COUNTIF(l_Feries,T$7)&lt;&gt;1,WEEKDAY(T$7,2)&lt;=5),INDEX(t_Absence[Symbole],MATCH($B22,IF(T$7&gt;=t_Absence[Date début],IF(T$7&lt;=t_Absence[Date fin],t_Absence[Employé]),""),0)),""),""),"")</f>
        <v/>
      </c>
      <c r="U22" s="24" t="str" cm="1">
        <f t="array" ref="U22">IF($B22&lt;&gt;"",IFERROR(IF(AND(COUNTIF(l_Feries,U$7)&lt;&gt;1,WEEKDAY(U$7,2)&lt;=5),INDEX(t_Absence[Symbole],MATCH($B22,IF(U$7&gt;=t_Absence[Date début],IF(U$7&lt;=t_Absence[Date fin],t_Absence[Employé]),""),0)),""),""),"")</f>
        <v/>
      </c>
      <c r="V22" s="24" t="str" cm="1">
        <f t="array" ref="V22">IF($B22&lt;&gt;"",IFERROR(IF(AND(COUNTIF(l_Feries,V$7)&lt;&gt;1,WEEKDAY(V$7,2)&lt;=5),INDEX(t_Absence[Symbole],MATCH($B22,IF(V$7&gt;=t_Absence[Date début],IF(V$7&lt;=t_Absence[Date fin],t_Absence[Employé]),""),0)),""),""),"")</f>
        <v/>
      </c>
      <c r="W22" s="24" t="str" cm="1">
        <f t="array" ref="W22">IF($B22&lt;&gt;"",IFERROR(IF(AND(COUNTIF(l_Feries,W$7)&lt;&gt;1,WEEKDAY(W$7,2)&lt;=5),INDEX(t_Absence[Symbole],MATCH($B22,IF(W$7&gt;=t_Absence[Date début],IF(W$7&lt;=t_Absence[Date fin],t_Absence[Employé]),""),0)),""),""),"")</f>
        <v/>
      </c>
      <c r="X22" s="24" t="str" cm="1">
        <f t="array" ref="X22">IF($B22&lt;&gt;"",IFERROR(IF(AND(COUNTIF(l_Feries,X$7)&lt;&gt;1,WEEKDAY(X$7,2)&lt;=5),INDEX(t_Absence[Symbole],MATCH($B22,IF(X$7&gt;=t_Absence[Date début],IF(X$7&lt;=t_Absence[Date fin],t_Absence[Employé]),""),0)),""),""),"")</f>
        <v/>
      </c>
      <c r="Y22" s="24" t="str" cm="1">
        <f t="array" ref="Y22">IF($B22&lt;&gt;"",IFERROR(IF(AND(COUNTIF(l_Feries,Y$7)&lt;&gt;1,WEEKDAY(Y$7,2)&lt;=5),INDEX(t_Absence[Symbole],MATCH($B22,IF(Y$7&gt;=t_Absence[Date début],IF(Y$7&lt;=t_Absence[Date fin],t_Absence[Employé]),""),0)),""),""),"")</f>
        <v/>
      </c>
      <c r="Z22" s="24" t="str" cm="1">
        <f t="array" ref="Z22">IF($B22&lt;&gt;"",IFERROR(IF(AND(COUNTIF(l_Feries,Z$7)&lt;&gt;1,WEEKDAY(Z$7,2)&lt;=5),INDEX(t_Absence[Symbole],MATCH($B22,IF(Z$7&gt;=t_Absence[Date début],IF(Z$7&lt;=t_Absence[Date fin],t_Absence[Employé]),""),0)),""),""),"")</f>
        <v/>
      </c>
      <c r="AA22" s="24" t="str" cm="1">
        <f t="array" ref="AA22">IF($B22&lt;&gt;"",IFERROR(IF(AND(COUNTIF(l_Feries,AA$7)&lt;&gt;1,WEEKDAY(AA$7,2)&lt;=5),INDEX(t_Absence[Symbole],MATCH($B22,IF(AA$7&gt;=t_Absence[Date début],IF(AA$7&lt;=t_Absence[Date fin],t_Absence[Employé]),""),0)),""),""),"")</f>
        <v/>
      </c>
      <c r="AB22" s="24" t="str" cm="1">
        <f t="array" ref="AB22">IF($B22&lt;&gt;"",IFERROR(IF(AND(COUNTIF(l_Feries,AB$7)&lt;&gt;1,WEEKDAY(AB$7,2)&lt;=5),INDEX(t_Absence[Symbole],MATCH($B22,IF(AB$7&gt;=t_Absence[Date début],IF(AB$7&lt;=t_Absence[Date fin],t_Absence[Employé]),""),0)),""),""),"")</f>
        <v/>
      </c>
      <c r="AC22" s="24" t="str" cm="1">
        <f t="array" ref="AC22">IF($B22&lt;&gt;"",IFERROR(IF(AND(COUNTIF(l_Feries,AC$7)&lt;&gt;1,WEEKDAY(AC$7,2)&lt;=5),INDEX(t_Absence[Symbole],MATCH($B22,IF(AC$7&gt;=t_Absence[Date début],IF(AC$7&lt;=t_Absence[Date fin],t_Absence[Employé]),""),0)),""),""),"")</f>
        <v/>
      </c>
      <c r="AD22" s="24" t="str" cm="1">
        <f t="array" ref="AD22">IF($B22&lt;&gt;"",IFERROR(IF(AND(COUNTIF(l_Feries,AD$7)&lt;&gt;1,WEEKDAY(AD$7,2)&lt;=5),INDEX(t_Absence[Symbole],MATCH($B22,IF(AD$7&gt;=t_Absence[Date début],IF(AD$7&lt;=t_Absence[Date fin],t_Absence[Employé]),""),0)),""),""),"")</f>
        <v/>
      </c>
      <c r="AE22" s="24" t="str" cm="1">
        <f t="array" ref="AE22">IF($B22&lt;&gt;"",IFERROR(IF(AND(COUNTIF(l_Feries,AE$7)&lt;&gt;1,WEEKDAY(AE$7,2)&lt;=5),INDEX(t_Absence[Symbole],MATCH($B22,IF(AE$7&gt;=t_Absence[Date début],IF(AE$7&lt;=t_Absence[Date fin],t_Absence[Employé]),""),0)),""),""),"")</f>
        <v/>
      </c>
      <c r="AF22" s="24" t="str" cm="1">
        <f t="array" ref="AF22">IF($B22&lt;&gt;"",IFERROR(IF(AND(COUNTIF(l_Feries,AF$7)&lt;&gt;1,WEEKDAY(AF$7,2)&lt;=5),INDEX(t_Absence[Symbole],MATCH($B22,IF(AF$7&gt;=t_Absence[Date début],IF(AF$7&lt;=t_Absence[Date fin],t_Absence[Employé]),""),0)),""),""),"")</f>
        <v/>
      </c>
      <c r="AG22" s="24" t="str" cm="1">
        <f t="array" ref="AG22">IF($B22&lt;&gt;"",IFERROR(IF(AND(COUNTIF(l_Feries,AG$7)&lt;&gt;1,WEEKDAY(AG$7,2)&lt;=5),INDEX(t_Absence[Symbole],MATCH($B22,IF(AG$7&gt;=t_Absence[Date début],IF(AG$7&lt;=t_Absence[Date fin],t_Absence[Employé]),""),0)),""),""),"")</f>
        <v/>
      </c>
      <c r="AH22" s="24" t="str" cm="1">
        <f t="array" ref="AH22">IF($B22&lt;&gt;"",IFERROR(IF(AND(COUNTIF(l_Feries,AH$7)&lt;&gt;1,WEEKDAY(AH$7,2)&lt;=5),INDEX(t_Absence[Symbole],MATCH($B22,IF(AH$7&gt;=t_Absence[Date début],IF(AH$7&lt;=t_Absence[Date fin],t_Absence[Employé]),""),0)),""),""),"")</f>
        <v/>
      </c>
      <c r="AJ22" s="62">
        <f t="shared" si="5"/>
        <v>0</v>
      </c>
      <c r="AK22" s="62">
        <f t="shared" si="4"/>
        <v>0</v>
      </c>
      <c r="AL22" s="62">
        <f t="shared" si="4"/>
        <v>0</v>
      </c>
      <c r="AM22" s="62">
        <f t="shared" si="4"/>
        <v>0</v>
      </c>
      <c r="AN22" s="62">
        <f t="shared" si="4"/>
        <v>0</v>
      </c>
      <c r="AO22" s="62">
        <f t="shared" si="4"/>
        <v>0</v>
      </c>
      <c r="AP22" s="62">
        <f t="shared" si="4"/>
        <v>0</v>
      </c>
      <c r="AQ22" s="76">
        <f t="shared" si="4"/>
        <v>0</v>
      </c>
      <c r="AR22" s="78">
        <f t="shared" si="6"/>
        <v>0</v>
      </c>
    </row>
    <row r="23" spans="2:44" ht="19.95" customHeight="1" thickBot="1" x14ac:dyDescent="0.45">
      <c r="B23" s="8" t="str" cm="1">
        <f t="array" ref="B23">IFERROR(INDEX(t_Employé[Employé],MATCH(0,COUNTIF(t_Employé[Employé],"&lt;"&amp;t_Employé[Employé])-SUM(COUNTIF($B$7:B22,t_Employé[Employé])),0)),"")</f>
        <v>Vivien Chezmoi</v>
      </c>
      <c r="C23" s="7"/>
      <c r="D23" s="24" t="str" cm="1">
        <f t="array" ref="D23">IF($B23&lt;&gt;"",IFERROR(IF(AND(COUNTIF(l_Feries,D$7)&lt;&gt;1,WEEKDAY(D$7,2)&lt;=5),INDEX(t_Absence[Symbole],MATCH($B23,IF(D$7&gt;=t_Absence[Date début],IF(D$7&lt;=t_Absence[Date fin],t_Absence[Employé]),""),0)),""),""),"")</f>
        <v/>
      </c>
      <c r="E23" s="24" t="str" cm="1">
        <f t="array" ref="E23">IF($B23&lt;&gt;"",IFERROR(IF(AND(COUNTIF(l_Feries,E$7)&lt;&gt;1,WEEKDAY(E$7,2)&lt;=5),INDEX(t_Absence[Symbole],MATCH($B23,IF(E$7&gt;=t_Absence[Date début],IF(E$7&lt;=t_Absence[Date fin],t_Absence[Employé]),""),0)),""),""),"")</f>
        <v/>
      </c>
      <c r="F23" s="24" t="str" cm="1">
        <f t="array" ref="F23">IF($B23&lt;&gt;"",IFERROR(IF(AND(COUNTIF(l_Feries,F$7)&lt;&gt;1,WEEKDAY(F$7,2)&lt;=5),INDEX(t_Absence[Symbole],MATCH($B23,IF(F$7&gt;=t_Absence[Date début],IF(F$7&lt;=t_Absence[Date fin],t_Absence[Employé]),""),0)),""),""),"")</f>
        <v/>
      </c>
      <c r="G23" s="24" t="str" cm="1">
        <f t="array" ref="G23">IF($B23&lt;&gt;"",IFERROR(IF(AND(COUNTIF(l_Feries,G$7)&lt;&gt;1,WEEKDAY(G$7,2)&lt;=5),INDEX(t_Absence[Symbole],MATCH($B23,IF(G$7&gt;=t_Absence[Date début],IF(G$7&lt;=t_Absence[Date fin],t_Absence[Employé]),""),0)),""),""),"")</f>
        <v/>
      </c>
      <c r="H23" s="24" t="str" cm="1">
        <f t="array" ref="H23">IF($B23&lt;&gt;"",IFERROR(IF(AND(COUNTIF(l_Feries,H$7)&lt;&gt;1,WEEKDAY(H$7,2)&lt;=5),INDEX(t_Absence[Symbole],MATCH($B23,IF(H$7&gt;=t_Absence[Date début],IF(H$7&lt;=t_Absence[Date fin],t_Absence[Employé]),""),0)),""),""),"")</f>
        <v/>
      </c>
      <c r="I23" s="24" t="str" cm="1">
        <f t="array" ref="I23">IF($B23&lt;&gt;"",IFERROR(IF(AND(COUNTIF(l_Feries,I$7)&lt;&gt;1,WEEKDAY(I$7,2)&lt;=5),INDEX(t_Absence[Symbole],MATCH($B23,IF(I$7&gt;=t_Absence[Date début],IF(I$7&lt;=t_Absence[Date fin],t_Absence[Employé]),""),0)),""),""),"")</f>
        <v/>
      </c>
      <c r="J23" s="24" t="str" cm="1">
        <f t="array" ref="J23">IF($B23&lt;&gt;"",IFERROR(IF(AND(COUNTIF(l_Feries,J$7)&lt;&gt;1,WEEKDAY(J$7,2)&lt;=5),INDEX(t_Absence[Symbole],MATCH($B23,IF(J$7&gt;=t_Absence[Date début],IF(J$7&lt;=t_Absence[Date fin],t_Absence[Employé]),""),0)),""),""),"")</f>
        <v/>
      </c>
      <c r="K23" s="24" t="str" cm="1">
        <f t="array" ref="K23">IF($B23&lt;&gt;"",IFERROR(IF(AND(COUNTIF(l_Feries,K$7)&lt;&gt;1,WEEKDAY(K$7,2)&lt;=5),INDEX(t_Absence[Symbole],MATCH($B23,IF(K$7&gt;=t_Absence[Date début],IF(K$7&lt;=t_Absence[Date fin],t_Absence[Employé]),""),0)),""),""),"")</f>
        <v/>
      </c>
      <c r="L23" s="24" t="str" cm="1">
        <f t="array" ref="L23">IF($B23&lt;&gt;"",IFERROR(IF(AND(COUNTIF(l_Feries,L$7)&lt;&gt;1,WEEKDAY(L$7,2)&lt;=5),INDEX(t_Absence[Symbole],MATCH($B23,IF(L$7&gt;=t_Absence[Date début],IF(L$7&lt;=t_Absence[Date fin],t_Absence[Employé]),""),0)),""),""),"")</f>
        <v/>
      </c>
      <c r="M23" s="24" t="str" cm="1">
        <f t="array" ref="M23">IF($B23&lt;&gt;"",IFERROR(IF(AND(COUNTIF(l_Feries,M$7)&lt;&gt;1,WEEKDAY(M$7,2)&lt;=5),INDEX(t_Absence[Symbole],MATCH($B23,IF(M$7&gt;=t_Absence[Date début],IF(M$7&lt;=t_Absence[Date fin],t_Absence[Employé]),""),0)),""),""),"")</f>
        <v/>
      </c>
      <c r="N23" s="24" t="str" cm="1">
        <f t="array" ref="N23">IF($B23&lt;&gt;"",IFERROR(IF(AND(COUNTIF(l_Feries,N$7)&lt;&gt;1,WEEKDAY(N$7,2)&lt;=5),INDEX(t_Absence[Symbole],MATCH($B23,IF(N$7&gt;=t_Absence[Date début],IF(N$7&lt;=t_Absence[Date fin],t_Absence[Employé]),""),0)),""),""),"")</f>
        <v/>
      </c>
      <c r="O23" s="24" t="str" cm="1">
        <f t="array" ref="O23">IF($B23&lt;&gt;"",IFERROR(IF(AND(COUNTIF(l_Feries,O$7)&lt;&gt;1,WEEKDAY(O$7,2)&lt;=5),INDEX(t_Absence[Symbole],MATCH($B23,IF(O$7&gt;=t_Absence[Date début],IF(O$7&lt;=t_Absence[Date fin],t_Absence[Employé]),""),0)),""),""),"")</f>
        <v/>
      </c>
      <c r="P23" s="24" t="str" cm="1">
        <f t="array" ref="P23">IF($B23&lt;&gt;"",IFERROR(IF(AND(COUNTIF(l_Feries,P$7)&lt;&gt;1,WEEKDAY(P$7,2)&lt;=5),INDEX(t_Absence[Symbole],MATCH($B23,IF(P$7&gt;=t_Absence[Date début],IF(P$7&lt;=t_Absence[Date fin],t_Absence[Employé]),""),0)),""),""),"")</f>
        <v/>
      </c>
      <c r="Q23" s="24" t="str" cm="1">
        <f t="array" ref="Q23">IF($B23&lt;&gt;"",IFERROR(IF(AND(COUNTIF(l_Feries,Q$7)&lt;&gt;1,WEEKDAY(Q$7,2)&lt;=5),INDEX(t_Absence[Symbole],MATCH($B23,IF(Q$7&gt;=t_Absence[Date début],IF(Q$7&lt;=t_Absence[Date fin],t_Absence[Employé]),""),0)),""),""),"")</f>
        <v/>
      </c>
      <c r="R23" s="24" t="str" cm="1">
        <f t="array" ref="R23">IF($B23&lt;&gt;"",IFERROR(IF(AND(COUNTIF(l_Feries,R$7)&lt;&gt;1,WEEKDAY(R$7,2)&lt;=5),INDEX(t_Absence[Symbole],MATCH($B23,IF(R$7&gt;=t_Absence[Date début],IF(R$7&lt;=t_Absence[Date fin],t_Absence[Employé]),""),0)),""),""),"")</f>
        <v/>
      </c>
      <c r="S23" s="24" t="str" cm="1">
        <f t="array" ref="S23">IF($B23&lt;&gt;"",IFERROR(IF(AND(COUNTIF(l_Feries,S$7)&lt;&gt;1,WEEKDAY(S$7,2)&lt;=5),INDEX(t_Absence[Symbole],MATCH($B23,IF(S$7&gt;=t_Absence[Date début],IF(S$7&lt;=t_Absence[Date fin],t_Absence[Employé]),""),0)),""),""),"")</f>
        <v/>
      </c>
      <c r="T23" s="24" t="str" cm="1">
        <f t="array" ref="T23">IF($B23&lt;&gt;"",IFERROR(IF(AND(COUNTIF(l_Feries,T$7)&lt;&gt;1,WEEKDAY(T$7,2)&lt;=5),INDEX(t_Absence[Symbole],MATCH($B23,IF(T$7&gt;=t_Absence[Date début],IF(T$7&lt;=t_Absence[Date fin],t_Absence[Employé]),""),0)),""),""),"")</f>
        <v/>
      </c>
      <c r="U23" s="24" t="str" cm="1">
        <f t="array" ref="U23">IF($B23&lt;&gt;"",IFERROR(IF(AND(COUNTIF(l_Feries,U$7)&lt;&gt;1,WEEKDAY(U$7,2)&lt;=5),INDEX(t_Absence[Symbole],MATCH($B23,IF(U$7&gt;=t_Absence[Date début],IF(U$7&lt;=t_Absence[Date fin],t_Absence[Employé]),""),0)),""),""),"")</f>
        <v/>
      </c>
      <c r="V23" s="24" t="str" cm="1">
        <f t="array" ref="V23">IF($B23&lt;&gt;"",IFERROR(IF(AND(COUNTIF(l_Feries,V$7)&lt;&gt;1,WEEKDAY(V$7,2)&lt;=5),INDEX(t_Absence[Symbole],MATCH($B23,IF(V$7&gt;=t_Absence[Date début],IF(V$7&lt;=t_Absence[Date fin],t_Absence[Employé]),""),0)),""),""),"")</f>
        <v/>
      </c>
      <c r="W23" s="24" t="str" cm="1">
        <f t="array" ref="W23">IF($B23&lt;&gt;"",IFERROR(IF(AND(COUNTIF(l_Feries,W$7)&lt;&gt;1,WEEKDAY(W$7,2)&lt;=5),INDEX(t_Absence[Symbole],MATCH($B23,IF(W$7&gt;=t_Absence[Date début],IF(W$7&lt;=t_Absence[Date fin],t_Absence[Employé]),""),0)),""),""),"")</f>
        <v/>
      </c>
      <c r="X23" s="24" t="str" cm="1">
        <f t="array" ref="X23">IF($B23&lt;&gt;"",IFERROR(IF(AND(COUNTIF(l_Feries,X$7)&lt;&gt;1,WEEKDAY(X$7,2)&lt;=5),INDEX(t_Absence[Symbole],MATCH($B23,IF(X$7&gt;=t_Absence[Date début],IF(X$7&lt;=t_Absence[Date fin],t_Absence[Employé]),""),0)),""),""),"")</f>
        <v/>
      </c>
      <c r="Y23" s="24" t="str" cm="1">
        <f t="array" ref="Y23">IF($B23&lt;&gt;"",IFERROR(IF(AND(COUNTIF(l_Feries,Y$7)&lt;&gt;1,WEEKDAY(Y$7,2)&lt;=5),INDEX(t_Absence[Symbole],MATCH($B23,IF(Y$7&gt;=t_Absence[Date début],IF(Y$7&lt;=t_Absence[Date fin],t_Absence[Employé]),""),0)),""),""),"")</f>
        <v/>
      </c>
      <c r="Z23" s="24" t="str" cm="1">
        <f t="array" ref="Z23">IF($B23&lt;&gt;"",IFERROR(IF(AND(COUNTIF(l_Feries,Z$7)&lt;&gt;1,WEEKDAY(Z$7,2)&lt;=5),INDEX(t_Absence[Symbole],MATCH($B23,IF(Z$7&gt;=t_Absence[Date début],IF(Z$7&lt;=t_Absence[Date fin],t_Absence[Employé]),""),0)),""),""),"")</f>
        <v/>
      </c>
      <c r="AA23" s="24" t="str" cm="1">
        <f t="array" ref="AA23">IF($B23&lt;&gt;"",IFERROR(IF(AND(COUNTIF(l_Feries,AA$7)&lt;&gt;1,WEEKDAY(AA$7,2)&lt;=5),INDEX(t_Absence[Symbole],MATCH($B23,IF(AA$7&gt;=t_Absence[Date début],IF(AA$7&lt;=t_Absence[Date fin],t_Absence[Employé]),""),0)),""),""),"")</f>
        <v/>
      </c>
      <c r="AB23" s="24" t="str" cm="1">
        <f t="array" ref="AB23">IF($B23&lt;&gt;"",IFERROR(IF(AND(COUNTIF(l_Feries,AB$7)&lt;&gt;1,WEEKDAY(AB$7,2)&lt;=5),INDEX(t_Absence[Symbole],MATCH($B23,IF(AB$7&gt;=t_Absence[Date début],IF(AB$7&lt;=t_Absence[Date fin],t_Absence[Employé]),""),0)),""),""),"")</f>
        <v/>
      </c>
      <c r="AC23" s="24" t="str" cm="1">
        <f t="array" ref="AC23">IF($B23&lt;&gt;"",IFERROR(IF(AND(COUNTIF(l_Feries,AC$7)&lt;&gt;1,WEEKDAY(AC$7,2)&lt;=5),INDEX(t_Absence[Symbole],MATCH($B23,IF(AC$7&gt;=t_Absence[Date début],IF(AC$7&lt;=t_Absence[Date fin],t_Absence[Employé]),""),0)),""),""),"")</f>
        <v/>
      </c>
      <c r="AD23" s="24" t="str" cm="1">
        <f t="array" ref="AD23">IF($B23&lt;&gt;"",IFERROR(IF(AND(COUNTIF(l_Feries,AD$7)&lt;&gt;1,WEEKDAY(AD$7,2)&lt;=5),INDEX(t_Absence[Symbole],MATCH($B23,IF(AD$7&gt;=t_Absence[Date début],IF(AD$7&lt;=t_Absence[Date fin],t_Absence[Employé]),""),0)),""),""),"")</f>
        <v/>
      </c>
      <c r="AE23" s="24" t="str" cm="1">
        <f t="array" ref="AE23">IF($B23&lt;&gt;"",IFERROR(IF(AND(COUNTIF(l_Feries,AE$7)&lt;&gt;1,WEEKDAY(AE$7,2)&lt;=5),INDEX(t_Absence[Symbole],MATCH($B23,IF(AE$7&gt;=t_Absence[Date début],IF(AE$7&lt;=t_Absence[Date fin],t_Absence[Employé]),""),0)),""),""),"")</f>
        <v/>
      </c>
      <c r="AF23" s="24" t="str" cm="1">
        <f t="array" ref="AF23">IF($B23&lt;&gt;"",IFERROR(IF(AND(COUNTIF(l_Feries,AF$7)&lt;&gt;1,WEEKDAY(AF$7,2)&lt;=5),INDEX(t_Absence[Symbole],MATCH($B23,IF(AF$7&gt;=t_Absence[Date début],IF(AF$7&lt;=t_Absence[Date fin],t_Absence[Employé]),""),0)),""),""),"")</f>
        <v/>
      </c>
      <c r="AG23" s="24" t="str" cm="1">
        <f t="array" ref="AG23">IF($B23&lt;&gt;"",IFERROR(IF(AND(COUNTIF(l_Feries,AG$7)&lt;&gt;1,WEEKDAY(AG$7,2)&lt;=5),INDEX(t_Absence[Symbole],MATCH($B23,IF(AG$7&gt;=t_Absence[Date début],IF(AG$7&lt;=t_Absence[Date fin],t_Absence[Employé]),""),0)),""),""),"")</f>
        <v/>
      </c>
      <c r="AH23" s="24" t="str" cm="1">
        <f t="array" ref="AH23">IF($B23&lt;&gt;"",IFERROR(IF(AND(COUNTIF(l_Feries,AH$7)&lt;&gt;1,WEEKDAY(AH$7,2)&lt;=5),INDEX(t_Absence[Symbole],MATCH($B23,IF(AH$7&gt;=t_Absence[Date début],IF(AH$7&lt;=t_Absence[Date fin],t_Absence[Employé]),""),0)),""),""),"")</f>
        <v/>
      </c>
      <c r="AJ23" s="62">
        <f t="shared" si="5"/>
        <v>0</v>
      </c>
      <c r="AK23" s="62">
        <f t="shared" si="4"/>
        <v>0</v>
      </c>
      <c r="AL23" s="62">
        <f t="shared" si="4"/>
        <v>0</v>
      </c>
      <c r="AM23" s="62">
        <f t="shared" si="4"/>
        <v>0</v>
      </c>
      <c r="AN23" s="62">
        <f t="shared" si="4"/>
        <v>0</v>
      </c>
      <c r="AO23" s="62">
        <f t="shared" si="4"/>
        <v>0</v>
      </c>
      <c r="AP23" s="62">
        <f t="shared" si="4"/>
        <v>0</v>
      </c>
      <c r="AQ23" s="76">
        <f t="shared" si="4"/>
        <v>0</v>
      </c>
      <c r="AR23" s="78">
        <f t="shared" si="6"/>
        <v>0</v>
      </c>
    </row>
    <row r="24" spans="2:44" ht="19.95" customHeight="1" thickBot="1" x14ac:dyDescent="0.45">
      <c r="B24" s="8" t="str" cm="1">
        <f t="array" ref="B24">IFERROR(INDEX(t_Employé[Employé],MATCH(0,COUNTIF(t_Employé[Employé],"&lt;"&amp;t_Employé[Employé])-SUM(COUNTIF($B$7:B23,t_Employé[Employé])),0)),"")</f>
        <v>Yvan Pèrémère</v>
      </c>
      <c r="C24" s="7"/>
      <c r="D24" s="24" t="str" cm="1">
        <f t="array" ref="D24">IF($B24&lt;&gt;"",IFERROR(IF(AND(COUNTIF(l_Feries,D$7)&lt;&gt;1,WEEKDAY(D$7,2)&lt;=5),INDEX(t_Absence[Symbole],MATCH($B24,IF(D$7&gt;=t_Absence[Date début],IF(D$7&lt;=t_Absence[Date fin],t_Absence[Employé]),""),0)),""),""),"")</f>
        <v/>
      </c>
      <c r="E24" s="24" t="str" cm="1">
        <f t="array" ref="E24">IF($B24&lt;&gt;"",IFERROR(IF(AND(COUNTIF(l_Feries,E$7)&lt;&gt;1,WEEKDAY(E$7,2)&lt;=5),INDEX(t_Absence[Symbole],MATCH($B24,IF(E$7&gt;=t_Absence[Date début],IF(E$7&lt;=t_Absence[Date fin],t_Absence[Employé]),""),0)),""),""),"")</f>
        <v/>
      </c>
      <c r="F24" s="24" t="str" cm="1">
        <f t="array" ref="F24">IF($B24&lt;&gt;"",IFERROR(IF(AND(COUNTIF(l_Feries,F$7)&lt;&gt;1,WEEKDAY(F$7,2)&lt;=5),INDEX(t_Absence[Symbole],MATCH($B24,IF(F$7&gt;=t_Absence[Date début],IF(F$7&lt;=t_Absence[Date fin],t_Absence[Employé]),""),0)),""),""),"")</f>
        <v/>
      </c>
      <c r="G24" s="24" t="str" cm="1">
        <f t="array" ref="G24">IF($B24&lt;&gt;"",IFERROR(IF(AND(COUNTIF(l_Feries,G$7)&lt;&gt;1,WEEKDAY(G$7,2)&lt;=5),INDEX(t_Absence[Symbole],MATCH($B24,IF(G$7&gt;=t_Absence[Date début],IF(G$7&lt;=t_Absence[Date fin],t_Absence[Employé]),""),0)),""),""),"")</f>
        <v/>
      </c>
      <c r="H24" s="24" t="str" cm="1">
        <f t="array" ref="H24">IF($B24&lt;&gt;"",IFERROR(IF(AND(COUNTIF(l_Feries,H$7)&lt;&gt;1,WEEKDAY(H$7,2)&lt;=5),INDEX(t_Absence[Symbole],MATCH($B24,IF(H$7&gt;=t_Absence[Date début],IF(H$7&lt;=t_Absence[Date fin],t_Absence[Employé]),""),0)),""),""),"")</f>
        <v/>
      </c>
      <c r="I24" s="24" t="str" cm="1">
        <f t="array" ref="I24">IF($B24&lt;&gt;"",IFERROR(IF(AND(COUNTIF(l_Feries,I$7)&lt;&gt;1,WEEKDAY(I$7,2)&lt;=5),INDEX(t_Absence[Symbole],MATCH($B24,IF(I$7&gt;=t_Absence[Date début],IF(I$7&lt;=t_Absence[Date fin],t_Absence[Employé]),""),0)),""),""),"")</f>
        <v/>
      </c>
      <c r="J24" s="24" t="str" cm="1">
        <f t="array" ref="J24">IF($B24&lt;&gt;"",IFERROR(IF(AND(COUNTIF(l_Feries,J$7)&lt;&gt;1,WEEKDAY(J$7,2)&lt;=5),INDEX(t_Absence[Symbole],MATCH($B24,IF(J$7&gt;=t_Absence[Date début],IF(J$7&lt;=t_Absence[Date fin],t_Absence[Employé]),""),0)),""),""),"")</f>
        <v/>
      </c>
      <c r="K24" s="24" t="str" cm="1">
        <f t="array" ref="K24">IF($B24&lt;&gt;"",IFERROR(IF(AND(COUNTIF(l_Feries,K$7)&lt;&gt;1,WEEKDAY(K$7,2)&lt;=5),INDEX(t_Absence[Symbole],MATCH($B24,IF(K$7&gt;=t_Absence[Date début],IF(K$7&lt;=t_Absence[Date fin],t_Absence[Employé]),""),0)),""),""),"")</f>
        <v/>
      </c>
      <c r="L24" s="24" t="str" cm="1">
        <f t="array" ref="L24">IF($B24&lt;&gt;"",IFERROR(IF(AND(COUNTIF(l_Feries,L$7)&lt;&gt;1,WEEKDAY(L$7,2)&lt;=5),INDEX(t_Absence[Symbole],MATCH($B24,IF(L$7&gt;=t_Absence[Date début],IF(L$7&lt;=t_Absence[Date fin],t_Absence[Employé]),""),0)),""),""),"")</f>
        <v/>
      </c>
      <c r="M24" s="24" t="str" cm="1">
        <f t="array" ref="M24">IF($B24&lt;&gt;"",IFERROR(IF(AND(COUNTIF(l_Feries,M$7)&lt;&gt;1,WEEKDAY(M$7,2)&lt;=5),INDEX(t_Absence[Symbole],MATCH($B24,IF(M$7&gt;=t_Absence[Date début],IF(M$7&lt;=t_Absence[Date fin],t_Absence[Employé]),""),0)),""),""),"")</f>
        <v/>
      </c>
      <c r="N24" s="24" t="str" cm="1">
        <f t="array" ref="N24">IF($B24&lt;&gt;"",IFERROR(IF(AND(COUNTIF(l_Feries,N$7)&lt;&gt;1,WEEKDAY(N$7,2)&lt;=5),INDEX(t_Absence[Symbole],MATCH($B24,IF(N$7&gt;=t_Absence[Date début],IF(N$7&lt;=t_Absence[Date fin],t_Absence[Employé]),""),0)),""),""),"")</f>
        <v/>
      </c>
      <c r="O24" s="24" t="str" cm="1">
        <f t="array" ref="O24">IF($B24&lt;&gt;"",IFERROR(IF(AND(COUNTIF(l_Feries,O$7)&lt;&gt;1,WEEKDAY(O$7,2)&lt;=5),INDEX(t_Absence[Symbole],MATCH($B24,IF(O$7&gt;=t_Absence[Date début],IF(O$7&lt;=t_Absence[Date fin],t_Absence[Employé]),""),0)),""),""),"")</f>
        <v/>
      </c>
      <c r="P24" s="24" t="str" cm="1">
        <f t="array" ref="P24">IF($B24&lt;&gt;"",IFERROR(IF(AND(COUNTIF(l_Feries,P$7)&lt;&gt;1,WEEKDAY(P$7,2)&lt;=5),INDEX(t_Absence[Symbole],MATCH($B24,IF(P$7&gt;=t_Absence[Date début],IF(P$7&lt;=t_Absence[Date fin],t_Absence[Employé]),""),0)),""),""),"")</f>
        <v/>
      </c>
      <c r="Q24" s="24" t="str" cm="1">
        <f t="array" ref="Q24">IF($B24&lt;&gt;"",IFERROR(IF(AND(COUNTIF(l_Feries,Q$7)&lt;&gt;1,WEEKDAY(Q$7,2)&lt;=5),INDEX(t_Absence[Symbole],MATCH($B24,IF(Q$7&gt;=t_Absence[Date début],IF(Q$7&lt;=t_Absence[Date fin],t_Absence[Employé]),""),0)),""),""),"")</f>
        <v/>
      </c>
      <c r="R24" s="24" t="str" cm="1">
        <f t="array" ref="R24">IF($B24&lt;&gt;"",IFERROR(IF(AND(COUNTIF(l_Feries,R$7)&lt;&gt;1,WEEKDAY(R$7,2)&lt;=5),INDEX(t_Absence[Symbole],MATCH($B24,IF(R$7&gt;=t_Absence[Date début],IF(R$7&lt;=t_Absence[Date fin],t_Absence[Employé]),""),0)),""),""),"")</f>
        <v/>
      </c>
      <c r="S24" s="24" t="str" cm="1">
        <f t="array" ref="S24">IF($B24&lt;&gt;"",IFERROR(IF(AND(COUNTIF(l_Feries,S$7)&lt;&gt;1,WEEKDAY(S$7,2)&lt;=5),INDEX(t_Absence[Symbole],MATCH($B24,IF(S$7&gt;=t_Absence[Date début],IF(S$7&lt;=t_Absence[Date fin],t_Absence[Employé]),""),0)),""),""),"")</f>
        <v/>
      </c>
      <c r="T24" s="24" t="str" cm="1">
        <f t="array" ref="T24">IF($B24&lt;&gt;"",IFERROR(IF(AND(COUNTIF(l_Feries,T$7)&lt;&gt;1,WEEKDAY(T$7,2)&lt;=5),INDEX(t_Absence[Symbole],MATCH($B24,IF(T$7&gt;=t_Absence[Date début],IF(T$7&lt;=t_Absence[Date fin],t_Absence[Employé]),""),0)),""),""),"")</f>
        <v/>
      </c>
      <c r="U24" s="24" t="str" cm="1">
        <f t="array" ref="U24">IF($B24&lt;&gt;"",IFERROR(IF(AND(COUNTIF(l_Feries,U$7)&lt;&gt;1,WEEKDAY(U$7,2)&lt;=5),INDEX(t_Absence[Symbole],MATCH($B24,IF(U$7&gt;=t_Absence[Date début],IF(U$7&lt;=t_Absence[Date fin],t_Absence[Employé]),""),0)),""),""),"")</f>
        <v/>
      </c>
      <c r="V24" s="24" t="str" cm="1">
        <f t="array" ref="V24">IF($B24&lt;&gt;"",IFERROR(IF(AND(COUNTIF(l_Feries,V$7)&lt;&gt;1,WEEKDAY(V$7,2)&lt;=5),INDEX(t_Absence[Symbole],MATCH($B24,IF(V$7&gt;=t_Absence[Date début],IF(V$7&lt;=t_Absence[Date fin],t_Absence[Employé]),""),0)),""),""),"")</f>
        <v/>
      </c>
      <c r="W24" s="24" t="str" cm="1">
        <f t="array" ref="W24">IF($B24&lt;&gt;"",IFERROR(IF(AND(COUNTIF(l_Feries,W$7)&lt;&gt;1,WEEKDAY(W$7,2)&lt;=5),INDEX(t_Absence[Symbole],MATCH($B24,IF(W$7&gt;=t_Absence[Date début],IF(W$7&lt;=t_Absence[Date fin],t_Absence[Employé]),""),0)),""),""),"")</f>
        <v/>
      </c>
      <c r="X24" s="24" t="str" cm="1">
        <f t="array" ref="X24">IF($B24&lt;&gt;"",IFERROR(IF(AND(COUNTIF(l_Feries,X$7)&lt;&gt;1,WEEKDAY(X$7,2)&lt;=5),INDEX(t_Absence[Symbole],MATCH($B24,IF(X$7&gt;=t_Absence[Date début],IF(X$7&lt;=t_Absence[Date fin],t_Absence[Employé]),""),0)),""),""),"")</f>
        <v/>
      </c>
      <c r="Y24" s="24" t="str" cm="1">
        <f t="array" ref="Y24">IF($B24&lt;&gt;"",IFERROR(IF(AND(COUNTIF(l_Feries,Y$7)&lt;&gt;1,WEEKDAY(Y$7,2)&lt;=5),INDEX(t_Absence[Symbole],MATCH($B24,IF(Y$7&gt;=t_Absence[Date début],IF(Y$7&lt;=t_Absence[Date fin],t_Absence[Employé]),""),0)),""),""),"")</f>
        <v/>
      </c>
      <c r="Z24" s="24" t="str" cm="1">
        <f t="array" ref="Z24">IF($B24&lt;&gt;"",IFERROR(IF(AND(COUNTIF(l_Feries,Z$7)&lt;&gt;1,WEEKDAY(Z$7,2)&lt;=5),INDEX(t_Absence[Symbole],MATCH($B24,IF(Z$7&gt;=t_Absence[Date début],IF(Z$7&lt;=t_Absence[Date fin],t_Absence[Employé]),""),0)),""),""),"")</f>
        <v/>
      </c>
      <c r="AA24" s="24" t="str" cm="1">
        <f t="array" ref="AA24">IF($B24&lt;&gt;"",IFERROR(IF(AND(COUNTIF(l_Feries,AA$7)&lt;&gt;1,WEEKDAY(AA$7,2)&lt;=5),INDEX(t_Absence[Symbole],MATCH($B24,IF(AA$7&gt;=t_Absence[Date début],IF(AA$7&lt;=t_Absence[Date fin],t_Absence[Employé]),""),0)),""),""),"")</f>
        <v/>
      </c>
      <c r="AB24" s="24" t="str" cm="1">
        <f t="array" ref="AB24">IF($B24&lt;&gt;"",IFERROR(IF(AND(COUNTIF(l_Feries,AB$7)&lt;&gt;1,WEEKDAY(AB$7,2)&lt;=5),INDEX(t_Absence[Symbole],MATCH($B24,IF(AB$7&gt;=t_Absence[Date début],IF(AB$7&lt;=t_Absence[Date fin],t_Absence[Employé]),""),0)),""),""),"")</f>
        <v/>
      </c>
      <c r="AC24" s="24" t="str" cm="1">
        <f t="array" ref="AC24">IF($B24&lt;&gt;"",IFERROR(IF(AND(COUNTIF(l_Feries,AC$7)&lt;&gt;1,WEEKDAY(AC$7,2)&lt;=5),INDEX(t_Absence[Symbole],MATCH($B24,IF(AC$7&gt;=t_Absence[Date début],IF(AC$7&lt;=t_Absence[Date fin],t_Absence[Employé]),""),0)),""),""),"")</f>
        <v/>
      </c>
      <c r="AD24" s="24" t="str" cm="1">
        <f t="array" ref="AD24">IF($B24&lt;&gt;"",IFERROR(IF(AND(COUNTIF(l_Feries,AD$7)&lt;&gt;1,WEEKDAY(AD$7,2)&lt;=5),INDEX(t_Absence[Symbole],MATCH($B24,IF(AD$7&gt;=t_Absence[Date début],IF(AD$7&lt;=t_Absence[Date fin],t_Absence[Employé]),""),0)),""),""),"")</f>
        <v/>
      </c>
      <c r="AE24" s="24" t="str" cm="1">
        <f t="array" ref="AE24">IF($B24&lt;&gt;"",IFERROR(IF(AND(COUNTIF(l_Feries,AE$7)&lt;&gt;1,WEEKDAY(AE$7,2)&lt;=5),INDEX(t_Absence[Symbole],MATCH($B24,IF(AE$7&gt;=t_Absence[Date début],IF(AE$7&lt;=t_Absence[Date fin],t_Absence[Employé]),""),0)),""),""),"")</f>
        <v/>
      </c>
      <c r="AF24" s="24" t="str" cm="1">
        <f t="array" ref="AF24">IF($B24&lt;&gt;"",IFERROR(IF(AND(COUNTIF(l_Feries,AF$7)&lt;&gt;1,WEEKDAY(AF$7,2)&lt;=5),INDEX(t_Absence[Symbole],MATCH($B24,IF(AF$7&gt;=t_Absence[Date début],IF(AF$7&lt;=t_Absence[Date fin],t_Absence[Employé]),""),0)),""),""),"")</f>
        <v/>
      </c>
      <c r="AG24" s="24" t="str" cm="1">
        <f t="array" ref="AG24">IF($B24&lt;&gt;"",IFERROR(IF(AND(COUNTIF(l_Feries,AG$7)&lt;&gt;1,WEEKDAY(AG$7,2)&lt;=5),INDEX(t_Absence[Symbole],MATCH($B24,IF(AG$7&gt;=t_Absence[Date début],IF(AG$7&lt;=t_Absence[Date fin],t_Absence[Employé]),""),0)),""),""),"")</f>
        <v/>
      </c>
      <c r="AH24" s="24" t="str" cm="1">
        <f t="array" ref="AH24">IF($B24&lt;&gt;"",IFERROR(IF(AND(COUNTIF(l_Feries,AH$7)&lt;&gt;1,WEEKDAY(AH$7,2)&lt;=5),INDEX(t_Absence[Symbole],MATCH($B24,IF(AH$7&gt;=t_Absence[Date début],IF(AH$7&lt;=t_Absence[Date fin],t_Absence[Employé]),""),0)),""),""),"")</f>
        <v/>
      </c>
      <c r="AJ24" s="62">
        <f t="shared" si="5"/>
        <v>0</v>
      </c>
      <c r="AK24" s="62">
        <f t="shared" si="5"/>
        <v>0</v>
      </c>
      <c r="AL24" s="62">
        <f t="shared" si="5"/>
        <v>0</v>
      </c>
      <c r="AM24" s="62">
        <f t="shared" si="5"/>
        <v>0</v>
      </c>
      <c r="AN24" s="62">
        <f t="shared" si="5"/>
        <v>0</v>
      </c>
      <c r="AO24" s="62">
        <f t="shared" si="5"/>
        <v>0</v>
      </c>
      <c r="AP24" s="62">
        <f t="shared" si="5"/>
        <v>0</v>
      </c>
      <c r="AQ24" s="76">
        <f t="shared" si="5"/>
        <v>0</v>
      </c>
      <c r="AR24" s="78">
        <f t="shared" si="6"/>
        <v>0</v>
      </c>
    </row>
  </sheetData>
  <sheetProtection sheet="1" objects="1" scenarios="1" selectLockedCells="1"/>
  <conditionalFormatting sqref="B8:AH24">
    <cfRule type="expression" dxfId="23" priority="14">
      <formula>AND(B$7&lt;&gt;"",$B8&lt;&gt;"",ISEVEN(ROW()))</formula>
    </cfRule>
  </conditionalFormatting>
  <conditionalFormatting sqref="D5:AH24">
    <cfRule type="expression" dxfId="22" priority="11">
      <formula>D$5&lt;&gt;""</formula>
    </cfRule>
  </conditionalFormatting>
  <conditionalFormatting sqref="D6:AH7">
    <cfRule type="expression" dxfId="21" priority="15">
      <formula>D$7&lt;&gt;""</formula>
    </cfRule>
  </conditionalFormatting>
  <conditionalFormatting sqref="D6:AH24">
    <cfRule type="expression" dxfId="20" priority="10">
      <formula>D$7=TODAY()</formula>
    </cfRule>
    <cfRule type="expression" dxfId="19" priority="12">
      <formula>WEEKDAY(D$7,2)&gt;5</formula>
    </cfRule>
    <cfRule type="expression" dxfId="18" priority="13">
      <formula>COUNTIF(l_Feries,D$7)</formula>
    </cfRule>
  </conditionalFormatting>
  <conditionalFormatting sqref="D8:AH24">
    <cfRule type="expression" dxfId="17" priority="2">
      <formula>D8="Rec"</formula>
    </cfRule>
    <cfRule type="expression" dxfId="16" priority="3">
      <formula>D8="Mal"</formula>
    </cfRule>
    <cfRule type="expression" dxfId="15" priority="4">
      <formula>D8="Form"</formula>
    </cfRule>
    <cfRule type="expression" dxfId="14" priority="5">
      <formula>D8="EvFam"</formula>
    </cfRule>
    <cfRule type="expression" dxfId="13" priority="6">
      <formula>D8="CP"</formula>
    </cfRule>
    <cfRule type="expression" dxfId="12" priority="7">
      <formula>D8="CPat"</formula>
    </cfRule>
    <cfRule type="expression" dxfId="11" priority="8">
      <formula>D8="Cmat"</formula>
    </cfRule>
    <cfRule type="expression" dxfId="10" priority="9">
      <formula>D8="AT"</formula>
    </cfRule>
  </conditionalFormatting>
  <conditionalFormatting sqref="AJ8:AR24">
    <cfRule type="expression" dxfId="9" priority="1">
      <formula>AJ8=0</formula>
    </cfRule>
  </conditionalFormatting>
  <dataValidations count="1">
    <dataValidation type="list" allowBlank="1" showInputMessage="1" showErrorMessage="1" sqref="C3" xr:uid="{E76A299C-84FA-431E-99D2-BAC7B81AC45C}">
      <formula1>l_Mois</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Spinner 1">
              <controlPr defaultSize="0" print="0" autoPict="0">
                <anchor>
                  <from>
                    <xdr:col>3</xdr:col>
                    <xdr:colOff>15240</xdr:colOff>
                    <xdr:row>1</xdr:row>
                    <xdr:rowOff>0</xdr:rowOff>
                  </from>
                  <to>
                    <xdr:col>3</xdr:col>
                    <xdr:colOff>228600</xdr:colOff>
                    <xdr:row>1</xdr:row>
                    <xdr:rowOff>213360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AB8FB-FF0D-4588-9F44-3DDEE7A2ACDA}">
  <sheetPr codeName="Feuil6"/>
  <dimension ref="B2:AQ18"/>
  <sheetViews>
    <sheetView showGridLines="0" zoomScale="82" zoomScaleNormal="82" workbookViewId="0">
      <selection activeCell="C4" sqref="C4"/>
    </sheetView>
  </sheetViews>
  <sheetFormatPr baseColWidth="10" defaultRowHeight="19.95" customHeight="1" x14ac:dyDescent="0.4"/>
  <cols>
    <col min="1" max="1" width="3.69921875" style="1" customWidth="1"/>
    <col min="2" max="2" width="10.69921875" style="1" customWidth="1"/>
    <col min="3" max="3" width="20.69921875" style="1" customWidth="1"/>
    <col min="4" max="43" width="4.69921875" style="1" customWidth="1"/>
    <col min="44" max="16384" width="11.19921875" style="1"/>
  </cols>
  <sheetData>
    <row r="2" spans="2:43" ht="19.95" customHeight="1" x14ac:dyDescent="0.4">
      <c r="B2" s="37" t="s">
        <v>81</v>
      </c>
      <c r="C2" s="38"/>
    </row>
    <row r="3" spans="2:43" ht="19.95" customHeight="1" x14ac:dyDescent="0.4">
      <c r="B3" s="55" t="s">
        <v>0</v>
      </c>
      <c r="C3" s="56">
        <f>_Annee</f>
        <v>2025</v>
      </c>
      <c r="E3" s="29" t="s">
        <v>50</v>
      </c>
      <c r="F3" s="28" t="s">
        <v>49</v>
      </c>
      <c r="G3" s="26"/>
      <c r="H3" s="27"/>
      <c r="I3" s="25"/>
      <c r="J3" s="30" t="s">
        <v>52</v>
      </c>
      <c r="K3" s="28" t="s">
        <v>51</v>
      </c>
      <c r="L3" s="26"/>
      <c r="M3" s="27"/>
      <c r="N3" s="25"/>
      <c r="O3" s="31" t="s">
        <v>54</v>
      </c>
      <c r="P3" s="28" t="s">
        <v>53</v>
      </c>
      <c r="Q3" s="26"/>
      <c r="R3" s="27"/>
      <c r="S3" s="25"/>
      <c r="T3" s="32" t="s">
        <v>56</v>
      </c>
      <c r="U3" s="28" t="s">
        <v>55</v>
      </c>
      <c r="V3" s="26"/>
      <c r="W3" s="27"/>
      <c r="X3" s="25"/>
      <c r="Y3" s="33" t="s">
        <v>58</v>
      </c>
      <c r="Z3" s="28" t="s">
        <v>57</v>
      </c>
      <c r="AA3" s="26"/>
      <c r="AB3" s="27"/>
      <c r="AC3" s="25"/>
      <c r="AD3" s="34" t="s">
        <v>60</v>
      </c>
      <c r="AE3" s="28" t="s">
        <v>59</v>
      </c>
      <c r="AF3" s="26"/>
      <c r="AG3" s="27"/>
      <c r="AI3" s="35" t="s">
        <v>62</v>
      </c>
      <c r="AJ3" s="28" t="s">
        <v>61</v>
      </c>
      <c r="AK3" s="26"/>
      <c r="AL3" s="27"/>
      <c r="AN3" s="36" t="s">
        <v>64</v>
      </c>
      <c r="AO3" s="28" t="s">
        <v>63</v>
      </c>
      <c r="AP3" s="26"/>
      <c r="AQ3" s="27"/>
    </row>
    <row r="4" spans="2:43" ht="19.95" customHeight="1" x14ac:dyDescent="0.4">
      <c r="B4" s="55" t="s">
        <v>29</v>
      </c>
      <c r="C4" s="70" t="s">
        <v>39</v>
      </c>
      <c r="I4" s="25"/>
      <c r="N4" s="25"/>
      <c r="O4" s="25"/>
      <c r="P4" s="25"/>
      <c r="Q4" s="25"/>
      <c r="R4" s="25"/>
      <c r="S4" s="25"/>
      <c r="T4" s="25"/>
      <c r="U4" s="25"/>
      <c r="V4" s="25"/>
      <c r="W4" s="25"/>
      <c r="X4" s="25"/>
      <c r="Y4" s="25"/>
      <c r="Z4" s="25"/>
      <c r="AA4" s="25"/>
      <c r="AB4" s="25"/>
      <c r="AC4" s="25"/>
      <c r="AD4" s="25"/>
      <c r="AE4" s="25"/>
      <c r="AF4" s="25"/>
      <c r="AG4" s="25"/>
    </row>
    <row r="5" spans="2:43" ht="19.95" customHeight="1" thickBot="1" x14ac:dyDescent="0.45"/>
    <row r="6" spans="2:43" ht="19.95" customHeight="1" thickBot="1" x14ac:dyDescent="0.45">
      <c r="D6" s="48" t="s">
        <v>82</v>
      </c>
      <c r="E6" s="49" t="s">
        <v>83</v>
      </c>
      <c r="F6" s="49" t="s">
        <v>84</v>
      </c>
      <c r="G6" s="49" t="s">
        <v>85</v>
      </c>
      <c r="H6" s="49" t="s">
        <v>86</v>
      </c>
      <c r="I6" s="50" t="s">
        <v>87</v>
      </c>
      <c r="J6" s="50" t="s">
        <v>88</v>
      </c>
      <c r="K6" s="49" t="s">
        <v>82</v>
      </c>
      <c r="L6" s="49" t="s">
        <v>83</v>
      </c>
      <c r="M6" s="49" t="s">
        <v>84</v>
      </c>
      <c r="N6" s="49" t="s">
        <v>85</v>
      </c>
      <c r="O6" s="49" t="s">
        <v>86</v>
      </c>
      <c r="P6" s="50" t="s">
        <v>87</v>
      </c>
      <c r="Q6" s="50" t="s">
        <v>88</v>
      </c>
      <c r="R6" s="49" t="s">
        <v>82</v>
      </c>
      <c r="S6" s="49" t="s">
        <v>83</v>
      </c>
      <c r="T6" s="49" t="s">
        <v>84</v>
      </c>
      <c r="U6" s="49" t="s">
        <v>85</v>
      </c>
      <c r="V6" s="49" t="s">
        <v>86</v>
      </c>
      <c r="W6" s="50" t="s">
        <v>87</v>
      </c>
      <c r="X6" s="50" t="s">
        <v>88</v>
      </c>
      <c r="Y6" s="49" t="s">
        <v>82</v>
      </c>
      <c r="Z6" s="49" t="s">
        <v>83</v>
      </c>
      <c r="AA6" s="49" t="s">
        <v>84</v>
      </c>
      <c r="AB6" s="49" t="s">
        <v>85</v>
      </c>
      <c r="AC6" s="49" t="s">
        <v>86</v>
      </c>
      <c r="AD6" s="50" t="s">
        <v>87</v>
      </c>
      <c r="AE6" s="50" t="s">
        <v>88</v>
      </c>
      <c r="AF6" s="49" t="s">
        <v>82</v>
      </c>
      <c r="AG6" s="49" t="s">
        <v>83</v>
      </c>
      <c r="AH6" s="49" t="s">
        <v>84</v>
      </c>
      <c r="AI6" s="49" t="s">
        <v>85</v>
      </c>
      <c r="AJ6" s="49" t="s">
        <v>86</v>
      </c>
      <c r="AK6" s="50" t="s">
        <v>87</v>
      </c>
      <c r="AL6" s="50" t="s">
        <v>88</v>
      </c>
      <c r="AM6" s="49" t="s">
        <v>82</v>
      </c>
      <c r="AN6" s="49" t="s">
        <v>83</v>
      </c>
      <c r="AO6" s="51" t="s">
        <v>84</v>
      </c>
    </row>
    <row r="7" spans="2:43" ht="19.95" customHeight="1" x14ac:dyDescent="0.4">
      <c r="C7" s="52" t="s">
        <v>2</v>
      </c>
      <c r="D7" s="41" t="str">
        <f t="shared" ref="D7:AO7" si="0">IFERROR(IF(WEEKDAY(DATE(_Annee,MONTH($C7&amp;1),1),2)=COLUMN()-3,DATE(_Annee,MONTH($C7&amp;1),1),IF(AND(ISNUMBER(C7),MONTH(C7+1)=MONTH($C7&amp;1)),C7+1,"")),"")</f>
        <v/>
      </c>
      <c r="E7" s="41" t="str">
        <f t="shared" si="0"/>
        <v/>
      </c>
      <c r="F7" s="41">
        <f t="shared" si="0"/>
        <v>45658</v>
      </c>
      <c r="G7" s="41">
        <f t="shared" si="0"/>
        <v>45659</v>
      </c>
      <c r="H7" s="41">
        <f t="shared" si="0"/>
        <v>45660</v>
      </c>
      <c r="I7" s="42">
        <f t="shared" si="0"/>
        <v>45661</v>
      </c>
      <c r="J7" s="42">
        <f t="shared" si="0"/>
        <v>45662</v>
      </c>
      <c r="K7" s="41">
        <f t="shared" si="0"/>
        <v>45663</v>
      </c>
      <c r="L7" s="41">
        <f t="shared" si="0"/>
        <v>45664</v>
      </c>
      <c r="M7" s="41">
        <f t="shared" si="0"/>
        <v>45665</v>
      </c>
      <c r="N7" s="41">
        <f t="shared" si="0"/>
        <v>45666</v>
      </c>
      <c r="O7" s="41">
        <f t="shared" si="0"/>
        <v>45667</v>
      </c>
      <c r="P7" s="42">
        <f t="shared" si="0"/>
        <v>45668</v>
      </c>
      <c r="Q7" s="42">
        <f t="shared" si="0"/>
        <v>45669</v>
      </c>
      <c r="R7" s="41">
        <f t="shared" si="0"/>
        <v>45670</v>
      </c>
      <c r="S7" s="41">
        <f t="shared" si="0"/>
        <v>45671</v>
      </c>
      <c r="T7" s="41">
        <f t="shared" si="0"/>
        <v>45672</v>
      </c>
      <c r="U7" s="41">
        <f t="shared" si="0"/>
        <v>45673</v>
      </c>
      <c r="V7" s="41">
        <f t="shared" si="0"/>
        <v>45674</v>
      </c>
      <c r="W7" s="42">
        <f t="shared" si="0"/>
        <v>45675</v>
      </c>
      <c r="X7" s="42">
        <f t="shared" si="0"/>
        <v>45676</v>
      </c>
      <c r="Y7" s="41">
        <f t="shared" si="0"/>
        <v>45677</v>
      </c>
      <c r="Z7" s="41">
        <f t="shared" si="0"/>
        <v>45678</v>
      </c>
      <c r="AA7" s="41">
        <f t="shared" si="0"/>
        <v>45679</v>
      </c>
      <c r="AB7" s="41">
        <f t="shared" si="0"/>
        <v>45680</v>
      </c>
      <c r="AC7" s="41">
        <f t="shared" si="0"/>
        <v>45681</v>
      </c>
      <c r="AD7" s="42">
        <f t="shared" si="0"/>
        <v>45682</v>
      </c>
      <c r="AE7" s="42">
        <f t="shared" si="0"/>
        <v>45683</v>
      </c>
      <c r="AF7" s="41">
        <f t="shared" si="0"/>
        <v>45684</v>
      </c>
      <c r="AG7" s="41">
        <f t="shared" si="0"/>
        <v>45685</v>
      </c>
      <c r="AH7" s="41">
        <f t="shared" si="0"/>
        <v>45686</v>
      </c>
      <c r="AI7" s="41">
        <f t="shared" si="0"/>
        <v>45687</v>
      </c>
      <c r="AJ7" s="41">
        <f t="shared" si="0"/>
        <v>45688</v>
      </c>
      <c r="AK7" s="42" t="str">
        <f t="shared" si="0"/>
        <v/>
      </c>
      <c r="AL7" s="42" t="str">
        <f t="shared" si="0"/>
        <v/>
      </c>
      <c r="AM7" s="41" t="str">
        <f t="shared" si="0"/>
        <v/>
      </c>
      <c r="AN7" s="41" t="str">
        <f t="shared" si="0"/>
        <v/>
      </c>
      <c r="AO7" s="43" t="str">
        <f t="shared" si="0"/>
        <v/>
      </c>
    </row>
    <row r="8" spans="2:43" ht="19.95" customHeight="1" x14ac:dyDescent="0.4">
      <c r="C8" s="53" t="s">
        <v>3</v>
      </c>
      <c r="D8" s="39" t="str">
        <f t="shared" ref="D8:AO8" si="1">IFERROR(IF(WEEKDAY(DATE(_Annee,MONTH($C8&amp;1),1),2)=COLUMN()-3,DATE(_Annee,MONTH($C8&amp;1),1),IF(AND(ISNUMBER(C8),MONTH(C8+1)=MONTH($C8&amp;1)),C8+1,"")),"")</f>
        <v/>
      </c>
      <c r="E8" s="39" t="str">
        <f t="shared" si="1"/>
        <v/>
      </c>
      <c r="F8" s="39" t="str">
        <f t="shared" si="1"/>
        <v/>
      </c>
      <c r="G8" s="39" t="str">
        <f t="shared" si="1"/>
        <v/>
      </c>
      <c r="H8" s="39" t="str">
        <f t="shared" si="1"/>
        <v/>
      </c>
      <c r="I8" s="40">
        <f t="shared" si="1"/>
        <v>45689</v>
      </c>
      <c r="J8" s="40">
        <f t="shared" si="1"/>
        <v>45690</v>
      </c>
      <c r="K8" s="39">
        <f t="shared" si="1"/>
        <v>45691</v>
      </c>
      <c r="L8" s="39">
        <f t="shared" si="1"/>
        <v>45692</v>
      </c>
      <c r="M8" s="39">
        <f t="shared" si="1"/>
        <v>45693</v>
      </c>
      <c r="N8" s="39">
        <f t="shared" si="1"/>
        <v>45694</v>
      </c>
      <c r="O8" s="39">
        <f t="shared" si="1"/>
        <v>45695</v>
      </c>
      <c r="P8" s="40">
        <f t="shared" si="1"/>
        <v>45696</v>
      </c>
      <c r="Q8" s="40">
        <f t="shared" si="1"/>
        <v>45697</v>
      </c>
      <c r="R8" s="39">
        <f t="shared" si="1"/>
        <v>45698</v>
      </c>
      <c r="S8" s="39">
        <f t="shared" si="1"/>
        <v>45699</v>
      </c>
      <c r="T8" s="39">
        <f t="shared" si="1"/>
        <v>45700</v>
      </c>
      <c r="U8" s="39">
        <f t="shared" si="1"/>
        <v>45701</v>
      </c>
      <c r="V8" s="39">
        <f t="shared" si="1"/>
        <v>45702</v>
      </c>
      <c r="W8" s="40">
        <f t="shared" si="1"/>
        <v>45703</v>
      </c>
      <c r="X8" s="40">
        <f t="shared" si="1"/>
        <v>45704</v>
      </c>
      <c r="Y8" s="39">
        <f t="shared" si="1"/>
        <v>45705</v>
      </c>
      <c r="Z8" s="39">
        <f t="shared" si="1"/>
        <v>45706</v>
      </c>
      <c r="AA8" s="39">
        <f t="shared" si="1"/>
        <v>45707</v>
      </c>
      <c r="AB8" s="39">
        <f t="shared" si="1"/>
        <v>45708</v>
      </c>
      <c r="AC8" s="39">
        <f t="shared" si="1"/>
        <v>45709</v>
      </c>
      <c r="AD8" s="40">
        <f t="shared" si="1"/>
        <v>45710</v>
      </c>
      <c r="AE8" s="40">
        <f t="shared" si="1"/>
        <v>45711</v>
      </c>
      <c r="AF8" s="39">
        <f t="shared" si="1"/>
        <v>45712</v>
      </c>
      <c r="AG8" s="39">
        <f t="shared" si="1"/>
        <v>45713</v>
      </c>
      <c r="AH8" s="39">
        <f t="shared" si="1"/>
        <v>45714</v>
      </c>
      <c r="AI8" s="39">
        <f t="shared" si="1"/>
        <v>45715</v>
      </c>
      <c r="AJ8" s="39">
        <f t="shared" si="1"/>
        <v>45716</v>
      </c>
      <c r="AK8" s="40" t="str">
        <f t="shared" si="1"/>
        <v/>
      </c>
      <c r="AL8" s="40" t="str">
        <f t="shared" si="1"/>
        <v/>
      </c>
      <c r="AM8" s="39" t="str">
        <f t="shared" si="1"/>
        <v/>
      </c>
      <c r="AN8" s="39" t="str">
        <f t="shared" si="1"/>
        <v/>
      </c>
      <c r="AO8" s="44" t="str">
        <f t="shared" si="1"/>
        <v/>
      </c>
    </row>
    <row r="9" spans="2:43" ht="19.95" customHeight="1" x14ac:dyDescent="0.4">
      <c r="C9" s="53" t="s">
        <v>4</v>
      </c>
      <c r="D9" s="39" t="str">
        <f t="shared" ref="D9:AO9" si="2">IFERROR(IF(WEEKDAY(DATE(_Annee,MONTH($C9&amp;1),1),2)=COLUMN()-3,DATE(_Annee,MONTH($C9&amp;1),1),IF(AND(ISNUMBER(C9),MONTH(C9+1)=MONTH($C9&amp;1)),C9+1,"")),"")</f>
        <v/>
      </c>
      <c r="E9" s="39" t="str">
        <f t="shared" si="2"/>
        <v/>
      </c>
      <c r="F9" s="39" t="str">
        <f t="shared" si="2"/>
        <v/>
      </c>
      <c r="G9" s="39" t="str">
        <f t="shared" si="2"/>
        <v/>
      </c>
      <c r="H9" s="39" t="str">
        <f t="shared" si="2"/>
        <v/>
      </c>
      <c r="I9" s="40">
        <f t="shared" si="2"/>
        <v>45717</v>
      </c>
      <c r="J9" s="40">
        <f t="shared" si="2"/>
        <v>45718</v>
      </c>
      <c r="K9" s="39">
        <f t="shared" si="2"/>
        <v>45719</v>
      </c>
      <c r="L9" s="39">
        <f t="shared" si="2"/>
        <v>45720</v>
      </c>
      <c r="M9" s="39">
        <f t="shared" si="2"/>
        <v>45721</v>
      </c>
      <c r="N9" s="39">
        <f t="shared" si="2"/>
        <v>45722</v>
      </c>
      <c r="O9" s="39">
        <f t="shared" si="2"/>
        <v>45723</v>
      </c>
      <c r="P9" s="40">
        <f t="shared" si="2"/>
        <v>45724</v>
      </c>
      <c r="Q9" s="40">
        <f t="shared" si="2"/>
        <v>45725</v>
      </c>
      <c r="R9" s="39">
        <f t="shared" si="2"/>
        <v>45726</v>
      </c>
      <c r="S9" s="39">
        <f t="shared" si="2"/>
        <v>45727</v>
      </c>
      <c r="T9" s="39">
        <f t="shared" si="2"/>
        <v>45728</v>
      </c>
      <c r="U9" s="39">
        <f t="shared" si="2"/>
        <v>45729</v>
      </c>
      <c r="V9" s="39">
        <f t="shared" si="2"/>
        <v>45730</v>
      </c>
      <c r="W9" s="40">
        <f t="shared" si="2"/>
        <v>45731</v>
      </c>
      <c r="X9" s="40">
        <f t="shared" si="2"/>
        <v>45732</v>
      </c>
      <c r="Y9" s="39">
        <f t="shared" si="2"/>
        <v>45733</v>
      </c>
      <c r="Z9" s="39">
        <f t="shared" si="2"/>
        <v>45734</v>
      </c>
      <c r="AA9" s="39">
        <f t="shared" si="2"/>
        <v>45735</v>
      </c>
      <c r="AB9" s="39">
        <f t="shared" si="2"/>
        <v>45736</v>
      </c>
      <c r="AC9" s="39">
        <f t="shared" si="2"/>
        <v>45737</v>
      </c>
      <c r="AD9" s="40">
        <f t="shared" si="2"/>
        <v>45738</v>
      </c>
      <c r="AE9" s="40">
        <f t="shared" si="2"/>
        <v>45739</v>
      </c>
      <c r="AF9" s="39">
        <f t="shared" si="2"/>
        <v>45740</v>
      </c>
      <c r="AG9" s="39">
        <f t="shared" si="2"/>
        <v>45741</v>
      </c>
      <c r="AH9" s="39">
        <f t="shared" si="2"/>
        <v>45742</v>
      </c>
      <c r="AI9" s="39">
        <f t="shared" si="2"/>
        <v>45743</v>
      </c>
      <c r="AJ9" s="39">
        <f t="shared" si="2"/>
        <v>45744</v>
      </c>
      <c r="AK9" s="40">
        <f t="shared" si="2"/>
        <v>45745</v>
      </c>
      <c r="AL9" s="40">
        <f t="shared" si="2"/>
        <v>45746</v>
      </c>
      <c r="AM9" s="39">
        <f t="shared" si="2"/>
        <v>45747</v>
      </c>
      <c r="AN9" s="39" t="str">
        <f t="shared" si="2"/>
        <v/>
      </c>
      <c r="AO9" s="44" t="str">
        <f t="shared" si="2"/>
        <v/>
      </c>
    </row>
    <row r="10" spans="2:43" ht="19.95" customHeight="1" x14ac:dyDescent="0.4">
      <c r="C10" s="53" t="s">
        <v>5</v>
      </c>
      <c r="D10" s="39" t="str">
        <f t="shared" ref="D10:AO10" si="3">IFERROR(IF(WEEKDAY(DATE(_Annee,MONTH($C10&amp;1),1),2)=COLUMN()-3,DATE(_Annee,MONTH($C10&amp;1),1),IF(AND(ISNUMBER(C10),MONTH(C10+1)=MONTH($C10&amp;1)),C10+1,"")),"")</f>
        <v/>
      </c>
      <c r="E10" s="39">
        <f t="shared" si="3"/>
        <v>45748</v>
      </c>
      <c r="F10" s="39">
        <f t="shared" si="3"/>
        <v>45749</v>
      </c>
      <c r="G10" s="39">
        <f t="shared" si="3"/>
        <v>45750</v>
      </c>
      <c r="H10" s="39">
        <f t="shared" si="3"/>
        <v>45751</v>
      </c>
      <c r="I10" s="40">
        <f t="shared" si="3"/>
        <v>45752</v>
      </c>
      <c r="J10" s="40">
        <f t="shared" si="3"/>
        <v>45753</v>
      </c>
      <c r="K10" s="39">
        <f t="shared" si="3"/>
        <v>45754</v>
      </c>
      <c r="L10" s="39">
        <f t="shared" si="3"/>
        <v>45755</v>
      </c>
      <c r="M10" s="39">
        <f t="shared" si="3"/>
        <v>45756</v>
      </c>
      <c r="N10" s="39">
        <f t="shared" si="3"/>
        <v>45757</v>
      </c>
      <c r="O10" s="39">
        <f t="shared" si="3"/>
        <v>45758</v>
      </c>
      <c r="P10" s="40">
        <f t="shared" si="3"/>
        <v>45759</v>
      </c>
      <c r="Q10" s="40">
        <f t="shared" si="3"/>
        <v>45760</v>
      </c>
      <c r="R10" s="39">
        <f t="shared" si="3"/>
        <v>45761</v>
      </c>
      <c r="S10" s="39">
        <f t="shared" si="3"/>
        <v>45762</v>
      </c>
      <c r="T10" s="39">
        <f t="shared" si="3"/>
        <v>45763</v>
      </c>
      <c r="U10" s="39">
        <f t="shared" si="3"/>
        <v>45764</v>
      </c>
      <c r="V10" s="39">
        <f t="shared" si="3"/>
        <v>45765</v>
      </c>
      <c r="W10" s="40">
        <f t="shared" si="3"/>
        <v>45766</v>
      </c>
      <c r="X10" s="40">
        <f t="shared" si="3"/>
        <v>45767</v>
      </c>
      <c r="Y10" s="39">
        <f t="shared" si="3"/>
        <v>45768</v>
      </c>
      <c r="Z10" s="39">
        <f t="shared" si="3"/>
        <v>45769</v>
      </c>
      <c r="AA10" s="39">
        <f t="shared" si="3"/>
        <v>45770</v>
      </c>
      <c r="AB10" s="39">
        <f t="shared" si="3"/>
        <v>45771</v>
      </c>
      <c r="AC10" s="39">
        <f t="shared" si="3"/>
        <v>45772</v>
      </c>
      <c r="AD10" s="40">
        <f t="shared" si="3"/>
        <v>45773</v>
      </c>
      <c r="AE10" s="40">
        <f t="shared" si="3"/>
        <v>45774</v>
      </c>
      <c r="AF10" s="39">
        <f t="shared" si="3"/>
        <v>45775</v>
      </c>
      <c r="AG10" s="39">
        <f t="shared" si="3"/>
        <v>45776</v>
      </c>
      <c r="AH10" s="39">
        <f t="shared" si="3"/>
        <v>45777</v>
      </c>
      <c r="AI10" s="39" t="str">
        <f t="shared" si="3"/>
        <v/>
      </c>
      <c r="AJ10" s="39" t="str">
        <f t="shared" si="3"/>
        <v/>
      </c>
      <c r="AK10" s="40" t="str">
        <f t="shared" si="3"/>
        <v/>
      </c>
      <c r="AL10" s="40" t="str">
        <f t="shared" si="3"/>
        <v/>
      </c>
      <c r="AM10" s="39" t="str">
        <f t="shared" si="3"/>
        <v/>
      </c>
      <c r="AN10" s="39" t="str">
        <f t="shared" si="3"/>
        <v/>
      </c>
      <c r="AO10" s="44" t="str">
        <f t="shared" si="3"/>
        <v/>
      </c>
    </row>
    <row r="11" spans="2:43" ht="19.95" customHeight="1" x14ac:dyDescent="0.4">
      <c r="C11" s="53" t="s">
        <v>6</v>
      </c>
      <c r="D11" s="39" t="str">
        <f t="shared" ref="D11:AO11" si="4">IFERROR(IF(WEEKDAY(DATE(_Annee,MONTH($C11&amp;1),1),2)=COLUMN()-3,DATE(_Annee,MONTH($C11&amp;1),1),IF(AND(ISNUMBER(C11),MONTH(C11+1)=MONTH($C11&amp;1)),C11+1,"")),"")</f>
        <v/>
      </c>
      <c r="E11" s="39" t="str">
        <f t="shared" si="4"/>
        <v/>
      </c>
      <c r="F11" s="39" t="str">
        <f t="shared" si="4"/>
        <v/>
      </c>
      <c r="G11" s="39">
        <f t="shared" si="4"/>
        <v>45778</v>
      </c>
      <c r="H11" s="39">
        <f t="shared" si="4"/>
        <v>45779</v>
      </c>
      <c r="I11" s="40">
        <f t="shared" si="4"/>
        <v>45780</v>
      </c>
      <c r="J11" s="40">
        <f t="shared" si="4"/>
        <v>45781</v>
      </c>
      <c r="K11" s="39">
        <f t="shared" si="4"/>
        <v>45782</v>
      </c>
      <c r="L11" s="39">
        <f t="shared" si="4"/>
        <v>45783</v>
      </c>
      <c r="M11" s="39">
        <f t="shared" si="4"/>
        <v>45784</v>
      </c>
      <c r="N11" s="39">
        <f t="shared" si="4"/>
        <v>45785</v>
      </c>
      <c r="O11" s="39">
        <f t="shared" si="4"/>
        <v>45786</v>
      </c>
      <c r="P11" s="40">
        <f t="shared" si="4"/>
        <v>45787</v>
      </c>
      <c r="Q11" s="40">
        <f t="shared" si="4"/>
        <v>45788</v>
      </c>
      <c r="R11" s="39">
        <f t="shared" si="4"/>
        <v>45789</v>
      </c>
      <c r="S11" s="39">
        <f t="shared" si="4"/>
        <v>45790</v>
      </c>
      <c r="T11" s="39">
        <f t="shared" si="4"/>
        <v>45791</v>
      </c>
      <c r="U11" s="39">
        <f t="shared" si="4"/>
        <v>45792</v>
      </c>
      <c r="V11" s="39">
        <f t="shared" si="4"/>
        <v>45793</v>
      </c>
      <c r="W11" s="40">
        <f t="shared" si="4"/>
        <v>45794</v>
      </c>
      <c r="X11" s="40">
        <f t="shared" si="4"/>
        <v>45795</v>
      </c>
      <c r="Y11" s="39">
        <f t="shared" si="4"/>
        <v>45796</v>
      </c>
      <c r="Z11" s="39">
        <f t="shared" si="4"/>
        <v>45797</v>
      </c>
      <c r="AA11" s="39">
        <f t="shared" si="4"/>
        <v>45798</v>
      </c>
      <c r="AB11" s="39">
        <f t="shared" si="4"/>
        <v>45799</v>
      </c>
      <c r="AC11" s="39">
        <f t="shared" si="4"/>
        <v>45800</v>
      </c>
      <c r="AD11" s="40">
        <f t="shared" si="4"/>
        <v>45801</v>
      </c>
      <c r="AE11" s="40">
        <f t="shared" si="4"/>
        <v>45802</v>
      </c>
      <c r="AF11" s="39">
        <f t="shared" si="4"/>
        <v>45803</v>
      </c>
      <c r="AG11" s="39">
        <f t="shared" si="4"/>
        <v>45804</v>
      </c>
      <c r="AH11" s="39">
        <f t="shared" si="4"/>
        <v>45805</v>
      </c>
      <c r="AI11" s="39">
        <f t="shared" si="4"/>
        <v>45806</v>
      </c>
      <c r="AJ11" s="39">
        <f t="shared" si="4"/>
        <v>45807</v>
      </c>
      <c r="AK11" s="40">
        <f t="shared" si="4"/>
        <v>45808</v>
      </c>
      <c r="AL11" s="40" t="str">
        <f t="shared" si="4"/>
        <v/>
      </c>
      <c r="AM11" s="39" t="str">
        <f t="shared" si="4"/>
        <v/>
      </c>
      <c r="AN11" s="39" t="str">
        <f t="shared" si="4"/>
        <v/>
      </c>
      <c r="AO11" s="44" t="str">
        <f t="shared" si="4"/>
        <v/>
      </c>
    </row>
    <row r="12" spans="2:43" ht="19.95" customHeight="1" x14ac:dyDescent="0.4">
      <c r="C12" s="53" t="s">
        <v>7</v>
      </c>
      <c r="D12" s="39" t="str">
        <f t="shared" ref="D12:AO12" si="5">IFERROR(IF(WEEKDAY(DATE(_Annee,MONTH($C12&amp;1),1),2)=COLUMN()-3,DATE(_Annee,MONTH($C12&amp;1),1),IF(AND(ISNUMBER(C12),MONTH(C12+1)=MONTH($C12&amp;1)),C12+1,"")),"")</f>
        <v/>
      </c>
      <c r="E12" s="39" t="str">
        <f t="shared" si="5"/>
        <v/>
      </c>
      <c r="F12" s="39" t="str">
        <f t="shared" si="5"/>
        <v/>
      </c>
      <c r="G12" s="39" t="str">
        <f t="shared" si="5"/>
        <v/>
      </c>
      <c r="H12" s="39" t="str">
        <f t="shared" si="5"/>
        <v/>
      </c>
      <c r="I12" s="40" t="str">
        <f t="shared" si="5"/>
        <v/>
      </c>
      <c r="J12" s="40">
        <f t="shared" si="5"/>
        <v>45809</v>
      </c>
      <c r="K12" s="39">
        <f t="shared" si="5"/>
        <v>45810</v>
      </c>
      <c r="L12" s="39">
        <f t="shared" si="5"/>
        <v>45811</v>
      </c>
      <c r="M12" s="39">
        <f t="shared" si="5"/>
        <v>45812</v>
      </c>
      <c r="N12" s="39">
        <f t="shared" si="5"/>
        <v>45813</v>
      </c>
      <c r="O12" s="39">
        <f t="shared" si="5"/>
        <v>45814</v>
      </c>
      <c r="P12" s="40">
        <f t="shared" si="5"/>
        <v>45815</v>
      </c>
      <c r="Q12" s="40">
        <f t="shared" si="5"/>
        <v>45816</v>
      </c>
      <c r="R12" s="39">
        <f t="shared" si="5"/>
        <v>45817</v>
      </c>
      <c r="S12" s="39">
        <f t="shared" si="5"/>
        <v>45818</v>
      </c>
      <c r="T12" s="39">
        <f t="shared" si="5"/>
        <v>45819</v>
      </c>
      <c r="U12" s="39">
        <f t="shared" si="5"/>
        <v>45820</v>
      </c>
      <c r="V12" s="39">
        <f t="shared" si="5"/>
        <v>45821</v>
      </c>
      <c r="W12" s="40">
        <f t="shared" si="5"/>
        <v>45822</v>
      </c>
      <c r="X12" s="40">
        <f t="shared" si="5"/>
        <v>45823</v>
      </c>
      <c r="Y12" s="39">
        <f t="shared" si="5"/>
        <v>45824</v>
      </c>
      <c r="Z12" s="39">
        <f t="shared" si="5"/>
        <v>45825</v>
      </c>
      <c r="AA12" s="39">
        <f t="shared" si="5"/>
        <v>45826</v>
      </c>
      <c r="AB12" s="39">
        <f t="shared" si="5"/>
        <v>45827</v>
      </c>
      <c r="AC12" s="39">
        <f t="shared" si="5"/>
        <v>45828</v>
      </c>
      <c r="AD12" s="40">
        <f t="shared" si="5"/>
        <v>45829</v>
      </c>
      <c r="AE12" s="40">
        <f t="shared" si="5"/>
        <v>45830</v>
      </c>
      <c r="AF12" s="39">
        <f t="shared" si="5"/>
        <v>45831</v>
      </c>
      <c r="AG12" s="39">
        <f t="shared" si="5"/>
        <v>45832</v>
      </c>
      <c r="AH12" s="39">
        <f t="shared" si="5"/>
        <v>45833</v>
      </c>
      <c r="AI12" s="39">
        <f t="shared" si="5"/>
        <v>45834</v>
      </c>
      <c r="AJ12" s="39">
        <f t="shared" si="5"/>
        <v>45835</v>
      </c>
      <c r="AK12" s="40">
        <f t="shared" si="5"/>
        <v>45836</v>
      </c>
      <c r="AL12" s="40">
        <f t="shared" si="5"/>
        <v>45837</v>
      </c>
      <c r="AM12" s="39">
        <f t="shared" si="5"/>
        <v>45838</v>
      </c>
      <c r="AN12" s="39" t="str">
        <f t="shared" si="5"/>
        <v/>
      </c>
      <c r="AO12" s="44" t="str">
        <f t="shared" si="5"/>
        <v/>
      </c>
    </row>
    <row r="13" spans="2:43" ht="19.95" customHeight="1" x14ac:dyDescent="0.4">
      <c r="C13" s="53" t="s">
        <v>8</v>
      </c>
      <c r="D13" s="39" t="str">
        <f t="shared" ref="D13:AO13" si="6">IFERROR(IF(WEEKDAY(DATE(_Annee,MONTH($C13&amp;1),1),2)=COLUMN()-3,DATE(_Annee,MONTH($C13&amp;1),1),IF(AND(ISNUMBER(C13),MONTH(C13+1)=MONTH($C13&amp;1)),C13+1,"")),"")</f>
        <v/>
      </c>
      <c r="E13" s="39">
        <f t="shared" si="6"/>
        <v>45839</v>
      </c>
      <c r="F13" s="39">
        <f t="shared" si="6"/>
        <v>45840</v>
      </c>
      <c r="G13" s="39">
        <f t="shared" si="6"/>
        <v>45841</v>
      </c>
      <c r="H13" s="39">
        <f t="shared" si="6"/>
        <v>45842</v>
      </c>
      <c r="I13" s="40">
        <f t="shared" si="6"/>
        <v>45843</v>
      </c>
      <c r="J13" s="40">
        <f t="shared" si="6"/>
        <v>45844</v>
      </c>
      <c r="K13" s="39">
        <f t="shared" si="6"/>
        <v>45845</v>
      </c>
      <c r="L13" s="39">
        <f t="shared" si="6"/>
        <v>45846</v>
      </c>
      <c r="M13" s="39">
        <f t="shared" si="6"/>
        <v>45847</v>
      </c>
      <c r="N13" s="39">
        <f t="shared" si="6"/>
        <v>45848</v>
      </c>
      <c r="O13" s="39">
        <f t="shared" si="6"/>
        <v>45849</v>
      </c>
      <c r="P13" s="40">
        <f t="shared" si="6"/>
        <v>45850</v>
      </c>
      <c r="Q13" s="40">
        <f t="shared" si="6"/>
        <v>45851</v>
      </c>
      <c r="R13" s="39">
        <f t="shared" si="6"/>
        <v>45852</v>
      </c>
      <c r="S13" s="39">
        <f t="shared" si="6"/>
        <v>45853</v>
      </c>
      <c r="T13" s="39">
        <f t="shared" si="6"/>
        <v>45854</v>
      </c>
      <c r="U13" s="39">
        <f t="shared" si="6"/>
        <v>45855</v>
      </c>
      <c r="V13" s="39">
        <f t="shared" si="6"/>
        <v>45856</v>
      </c>
      <c r="W13" s="40">
        <f t="shared" si="6"/>
        <v>45857</v>
      </c>
      <c r="X13" s="40">
        <f t="shared" si="6"/>
        <v>45858</v>
      </c>
      <c r="Y13" s="39">
        <f t="shared" si="6"/>
        <v>45859</v>
      </c>
      <c r="Z13" s="39">
        <f t="shared" si="6"/>
        <v>45860</v>
      </c>
      <c r="AA13" s="39">
        <f t="shared" si="6"/>
        <v>45861</v>
      </c>
      <c r="AB13" s="39">
        <f t="shared" si="6"/>
        <v>45862</v>
      </c>
      <c r="AC13" s="39">
        <f t="shared" si="6"/>
        <v>45863</v>
      </c>
      <c r="AD13" s="40">
        <f t="shared" si="6"/>
        <v>45864</v>
      </c>
      <c r="AE13" s="40">
        <f t="shared" si="6"/>
        <v>45865</v>
      </c>
      <c r="AF13" s="39">
        <f t="shared" si="6"/>
        <v>45866</v>
      </c>
      <c r="AG13" s="39">
        <f t="shared" si="6"/>
        <v>45867</v>
      </c>
      <c r="AH13" s="39">
        <f t="shared" si="6"/>
        <v>45868</v>
      </c>
      <c r="AI13" s="39">
        <f t="shared" si="6"/>
        <v>45869</v>
      </c>
      <c r="AJ13" s="39" t="str">
        <f t="shared" si="6"/>
        <v/>
      </c>
      <c r="AK13" s="40" t="str">
        <f t="shared" si="6"/>
        <v/>
      </c>
      <c r="AL13" s="40" t="str">
        <f t="shared" si="6"/>
        <v/>
      </c>
      <c r="AM13" s="39" t="str">
        <f t="shared" si="6"/>
        <v/>
      </c>
      <c r="AN13" s="39" t="str">
        <f t="shared" si="6"/>
        <v/>
      </c>
      <c r="AO13" s="44" t="str">
        <f t="shared" si="6"/>
        <v/>
      </c>
    </row>
    <row r="14" spans="2:43" ht="19.95" customHeight="1" x14ac:dyDescent="0.4">
      <c r="C14" s="53" t="s">
        <v>9</v>
      </c>
      <c r="D14" s="39" t="str">
        <f t="shared" ref="D14:AO14" si="7">IFERROR(IF(WEEKDAY(DATE(_Annee,MONTH($C14&amp;1),1),2)=COLUMN()-3,DATE(_Annee,MONTH($C14&amp;1),1),IF(AND(ISNUMBER(C14),MONTH(C14+1)=MONTH($C14&amp;1)),C14+1,"")),"")</f>
        <v/>
      </c>
      <c r="E14" s="39" t="str">
        <f t="shared" si="7"/>
        <v/>
      </c>
      <c r="F14" s="39" t="str">
        <f t="shared" si="7"/>
        <v/>
      </c>
      <c r="G14" s="39" t="str">
        <f t="shared" si="7"/>
        <v/>
      </c>
      <c r="H14" s="39">
        <f t="shared" si="7"/>
        <v>45870</v>
      </c>
      <c r="I14" s="40">
        <f t="shared" si="7"/>
        <v>45871</v>
      </c>
      <c r="J14" s="40">
        <f t="shared" si="7"/>
        <v>45872</v>
      </c>
      <c r="K14" s="39">
        <f t="shared" si="7"/>
        <v>45873</v>
      </c>
      <c r="L14" s="39">
        <f t="shared" si="7"/>
        <v>45874</v>
      </c>
      <c r="M14" s="39">
        <f t="shared" si="7"/>
        <v>45875</v>
      </c>
      <c r="N14" s="39">
        <f t="shared" si="7"/>
        <v>45876</v>
      </c>
      <c r="O14" s="39">
        <f t="shared" si="7"/>
        <v>45877</v>
      </c>
      <c r="P14" s="40">
        <f t="shared" si="7"/>
        <v>45878</v>
      </c>
      <c r="Q14" s="40">
        <f t="shared" si="7"/>
        <v>45879</v>
      </c>
      <c r="R14" s="39">
        <f t="shared" si="7"/>
        <v>45880</v>
      </c>
      <c r="S14" s="39">
        <f t="shared" si="7"/>
        <v>45881</v>
      </c>
      <c r="T14" s="39">
        <f t="shared" si="7"/>
        <v>45882</v>
      </c>
      <c r="U14" s="39">
        <f t="shared" si="7"/>
        <v>45883</v>
      </c>
      <c r="V14" s="39">
        <f t="shared" si="7"/>
        <v>45884</v>
      </c>
      <c r="W14" s="40">
        <f t="shared" si="7"/>
        <v>45885</v>
      </c>
      <c r="X14" s="40">
        <f t="shared" si="7"/>
        <v>45886</v>
      </c>
      <c r="Y14" s="39">
        <f t="shared" si="7"/>
        <v>45887</v>
      </c>
      <c r="Z14" s="39">
        <f t="shared" si="7"/>
        <v>45888</v>
      </c>
      <c r="AA14" s="39">
        <f t="shared" si="7"/>
        <v>45889</v>
      </c>
      <c r="AB14" s="39">
        <f t="shared" si="7"/>
        <v>45890</v>
      </c>
      <c r="AC14" s="39">
        <f t="shared" si="7"/>
        <v>45891</v>
      </c>
      <c r="AD14" s="40">
        <f t="shared" si="7"/>
        <v>45892</v>
      </c>
      <c r="AE14" s="40">
        <f t="shared" si="7"/>
        <v>45893</v>
      </c>
      <c r="AF14" s="39">
        <f t="shared" si="7"/>
        <v>45894</v>
      </c>
      <c r="AG14" s="39">
        <f t="shared" si="7"/>
        <v>45895</v>
      </c>
      <c r="AH14" s="39">
        <f t="shared" si="7"/>
        <v>45896</v>
      </c>
      <c r="AI14" s="39">
        <f t="shared" si="7"/>
        <v>45897</v>
      </c>
      <c r="AJ14" s="39">
        <f t="shared" si="7"/>
        <v>45898</v>
      </c>
      <c r="AK14" s="40">
        <f t="shared" si="7"/>
        <v>45899</v>
      </c>
      <c r="AL14" s="40">
        <f t="shared" si="7"/>
        <v>45900</v>
      </c>
      <c r="AM14" s="39" t="str">
        <f t="shared" si="7"/>
        <v/>
      </c>
      <c r="AN14" s="39" t="str">
        <f t="shared" si="7"/>
        <v/>
      </c>
      <c r="AO14" s="44" t="str">
        <f t="shared" si="7"/>
        <v/>
      </c>
    </row>
    <row r="15" spans="2:43" ht="19.95" customHeight="1" x14ac:dyDescent="0.4">
      <c r="C15" s="53" t="s">
        <v>10</v>
      </c>
      <c r="D15" s="39">
        <f t="shared" ref="D15:AO15" si="8">IFERROR(IF(WEEKDAY(DATE(_Annee,MONTH($C15&amp;1),1),2)=COLUMN()-3,DATE(_Annee,MONTH($C15&amp;1),1),IF(AND(ISNUMBER(C15),MONTH(C15+1)=MONTH($C15&amp;1)),C15+1,"")),"")</f>
        <v>45901</v>
      </c>
      <c r="E15" s="39">
        <f t="shared" si="8"/>
        <v>45902</v>
      </c>
      <c r="F15" s="39">
        <f t="shared" si="8"/>
        <v>45903</v>
      </c>
      <c r="G15" s="39">
        <f t="shared" si="8"/>
        <v>45904</v>
      </c>
      <c r="H15" s="39">
        <f t="shared" si="8"/>
        <v>45905</v>
      </c>
      <c r="I15" s="40">
        <f t="shared" si="8"/>
        <v>45906</v>
      </c>
      <c r="J15" s="40">
        <f t="shared" si="8"/>
        <v>45907</v>
      </c>
      <c r="K15" s="39">
        <f t="shared" si="8"/>
        <v>45908</v>
      </c>
      <c r="L15" s="39">
        <f t="shared" si="8"/>
        <v>45909</v>
      </c>
      <c r="M15" s="39">
        <f t="shared" si="8"/>
        <v>45910</v>
      </c>
      <c r="N15" s="39">
        <f t="shared" si="8"/>
        <v>45911</v>
      </c>
      <c r="O15" s="39">
        <f t="shared" si="8"/>
        <v>45912</v>
      </c>
      <c r="P15" s="40">
        <f t="shared" si="8"/>
        <v>45913</v>
      </c>
      <c r="Q15" s="40">
        <f t="shared" si="8"/>
        <v>45914</v>
      </c>
      <c r="R15" s="39">
        <f t="shared" si="8"/>
        <v>45915</v>
      </c>
      <c r="S15" s="39">
        <f t="shared" si="8"/>
        <v>45916</v>
      </c>
      <c r="T15" s="39">
        <f t="shared" si="8"/>
        <v>45917</v>
      </c>
      <c r="U15" s="39">
        <f t="shared" si="8"/>
        <v>45918</v>
      </c>
      <c r="V15" s="39">
        <f t="shared" si="8"/>
        <v>45919</v>
      </c>
      <c r="W15" s="40">
        <f t="shared" si="8"/>
        <v>45920</v>
      </c>
      <c r="X15" s="40">
        <f t="shared" si="8"/>
        <v>45921</v>
      </c>
      <c r="Y15" s="39">
        <f t="shared" si="8"/>
        <v>45922</v>
      </c>
      <c r="Z15" s="39">
        <f t="shared" si="8"/>
        <v>45923</v>
      </c>
      <c r="AA15" s="39">
        <f t="shared" si="8"/>
        <v>45924</v>
      </c>
      <c r="AB15" s="39">
        <f t="shared" si="8"/>
        <v>45925</v>
      </c>
      <c r="AC15" s="39">
        <f t="shared" si="8"/>
        <v>45926</v>
      </c>
      <c r="AD15" s="40">
        <f t="shared" si="8"/>
        <v>45927</v>
      </c>
      <c r="AE15" s="40">
        <f t="shared" si="8"/>
        <v>45928</v>
      </c>
      <c r="AF15" s="39">
        <f t="shared" si="8"/>
        <v>45929</v>
      </c>
      <c r="AG15" s="39">
        <f t="shared" si="8"/>
        <v>45930</v>
      </c>
      <c r="AH15" s="39" t="str">
        <f t="shared" si="8"/>
        <v/>
      </c>
      <c r="AI15" s="39" t="str">
        <f t="shared" si="8"/>
        <v/>
      </c>
      <c r="AJ15" s="39" t="str">
        <f t="shared" si="8"/>
        <v/>
      </c>
      <c r="AK15" s="40" t="str">
        <f t="shared" si="8"/>
        <v/>
      </c>
      <c r="AL15" s="40" t="str">
        <f t="shared" si="8"/>
        <v/>
      </c>
      <c r="AM15" s="39" t="str">
        <f t="shared" si="8"/>
        <v/>
      </c>
      <c r="AN15" s="39" t="str">
        <f t="shared" si="8"/>
        <v/>
      </c>
      <c r="AO15" s="44" t="str">
        <f t="shared" si="8"/>
        <v/>
      </c>
    </row>
    <row r="16" spans="2:43" ht="19.95" customHeight="1" x14ac:dyDescent="0.4">
      <c r="C16" s="53" t="s">
        <v>11</v>
      </c>
      <c r="D16" s="39" t="str">
        <f t="shared" ref="D16:AO16" si="9">IFERROR(IF(WEEKDAY(DATE(_Annee,MONTH($C16&amp;1),1),2)=COLUMN()-3,DATE(_Annee,MONTH($C16&amp;1),1),IF(AND(ISNUMBER(C16),MONTH(C16+1)=MONTH($C16&amp;1)),C16+1,"")),"")</f>
        <v/>
      </c>
      <c r="E16" s="39" t="str">
        <f t="shared" si="9"/>
        <v/>
      </c>
      <c r="F16" s="39">
        <f t="shared" si="9"/>
        <v>45931</v>
      </c>
      <c r="G16" s="39">
        <f t="shared" si="9"/>
        <v>45932</v>
      </c>
      <c r="H16" s="39">
        <f t="shared" si="9"/>
        <v>45933</v>
      </c>
      <c r="I16" s="40">
        <f t="shared" si="9"/>
        <v>45934</v>
      </c>
      <c r="J16" s="40">
        <f t="shared" si="9"/>
        <v>45935</v>
      </c>
      <c r="K16" s="39">
        <f t="shared" si="9"/>
        <v>45936</v>
      </c>
      <c r="L16" s="39">
        <f t="shared" si="9"/>
        <v>45937</v>
      </c>
      <c r="M16" s="39">
        <f t="shared" si="9"/>
        <v>45938</v>
      </c>
      <c r="N16" s="39">
        <f t="shared" si="9"/>
        <v>45939</v>
      </c>
      <c r="O16" s="39">
        <f t="shared" si="9"/>
        <v>45940</v>
      </c>
      <c r="P16" s="40">
        <f t="shared" si="9"/>
        <v>45941</v>
      </c>
      <c r="Q16" s="40">
        <f t="shared" si="9"/>
        <v>45942</v>
      </c>
      <c r="R16" s="39">
        <f t="shared" si="9"/>
        <v>45943</v>
      </c>
      <c r="S16" s="39">
        <f t="shared" si="9"/>
        <v>45944</v>
      </c>
      <c r="T16" s="39">
        <f t="shared" si="9"/>
        <v>45945</v>
      </c>
      <c r="U16" s="39">
        <f t="shared" si="9"/>
        <v>45946</v>
      </c>
      <c r="V16" s="39">
        <f t="shared" si="9"/>
        <v>45947</v>
      </c>
      <c r="W16" s="40">
        <f t="shared" si="9"/>
        <v>45948</v>
      </c>
      <c r="X16" s="40">
        <f t="shared" si="9"/>
        <v>45949</v>
      </c>
      <c r="Y16" s="39">
        <f t="shared" si="9"/>
        <v>45950</v>
      </c>
      <c r="Z16" s="39">
        <f t="shared" si="9"/>
        <v>45951</v>
      </c>
      <c r="AA16" s="39">
        <f t="shared" si="9"/>
        <v>45952</v>
      </c>
      <c r="AB16" s="39">
        <f t="shared" si="9"/>
        <v>45953</v>
      </c>
      <c r="AC16" s="39">
        <f t="shared" si="9"/>
        <v>45954</v>
      </c>
      <c r="AD16" s="40">
        <f t="shared" si="9"/>
        <v>45955</v>
      </c>
      <c r="AE16" s="40">
        <f t="shared" si="9"/>
        <v>45956</v>
      </c>
      <c r="AF16" s="39">
        <f t="shared" si="9"/>
        <v>45957</v>
      </c>
      <c r="AG16" s="39">
        <f t="shared" si="9"/>
        <v>45958</v>
      </c>
      <c r="AH16" s="39">
        <f t="shared" si="9"/>
        <v>45959</v>
      </c>
      <c r="AI16" s="39">
        <f t="shared" si="9"/>
        <v>45960</v>
      </c>
      <c r="AJ16" s="39">
        <f t="shared" si="9"/>
        <v>45961</v>
      </c>
      <c r="AK16" s="40" t="str">
        <f t="shared" si="9"/>
        <v/>
      </c>
      <c r="AL16" s="40" t="str">
        <f t="shared" si="9"/>
        <v/>
      </c>
      <c r="AM16" s="39" t="str">
        <f t="shared" si="9"/>
        <v/>
      </c>
      <c r="AN16" s="39" t="str">
        <f t="shared" si="9"/>
        <v/>
      </c>
      <c r="AO16" s="44" t="str">
        <f t="shared" si="9"/>
        <v/>
      </c>
    </row>
    <row r="17" spans="3:41" ht="19.95" customHeight="1" x14ac:dyDescent="0.4">
      <c r="C17" s="53" t="s">
        <v>12</v>
      </c>
      <c r="D17" s="39" t="str">
        <f t="shared" ref="D17:AO17" si="10">IFERROR(IF(WEEKDAY(DATE(_Annee,MONTH($C17&amp;1),1),2)=COLUMN()-3,DATE(_Annee,MONTH($C17&amp;1),1),IF(AND(ISNUMBER(C17),MONTH(C17+1)=MONTH($C17&amp;1)),C17+1,"")),"")</f>
        <v/>
      </c>
      <c r="E17" s="39" t="str">
        <f t="shared" si="10"/>
        <v/>
      </c>
      <c r="F17" s="39" t="str">
        <f t="shared" si="10"/>
        <v/>
      </c>
      <c r="G17" s="39" t="str">
        <f t="shared" si="10"/>
        <v/>
      </c>
      <c r="H17" s="39" t="str">
        <f t="shared" si="10"/>
        <v/>
      </c>
      <c r="I17" s="40">
        <f t="shared" si="10"/>
        <v>45962</v>
      </c>
      <c r="J17" s="40">
        <f t="shared" si="10"/>
        <v>45963</v>
      </c>
      <c r="K17" s="39">
        <f t="shared" si="10"/>
        <v>45964</v>
      </c>
      <c r="L17" s="39">
        <f t="shared" si="10"/>
        <v>45965</v>
      </c>
      <c r="M17" s="39">
        <f t="shared" si="10"/>
        <v>45966</v>
      </c>
      <c r="N17" s="39">
        <f t="shared" si="10"/>
        <v>45967</v>
      </c>
      <c r="O17" s="39">
        <f t="shared" si="10"/>
        <v>45968</v>
      </c>
      <c r="P17" s="40">
        <f t="shared" si="10"/>
        <v>45969</v>
      </c>
      <c r="Q17" s="40">
        <f t="shared" si="10"/>
        <v>45970</v>
      </c>
      <c r="R17" s="39">
        <f t="shared" si="10"/>
        <v>45971</v>
      </c>
      <c r="S17" s="39">
        <f t="shared" si="10"/>
        <v>45972</v>
      </c>
      <c r="T17" s="39">
        <f t="shared" si="10"/>
        <v>45973</v>
      </c>
      <c r="U17" s="39">
        <f t="shared" si="10"/>
        <v>45974</v>
      </c>
      <c r="V17" s="39">
        <f t="shared" si="10"/>
        <v>45975</v>
      </c>
      <c r="W17" s="40">
        <f t="shared" si="10"/>
        <v>45976</v>
      </c>
      <c r="X17" s="40">
        <f t="shared" si="10"/>
        <v>45977</v>
      </c>
      <c r="Y17" s="39">
        <f t="shared" si="10"/>
        <v>45978</v>
      </c>
      <c r="Z17" s="39">
        <f t="shared" si="10"/>
        <v>45979</v>
      </c>
      <c r="AA17" s="39">
        <f t="shared" si="10"/>
        <v>45980</v>
      </c>
      <c r="AB17" s="39">
        <f t="shared" si="10"/>
        <v>45981</v>
      </c>
      <c r="AC17" s="39">
        <f t="shared" si="10"/>
        <v>45982</v>
      </c>
      <c r="AD17" s="40">
        <f t="shared" si="10"/>
        <v>45983</v>
      </c>
      <c r="AE17" s="40">
        <f t="shared" si="10"/>
        <v>45984</v>
      </c>
      <c r="AF17" s="39">
        <f t="shared" si="10"/>
        <v>45985</v>
      </c>
      <c r="AG17" s="39">
        <f t="shared" si="10"/>
        <v>45986</v>
      </c>
      <c r="AH17" s="39">
        <f t="shared" si="10"/>
        <v>45987</v>
      </c>
      <c r="AI17" s="39">
        <f t="shared" si="10"/>
        <v>45988</v>
      </c>
      <c r="AJ17" s="39">
        <f t="shared" si="10"/>
        <v>45989</v>
      </c>
      <c r="AK17" s="40">
        <f t="shared" si="10"/>
        <v>45990</v>
      </c>
      <c r="AL17" s="40">
        <f t="shared" si="10"/>
        <v>45991</v>
      </c>
      <c r="AM17" s="39" t="str">
        <f t="shared" si="10"/>
        <v/>
      </c>
      <c r="AN17" s="39" t="str">
        <f t="shared" si="10"/>
        <v/>
      </c>
      <c r="AO17" s="44" t="str">
        <f t="shared" si="10"/>
        <v/>
      </c>
    </row>
    <row r="18" spans="3:41" ht="19.95" customHeight="1" thickBot="1" x14ac:dyDescent="0.45">
      <c r="C18" s="54" t="s">
        <v>13</v>
      </c>
      <c r="D18" s="45">
        <f t="shared" ref="D18:AO18" si="11">IFERROR(IF(WEEKDAY(DATE(_Annee,MONTH($C18&amp;1),1),2)=COLUMN()-3,DATE(_Annee,MONTH($C18&amp;1),1),IF(AND(ISNUMBER(C18),MONTH(C18+1)=MONTH($C18&amp;1)),C18+1,"")),"")</f>
        <v>45992</v>
      </c>
      <c r="E18" s="45">
        <f t="shared" si="11"/>
        <v>45993</v>
      </c>
      <c r="F18" s="45">
        <f t="shared" si="11"/>
        <v>45994</v>
      </c>
      <c r="G18" s="45">
        <f t="shared" si="11"/>
        <v>45995</v>
      </c>
      <c r="H18" s="45">
        <f t="shared" si="11"/>
        <v>45996</v>
      </c>
      <c r="I18" s="46">
        <f t="shared" si="11"/>
        <v>45997</v>
      </c>
      <c r="J18" s="46">
        <f t="shared" si="11"/>
        <v>45998</v>
      </c>
      <c r="K18" s="45">
        <f t="shared" si="11"/>
        <v>45999</v>
      </c>
      <c r="L18" s="45">
        <f t="shared" si="11"/>
        <v>46000</v>
      </c>
      <c r="M18" s="45">
        <f t="shared" si="11"/>
        <v>46001</v>
      </c>
      <c r="N18" s="45">
        <f t="shared" si="11"/>
        <v>46002</v>
      </c>
      <c r="O18" s="45">
        <f t="shared" si="11"/>
        <v>46003</v>
      </c>
      <c r="P18" s="46">
        <f t="shared" si="11"/>
        <v>46004</v>
      </c>
      <c r="Q18" s="46">
        <f t="shared" si="11"/>
        <v>46005</v>
      </c>
      <c r="R18" s="45">
        <f t="shared" si="11"/>
        <v>46006</v>
      </c>
      <c r="S18" s="45">
        <f t="shared" si="11"/>
        <v>46007</v>
      </c>
      <c r="T18" s="45">
        <f t="shared" si="11"/>
        <v>46008</v>
      </c>
      <c r="U18" s="45">
        <f t="shared" si="11"/>
        <v>46009</v>
      </c>
      <c r="V18" s="45">
        <f t="shared" si="11"/>
        <v>46010</v>
      </c>
      <c r="W18" s="46">
        <f t="shared" si="11"/>
        <v>46011</v>
      </c>
      <c r="X18" s="46">
        <f t="shared" si="11"/>
        <v>46012</v>
      </c>
      <c r="Y18" s="45">
        <f t="shared" si="11"/>
        <v>46013</v>
      </c>
      <c r="Z18" s="45">
        <f t="shared" si="11"/>
        <v>46014</v>
      </c>
      <c r="AA18" s="45">
        <f t="shared" si="11"/>
        <v>46015</v>
      </c>
      <c r="AB18" s="45">
        <f t="shared" si="11"/>
        <v>46016</v>
      </c>
      <c r="AC18" s="45">
        <f t="shared" si="11"/>
        <v>46017</v>
      </c>
      <c r="AD18" s="46">
        <f t="shared" si="11"/>
        <v>46018</v>
      </c>
      <c r="AE18" s="46">
        <f t="shared" si="11"/>
        <v>46019</v>
      </c>
      <c r="AF18" s="45">
        <f t="shared" si="11"/>
        <v>46020</v>
      </c>
      <c r="AG18" s="45">
        <f t="shared" si="11"/>
        <v>46021</v>
      </c>
      <c r="AH18" s="45">
        <f t="shared" si="11"/>
        <v>46022</v>
      </c>
      <c r="AI18" s="45" t="str">
        <f t="shared" si="11"/>
        <v/>
      </c>
      <c r="AJ18" s="45" t="str">
        <f t="shared" si="11"/>
        <v/>
      </c>
      <c r="AK18" s="46" t="str">
        <f t="shared" si="11"/>
        <v/>
      </c>
      <c r="AL18" s="46" t="str">
        <f t="shared" si="11"/>
        <v/>
      </c>
      <c r="AM18" s="45" t="str">
        <f t="shared" si="11"/>
        <v/>
      </c>
      <c r="AN18" s="45" t="str">
        <f t="shared" si="11"/>
        <v/>
      </c>
      <c r="AO18" s="47" t="str">
        <f t="shared" si="11"/>
        <v/>
      </c>
    </row>
  </sheetData>
  <sheetProtection sheet="1" objects="1" scenarios="1" selectLockedCells="1"/>
  <phoneticPr fontId="2" type="noConversion"/>
  <dataValidations count="1">
    <dataValidation type="list" allowBlank="1" showInputMessage="1" showErrorMessage="1" sqref="C4" xr:uid="{5B3EA357-C511-4346-AB0F-84C5CA696E77}">
      <formula1>l_Employé</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1" id="{905D8931-F818-4493-9339-9647F5600087}">
            <xm:f>COUNTIFS(DataEmpl,_Empl,DataDD,"&lt;="&amp;D7,DataDF,"&gt;="&amp;D7,DataSymb,Paramètres!$J$10)&gt;0</xm:f>
            <x14:dxf>
              <fill>
                <patternFill>
                  <bgColor rgb="FFFFFF00"/>
                </patternFill>
              </fill>
            </x14:dxf>
          </x14:cfRule>
          <x14:cfRule type="expression" priority="2" id="{E2CA186A-E550-49AF-AAC9-8C1809D31F13}">
            <xm:f>COUNTIFS(DataEmpl,_Empl,DataDD,"&lt;="&amp;D7,DataDF,"&gt;="&amp;D7,DataSymb,Paramètres!$J$9)&gt;0</xm:f>
            <x14:dxf>
              <font>
                <color theme="0"/>
              </font>
              <fill>
                <patternFill>
                  <bgColor rgb="FFC00000"/>
                </patternFill>
              </fill>
            </x14:dxf>
          </x14:cfRule>
          <x14:cfRule type="expression" priority="3" id="{72A1411F-95D5-48CE-83F7-BC51E693B216}">
            <xm:f>COUNTIFS(DataEmpl,_Empl,DataDD,"&lt;="&amp;D7,DataDF,"&gt;="&amp;D7,DataSymb,Paramètres!$J$8)&gt;0</xm:f>
            <x14:dxf>
              <font>
                <color theme="0"/>
              </font>
              <fill>
                <patternFill>
                  <bgColor rgb="FFFFC000"/>
                </patternFill>
              </fill>
            </x14:dxf>
          </x14:cfRule>
          <x14:cfRule type="expression" priority="4" id="{6FC57E2B-B578-4226-9374-CB4354A49A91}">
            <xm:f>COUNTIFS(DataEmpl,_Empl,DataDD,"&lt;="&amp;D7,DataDF,"&gt;="&amp;D7,DataSymb,Paramètres!$J$7)&gt;0</xm:f>
            <x14:dxf>
              <font>
                <color theme="0"/>
              </font>
              <fill>
                <patternFill>
                  <bgColor rgb="FF00B0F0"/>
                </patternFill>
              </fill>
            </x14:dxf>
          </x14:cfRule>
          <x14:cfRule type="expression" priority="5" id="{63C41BFF-AECD-46A8-BDE3-72EAC4EB9C58}">
            <xm:f>COUNTIFS(DataEmpl,_Empl,DataDD,"&lt;="&amp;D7,DataDF,"&gt;="&amp;D7,DataSymb,Paramètres!$J$6)&gt;0</xm:f>
            <x14:dxf>
              <font>
                <color theme="0"/>
              </font>
              <fill>
                <patternFill>
                  <bgColor rgb="FF00B050"/>
                </patternFill>
              </fill>
            </x14:dxf>
          </x14:cfRule>
          <x14:cfRule type="expression" priority="6" id="{C504A01A-98B3-450F-BF63-A5F26B5A22BE}">
            <xm:f>COUNTIFS(DataEmpl,_Empl,DataDD,"&lt;="&amp;D7,DataDF,"&gt;="&amp;D7,DataSymb,Paramètres!$J$5)&gt;0</xm:f>
            <x14:dxf>
              <font>
                <color theme="0"/>
              </font>
              <fill>
                <patternFill>
                  <bgColor rgb="FF0070C0"/>
                </patternFill>
              </fill>
            </x14:dxf>
          </x14:cfRule>
          <x14:cfRule type="expression" priority="7" id="{4CB14A11-0B19-453F-A139-21494E3AF4B2}">
            <xm:f>COUNTIFS(DataEmpl,_Empl,DataDD,"&lt;="&amp;D7,DataDF,"&gt;="&amp;D7,DataSymb,Paramètres!$J$4)&gt;0</xm:f>
            <x14:dxf>
              <font>
                <color theme="0"/>
              </font>
              <fill>
                <patternFill>
                  <bgColor rgb="FF7030A0"/>
                </patternFill>
              </fill>
            </x14:dxf>
          </x14:cfRule>
          <x14:cfRule type="expression" priority="8" id="{27D844E9-066A-4C4A-86D8-C59212AC826B}">
            <xm:f>COUNTIFS(DataEmpl,_Empl,DataDD,"&lt;="&amp;D7,DataDF,"&gt;="&amp;D7,DataSymb,Paramètres!$J$3)&gt;0</xm:f>
            <x14:dxf>
              <font>
                <color theme="0"/>
              </font>
              <fill>
                <patternFill>
                  <bgColor rgb="FF002060"/>
                </patternFill>
              </fill>
            </x14:dxf>
          </x14:cfRule>
          <xm:sqref>D7:AO18</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8A7C8-71F1-45FE-BE3D-936D43A50D96}">
  <sheetPr codeName="Feuil4"/>
  <dimension ref="B2:O19"/>
  <sheetViews>
    <sheetView showGridLines="0" workbookViewId="0">
      <selection activeCell="B2" sqref="B2"/>
    </sheetView>
  </sheetViews>
  <sheetFormatPr baseColWidth="10" defaultRowHeight="16.8" x14ac:dyDescent="0.4"/>
  <cols>
    <col min="1" max="1" width="2.69921875" style="1" customWidth="1"/>
    <col min="2" max="2" width="11.69921875" style="1" customWidth="1"/>
    <col min="3" max="3" width="2.69921875" style="1" customWidth="1"/>
    <col min="4" max="4" width="19.69921875" style="1" customWidth="1"/>
    <col min="5" max="5" width="12.69921875" style="1" customWidth="1"/>
    <col min="6" max="6" width="2.69921875" style="1" customWidth="1"/>
    <col min="7" max="7" width="20.69921875" style="1" customWidth="1"/>
    <col min="8" max="8" width="2.69921875" style="1" customWidth="1"/>
    <col min="9" max="9" width="19.69921875" style="1" customWidth="1"/>
    <col min="10" max="10" width="11.69921875" style="1" customWidth="1"/>
    <col min="11" max="11" width="2.69921875" style="1" customWidth="1"/>
    <col min="12" max="12" width="2.8984375" style="1" customWidth="1"/>
    <col min="13" max="13" width="2.69921875" style="1" customWidth="1"/>
    <col min="14" max="14" width="9.69921875" style="1" customWidth="1"/>
    <col min="15" max="15" width="39.69921875" style="1" customWidth="1"/>
    <col min="16" max="16" width="2.69921875" style="1" customWidth="1"/>
    <col min="17" max="16384" width="11.19921875" style="1"/>
  </cols>
  <sheetData>
    <row r="2" spans="2:15" x14ac:dyDescent="0.4">
      <c r="B2" s="2" t="s">
        <v>1</v>
      </c>
      <c r="D2" s="2" t="s">
        <v>14</v>
      </c>
      <c r="E2" s="3" t="s">
        <v>15</v>
      </c>
      <c r="G2" s="2" t="s">
        <v>29</v>
      </c>
      <c r="I2" s="2" t="s">
        <v>47</v>
      </c>
      <c r="J2" s="2" t="s">
        <v>48</v>
      </c>
      <c r="L2" s="18"/>
      <c r="N2" s="19" t="s">
        <v>70</v>
      </c>
      <c r="O2" s="19" t="s">
        <v>71</v>
      </c>
    </row>
    <row r="3" spans="2:15" x14ac:dyDescent="0.4">
      <c r="B3" s="2" t="s">
        <v>2</v>
      </c>
      <c r="D3" s="2" t="s">
        <v>16</v>
      </c>
      <c r="E3" s="4">
        <f>DATE(_Annee,1,1)</f>
        <v>45658</v>
      </c>
      <c r="G3" s="2" t="s">
        <v>30</v>
      </c>
      <c r="I3" s="2" t="s">
        <v>49</v>
      </c>
      <c r="J3" s="2" t="s">
        <v>50</v>
      </c>
      <c r="N3" s="19" t="s">
        <v>72</v>
      </c>
      <c r="O3" s="19" t="s">
        <v>78</v>
      </c>
    </row>
    <row r="4" spans="2:15" x14ac:dyDescent="0.4">
      <c r="B4" s="2" t="s">
        <v>3</v>
      </c>
      <c r="D4" s="2" t="s">
        <v>17</v>
      </c>
      <c r="E4" s="4">
        <f>FLOOR(DAY(MINUTE(_Annee/38)/2+56)&amp;"/5/"&amp;_Annee,7)-34</f>
        <v>45767</v>
      </c>
      <c r="G4" s="2" t="s">
        <v>31</v>
      </c>
      <c r="I4" s="2" t="s">
        <v>51</v>
      </c>
      <c r="J4" s="2" t="s">
        <v>52</v>
      </c>
      <c r="N4" s="19" t="s">
        <v>73</v>
      </c>
      <c r="O4" s="19" t="s">
        <v>77</v>
      </c>
    </row>
    <row r="5" spans="2:15" x14ac:dyDescent="0.4">
      <c r="B5" s="2" t="s">
        <v>4</v>
      </c>
      <c r="D5" s="2" t="s">
        <v>18</v>
      </c>
      <c r="E5" s="4">
        <f>E4+1</f>
        <v>45768</v>
      </c>
      <c r="G5" s="2" t="s">
        <v>32</v>
      </c>
      <c r="I5" s="2" t="s">
        <v>53</v>
      </c>
      <c r="J5" s="2" t="s">
        <v>54</v>
      </c>
      <c r="N5" s="19" t="s">
        <v>74</v>
      </c>
      <c r="O5" s="19" t="s">
        <v>79</v>
      </c>
    </row>
    <row r="6" spans="2:15" x14ac:dyDescent="0.4">
      <c r="B6" s="2" t="s">
        <v>5</v>
      </c>
      <c r="D6" s="2" t="s">
        <v>19</v>
      </c>
      <c r="E6" s="4">
        <f>DATE(_Annee,5,1)</f>
        <v>45778</v>
      </c>
      <c r="G6" s="2" t="s">
        <v>33</v>
      </c>
      <c r="I6" s="2" t="s">
        <v>55</v>
      </c>
      <c r="J6" s="2" t="s">
        <v>56</v>
      </c>
      <c r="N6" s="19" t="s">
        <v>75</v>
      </c>
      <c r="O6" s="19" t="s">
        <v>80</v>
      </c>
    </row>
    <row r="7" spans="2:15" x14ac:dyDescent="0.4">
      <c r="B7" s="2" t="s">
        <v>6</v>
      </c>
      <c r="D7" s="2" t="s">
        <v>20</v>
      </c>
      <c r="E7" s="4">
        <f>DATE(_Annee,5,8)</f>
        <v>45785</v>
      </c>
      <c r="G7" s="2" t="s">
        <v>34</v>
      </c>
      <c r="I7" s="2" t="s">
        <v>57</v>
      </c>
      <c r="J7" s="2" t="s">
        <v>58</v>
      </c>
    </row>
    <row r="8" spans="2:15" x14ac:dyDescent="0.4">
      <c r="B8" s="2" t="s">
        <v>7</v>
      </c>
      <c r="D8" s="2" t="s">
        <v>21</v>
      </c>
      <c r="E8" s="4">
        <f>E4+39</f>
        <v>45806</v>
      </c>
      <c r="G8" s="2" t="s">
        <v>35</v>
      </c>
      <c r="I8" s="2" t="s">
        <v>59</v>
      </c>
      <c r="J8" s="2" t="s">
        <v>60</v>
      </c>
    </row>
    <row r="9" spans="2:15" x14ac:dyDescent="0.4">
      <c r="B9" s="2" t="s">
        <v>8</v>
      </c>
      <c r="D9" s="2" t="s">
        <v>22</v>
      </c>
      <c r="E9" s="4">
        <f>E4+49</f>
        <v>45816</v>
      </c>
      <c r="G9" s="2" t="s">
        <v>36</v>
      </c>
      <c r="I9" s="2" t="s">
        <v>61</v>
      </c>
      <c r="J9" s="2" t="s">
        <v>62</v>
      </c>
    </row>
    <row r="10" spans="2:15" x14ac:dyDescent="0.4">
      <c r="B10" s="2" t="s">
        <v>9</v>
      </c>
      <c r="D10" s="2" t="s">
        <v>23</v>
      </c>
      <c r="E10" s="4">
        <f>E4+50</f>
        <v>45817</v>
      </c>
      <c r="G10" s="2" t="s">
        <v>37</v>
      </c>
      <c r="I10" s="2" t="s">
        <v>63</v>
      </c>
      <c r="J10" s="2" t="s">
        <v>64</v>
      </c>
    </row>
    <row r="11" spans="2:15" x14ac:dyDescent="0.4">
      <c r="B11" s="2" t="s">
        <v>10</v>
      </c>
      <c r="D11" s="2" t="s">
        <v>24</v>
      </c>
      <c r="E11" s="4">
        <f>DATE(_Annee,7,14)</f>
        <v>45852</v>
      </c>
      <c r="G11" s="2" t="s">
        <v>38</v>
      </c>
    </row>
    <row r="12" spans="2:15" x14ac:dyDescent="0.4">
      <c r="B12" s="2" t="s">
        <v>11</v>
      </c>
      <c r="D12" s="2" t="s">
        <v>25</v>
      </c>
      <c r="E12" s="4">
        <f>DATE(_Annee,8,15)</f>
        <v>45884</v>
      </c>
      <c r="G12" s="2" t="s">
        <v>39</v>
      </c>
    </row>
    <row r="13" spans="2:15" x14ac:dyDescent="0.4">
      <c r="B13" s="2" t="s">
        <v>12</v>
      </c>
      <c r="D13" s="2" t="s">
        <v>26</v>
      </c>
      <c r="E13" s="4">
        <f>DATE(_Annee,11,1)</f>
        <v>45962</v>
      </c>
      <c r="G13" s="2" t="s">
        <v>40</v>
      </c>
    </row>
    <row r="14" spans="2:15" x14ac:dyDescent="0.4">
      <c r="B14" s="2" t="s">
        <v>13</v>
      </c>
      <c r="D14" s="2" t="s">
        <v>27</v>
      </c>
      <c r="E14" s="4">
        <f>DATE(_Annee,11,11)</f>
        <v>45972</v>
      </c>
      <c r="G14" s="2" t="s">
        <v>41</v>
      </c>
    </row>
    <row r="15" spans="2:15" x14ac:dyDescent="0.4">
      <c r="D15" s="2" t="s">
        <v>28</v>
      </c>
      <c r="E15" s="4">
        <f>DATE(_Annee,12,25)</f>
        <v>46016</v>
      </c>
      <c r="G15" s="2" t="s">
        <v>42</v>
      </c>
    </row>
    <row r="16" spans="2:15" x14ac:dyDescent="0.4">
      <c r="G16" s="2" t="s">
        <v>43</v>
      </c>
    </row>
    <row r="17" spans="7:7" x14ac:dyDescent="0.4">
      <c r="G17" s="2" t="s">
        <v>44</v>
      </c>
    </row>
    <row r="18" spans="7:7" x14ac:dyDescent="0.4">
      <c r="G18" s="2" t="s">
        <v>45</v>
      </c>
    </row>
    <row r="19" spans="7:7" x14ac:dyDescent="0.4">
      <c r="G19" s="2" t="s">
        <v>46</v>
      </c>
    </row>
  </sheetData>
  <phoneticPr fontId="2" type="noConversion"/>
  <pageMargins left="0.7" right="0.7" top="0.75" bottom="0.75" header="0.3" footer="0.3"/>
  <drawing r:id="rId1"/>
  <tableParts count="5">
    <tablePart r:id="rId2"/>
    <tablePart r:id="rId3"/>
    <tablePart r:id="rId4"/>
    <tablePart r:id="rId5"/>
    <tablePart r:id="rId6"/>
  </tableParts>
  <extLst>
    <ext xmlns:x14="http://schemas.microsoft.com/office/spreadsheetml/2009/9/main" uri="{78C0D931-6437-407d-A8EE-F0AAD7539E65}">
      <x14:conditionalFormattings>
        <x14:conditionalFormatting xmlns:xm="http://schemas.microsoft.com/office/excel/2006/main">
          <x14:cfRule type="expression" priority="1" id="{3B629182-BF93-4E15-A767-42F3B4B6F751}">
            <xm:f>Formulaire!$E$10=4</xm:f>
            <x14:dxf>
              <font>
                <color theme="8" tint="0.79998168889431442"/>
              </font>
              <fill>
                <patternFill patternType="none">
                  <bgColor auto="1"/>
                </patternFill>
              </fill>
            </x14:dxf>
          </x14:cfRule>
          <xm:sqref>L2</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19</vt:i4>
      </vt:variant>
    </vt:vector>
  </HeadingPairs>
  <TitlesOfParts>
    <vt:vector size="25" baseType="lpstr">
      <vt:lpstr>Instructions</vt:lpstr>
      <vt:lpstr>Formulaire</vt:lpstr>
      <vt:lpstr>Data</vt:lpstr>
      <vt:lpstr>Planning</vt:lpstr>
      <vt:lpstr>Récap individuel</vt:lpstr>
      <vt:lpstr>Paramètres</vt:lpstr>
      <vt:lpstr>_Annee</vt:lpstr>
      <vt:lpstr>_Empl</vt:lpstr>
      <vt:lpstr>_Mois</vt:lpstr>
      <vt:lpstr>_SymAbs</vt:lpstr>
      <vt:lpstr>_Verif</vt:lpstr>
      <vt:lpstr>DataAbsc</vt:lpstr>
      <vt:lpstr>DataDD</vt:lpstr>
      <vt:lpstr>DataDF</vt:lpstr>
      <vt:lpstr>DataEmpl</vt:lpstr>
      <vt:lpstr>DataSymb</vt:lpstr>
      <vt:lpstr>frmAbsence</vt:lpstr>
      <vt:lpstr>frmCode</vt:lpstr>
      <vt:lpstr>frmDateDeb</vt:lpstr>
      <vt:lpstr>frmDateFin</vt:lpstr>
      <vt:lpstr>frmEmploye</vt:lpstr>
      <vt:lpstr>l_Employé</vt:lpstr>
      <vt:lpstr>l_Feries</vt:lpstr>
      <vt:lpstr>l_Mois</vt:lpstr>
      <vt:lpstr>l_TypAbs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Damaste .</dc:creator>
  <cp:lastModifiedBy>Damaste .</cp:lastModifiedBy>
  <dcterms:created xsi:type="dcterms:W3CDTF">2024-11-21T02:09:41Z</dcterms:created>
  <dcterms:modified xsi:type="dcterms:W3CDTF">2024-11-24T17:16:30Z</dcterms:modified>
</cp:coreProperties>
</file>